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codeName="ThisWorkbook"/>
  <mc:AlternateContent xmlns:mc="http://schemas.openxmlformats.org/markup-compatibility/2006">
    <mc:Choice Requires="x15">
      <x15ac:absPath xmlns:x15ac="http://schemas.microsoft.com/office/spreadsheetml/2010/11/ac" url="C:\Users\bcchen\Documents\GitHub\mvpf-climate\data\1_assumptions\"/>
    </mc:Choice>
  </mc:AlternateContent>
  <xr:revisionPtr revIDLastSave="0" documentId="13_ncr:1_{221C9290-3039-4292-BA1D-2EC4276BF810}" xr6:coauthVersionLast="47" xr6:coauthVersionMax="47" xr10:uidLastSave="{00000000-0000-0000-0000-000000000000}"/>
  <bookViews>
    <workbookView xWindow="7940" yWindow="-21710" windowWidth="38620" windowHeight="21100" tabRatio="991" activeTab="7" xr2:uid="{00000000-000D-0000-FFFF-FFFF00000000}"/>
  </bookViews>
  <sheets>
    <sheet name="READ_ME" sheetId="2" r:id="rId1"/>
    <sheet name="OTHER_DATA_CITES" sheetId="139" r:id="rId2"/>
    <sheet name="cpi_index" sheetId="12" r:id="rId3"/>
    <sheet name="driving_parameters" sheetId="45" r:id="rId4"/>
    <sheet name="ethanol_assumptions" sheetId="126" r:id="rId5"/>
    <sheet name="evs" sheetId="61" r:id="rId6"/>
    <sheet name="Wind" sheetId="87" r:id="rId7"/>
    <sheet name="Solar" sheetId="88" r:id="rId8"/>
    <sheet name="WAP" sheetId="31" r:id="rId9"/>
    <sheet name="car_rebate" sheetId="81" r:id="rId10"/>
    <sheet name="gas_prices" sheetId="38" r:id="rId11"/>
    <sheet name="gas_data_early" sheetId="74" r:id="rId12"/>
    <sheet name="gas_consumption" sheetId="39" r:id="rId13"/>
    <sheet name="gas_tax_rates_state" sheetId="75" r:id="rId14"/>
    <sheet name="gas_tax_rates_federal" sheetId="76" r:id="rId15"/>
    <sheet name="ethanol_blend_share" sheetId="137" r:id="rId16"/>
    <sheet name="crude_markup" sheetId="77" r:id="rId17"/>
    <sheet name="crude_spot_price" sheetId="129" r:id="rId18"/>
    <sheet name="refining_production" sheetId="41" r:id="rId19"/>
    <sheet name="refining_emissions" sheetId="42" r:id="rId20"/>
    <sheet name="fuel_economy_1957_1974" sheetId="60" r:id="rId21"/>
    <sheet name="fuel_economy_1975_2022" sheetId="3" r:id="rId22"/>
    <sheet name="fuel_economy_forecast" sheetId="119" r:id="rId23"/>
    <sheet name="sulfur_content_gas" sheetId="69" r:id="rId24"/>
    <sheet name="sulfur_content_diesel" sheetId="108" r:id="rId25"/>
    <sheet name="vmt_by_age_ICE" sheetId="72" r:id="rId26"/>
    <sheet name="vmt_by_county" sheetId="47" r:id="rId27"/>
    <sheet name="CA_C&amp;T_data" sheetId="116" r:id="rId28"/>
    <sheet name="RGGI_C&amp;T_data" sheetId="117" r:id="rId29"/>
    <sheet name="ETS_C&amp;T_data" sheetId="118" r:id="rId30"/>
    <sheet name="GREET_data_ldv_gas" sheetId="70" r:id="rId31"/>
    <sheet name="GREET_data_ldv_diesel" sheetId="102" r:id="rId32"/>
    <sheet name="GREET_data_hdv" sheetId="99" r:id="rId33"/>
    <sheet name="diesel_emissions_ldv" sheetId="92" r:id="rId34"/>
    <sheet name="diesel_emissions_hdv" sheetId="98" r:id="rId35"/>
    <sheet name="diesel_ldv_production" sheetId="93" r:id="rId36"/>
    <sheet name="diesel_mdv_dist" sheetId="94" r:id="rId37"/>
    <sheet name="diesel_hdv_dist" sheetId="95" r:id="rId38"/>
    <sheet name="diesel_mdv_fuel_econ" sheetId="96" r:id="rId39"/>
    <sheet name="diesel_hdv_fuel_econ" sheetId="97" r:id="rId40"/>
    <sheet name="diesel_fleet_composition" sheetId="109" r:id="rId41"/>
    <sheet name="diesel_prices" sheetId="110" r:id="rId42"/>
    <sheet name="e85_prices" sheetId="128" r:id="rId43"/>
    <sheet name="vmt_total_annual" sheetId="73" r:id="rId44"/>
    <sheet name="ev_kwh_calcs" sheetId="62" r:id="rId45"/>
    <sheet name="ev_cf_mpg" sheetId="67" r:id="rId46"/>
    <sheet name="ev_cf_mpg_calcs" sheetId="66" r:id="rId47"/>
    <sheet name="new_2011_clean_mpg" sheetId="79" r:id="rId48"/>
    <sheet name="energy_rebate" sheetId="25" r:id="rId49"/>
    <sheet name="kwh_price_state" sheetId="29" r:id="rId50"/>
    <sheet name="ng_price" sheetId="32" r:id="rId51"/>
    <sheet name="ng_citygate" sheetId="35" r:id="rId52"/>
    <sheet name="ng_pollutants" sheetId="33" r:id="rId53"/>
    <sheet name="electricity_markups" sheetId="50" r:id="rId54"/>
    <sheet name="electricity_share_2020" sheetId="82" r:id="rId55"/>
    <sheet name="princeton_grid" sheetId="91" r:id="rId56"/>
    <sheet name="crosswalk_state_region" sheetId="83" r:id="rId57"/>
    <sheet name="solar_mix" sheetId="84" r:id="rId58"/>
    <sheet name="lcoe_2020_new" sheetId="133" r:id="rId59"/>
    <sheet name="wages" sheetId="86" r:id="rId60"/>
    <sheet name="transmission_distribution" sheetId="90" r:id="rId61"/>
    <sheet name="her_compiled" sheetId="113" r:id="rId62"/>
    <sheet name="aviation_prices" sheetId="115" r:id="rId63"/>
    <sheet name="aviation_local_emissions" sheetId="121" r:id="rId64"/>
    <sheet name="state_jet_fuel_taxes" sheetId="138" r:id="rId65"/>
    <sheet name="marine_emissions" sheetId="125" r:id="rId66"/>
    <sheet name="residual_fuel_prices" sheetId="130" r:id="rId67"/>
    <sheet name="ev_sales_annual" sheetId="132" r:id="rId68"/>
    <sheet name="wind_lcoe" sheetId="131" r:id="rId69"/>
    <sheet name="CER_prices" sheetId="134" r:id="rId70"/>
  </sheets>
  <definedNames>
    <definedName name="_xlnm._FilterDatabase" localSheetId="44" hidden="1">ev_kwh_calcs!$A$1:$AZ$64</definedName>
    <definedName name="_xlnm._FilterDatabase" localSheetId="21" hidden="1">fuel_economy_1975_2022!$A$1:$M$385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6" l="1"/>
  <c r="B23" i="66"/>
  <c r="E3" i="134"/>
  <c r="E4" i="134"/>
  <c r="E5" i="134"/>
  <c r="E6" i="134"/>
  <c r="E7" i="134"/>
  <c r="E8" i="134"/>
  <c r="E9" i="134"/>
  <c r="E10" i="134"/>
  <c r="E11" i="134"/>
  <c r="E12" i="134"/>
  <c r="E2" i="134"/>
  <c r="A4" i="134"/>
  <c r="A5" i="134"/>
  <c r="A6" i="134"/>
  <c r="A7" i="134"/>
  <c r="A8" i="134"/>
  <c r="A9" i="134"/>
  <c r="A10" i="134"/>
  <c r="A11" i="134"/>
  <c r="A12" i="134"/>
  <c r="A3" i="134"/>
  <c r="E5" i="131" l="1"/>
  <c r="E6" i="131"/>
  <c r="E7" i="131"/>
  <c r="E8" i="131"/>
  <c r="E9" i="131"/>
  <c r="E10" i="131"/>
  <c r="E11" i="131"/>
  <c r="E12" i="131"/>
  <c r="E13" i="131"/>
  <c r="E14" i="131"/>
  <c r="E15" i="131"/>
  <c r="E16" i="131"/>
  <c r="E17" i="131"/>
  <c r="E18" i="131"/>
  <c r="E19" i="131"/>
  <c r="E20" i="131"/>
  <c r="E21" i="131"/>
  <c r="E22" i="131"/>
  <c r="E23" i="131"/>
  <c r="E24" i="131"/>
  <c r="E25" i="131"/>
  <c r="E26" i="131"/>
  <c r="E4" i="131"/>
  <c r="A3" i="131"/>
  <c r="A4" i="131" s="1"/>
  <c r="A5" i="131" s="1"/>
  <c r="A6" i="131" s="1"/>
  <c r="A7" i="131" s="1"/>
  <c r="A8" i="131" s="1"/>
  <c r="A9" i="131" s="1"/>
  <c r="A10" i="131" s="1"/>
  <c r="A11" i="131" s="1"/>
  <c r="A12" i="131" s="1"/>
  <c r="A13" i="131" s="1"/>
  <c r="A14" i="131" s="1"/>
  <c r="A15" i="131" s="1"/>
  <c r="A16" i="131" s="1"/>
  <c r="A17" i="131" s="1"/>
  <c r="A18" i="131" s="1"/>
  <c r="A19" i="131" s="1"/>
  <c r="A20" i="131" s="1"/>
  <c r="A21" i="131" s="1"/>
  <c r="A22" i="131" s="1"/>
  <c r="A23" i="131" s="1"/>
  <c r="A24" i="131" s="1"/>
  <c r="A25" i="131" s="1"/>
  <c r="I23" i="91"/>
  <c r="J23" i="91"/>
  <c r="K23" i="91"/>
  <c r="L23" i="91"/>
  <c r="M23" i="91"/>
  <c r="I24" i="91"/>
  <c r="J24" i="91"/>
  <c r="K24" i="91"/>
  <c r="L24" i="91"/>
  <c r="M24" i="91"/>
  <c r="I25" i="91"/>
  <c r="J25" i="91"/>
  <c r="K25" i="91"/>
  <c r="L25" i="91"/>
  <c r="M25" i="91"/>
  <c r="I26" i="91"/>
  <c r="J26" i="91"/>
  <c r="K26" i="91"/>
  <c r="L26" i="91"/>
  <c r="M26" i="91"/>
  <c r="I27" i="91"/>
  <c r="J27" i="91"/>
  <c r="K27" i="91"/>
  <c r="L27" i="91"/>
  <c r="M27" i="91"/>
  <c r="I28" i="91"/>
  <c r="J28" i="91"/>
  <c r="K28" i="91"/>
  <c r="L28" i="91"/>
  <c r="M28" i="91"/>
  <c r="I29" i="91"/>
  <c r="J29" i="91"/>
  <c r="K29" i="91"/>
  <c r="L29" i="91"/>
  <c r="M29" i="91"/>
  <c r="I30" i="91"/>
  <c r="J30" i="91"/>
  <c r="K30" i="91"/>
  <c r="L30" i="91"/>
  <c r="M30" i="91"/>
  <c r="I31" i="91"/>
  <c r="J31" i="91"/>
  <c r="K31" i="91"/>
  <c r="L31" i="91"/>
  <c r="M31" i="91"/>
  <c r="I18" i="91"/>
  <c r="J18" i="91"/>
  <c r="K18" i="91"/>
  <c r="L18" i="91"/>
  <c r="M18" i="91"/>
  <c r="I19" i="91"/>
  <c r="J19" i="91"/>
  <c r="K19" i="91"/>
  <c r="L19" i="91"/>
  <c r="M19" i="91"/>
  <c r="I20" i="91"/>
  <c r="J20" i="91"/>
  <c r="K20" i="91"/>
  <c r="L20" i="91"/>
  <c r="M20" i="91"/>
  <c r="I21" i="91"/>
  <c r="J21" i="91"/>
  <c r="K21" i="91"/>
  <c r="L21" i="91"/>
  <c r="M21" i="91"/>
  <c r="I15" i="91"/>
  <c r="J15" i="91"/>
  <c r="K15" i="91"/>
  <c r="L15" i="91"/>
  <c r="M15" i="91"/>
  <c r="I16" i="91"/>
  <c r="J16" i="91"/>
  <c r="K16" i="91"/>
  <c r="L16" i="91"/>
  <c r="M16" i="91"/>
  <c r="I13" i="91"/>
  <c r="J13" i="91"/>
  <c r="K13" i="91"/>
  <c r="L13" i="91"/>
  <c r="M13" i="91"/>
  <c r="L11" i="91"/>
  <c r="M11" i="91"/>
  <c r="I11" i="91"/>
  <c r="J11" i="91"/>
  <c r="K11" i="91"/>
  <c r="I9" i="91"/>
  <c r="J9" i="91"/>
  <c r="K9" i="91"/>
  <c r="L9" i="91"/>
  <c r="M9" i="91"/>
  <c r="I7" i="91"/>
  <c r="J7" i="91"/>
  <c r="K7" i="91"/>
  <c r="L7" i="91"/>
  <c r="M7" i="91"/>
  <c r="I3" i="91"/>
  <c r="J3" i="91"/>
  <c r="K3" i="91"/>
  <c r="L3" i="91"/>
  <c r="M3" i="91"/>
  <c r="I4" i="91"/>
  <c r="J4" i="91"/>
  <c r="K4" i="91"/>
  <c r="L4" i="91"/>
  <c r="M4" i="91"/>
  <c r="I5" i="91"/>
  <c r="J5" i="91"/>
  <c r="K5" i="91"/>
  <c r="L5" i="91"/>
  <c r="M5" i="91"/>
  <c r="C23" i="91"/>
  <c r="D23" i="91"/>
  <c r="E23" i="91"/>
  <c r="F23" i="91"/>
  <c r="G23" i="91"/>
  <c r="C24" i="91"/>
  <c r="D24" i="91"/>
  <c r="E24" i="91"/>
  <c r="F24" i="91"/>
  <c r="G24" i="91"/>
  <c r="C25" i="91"/>
  <c r="D25" i="91"/>
  <c r="E25" i="91"/>
  <c r="F25" i="91"/>
  <c r="G25" i="91"/>
  <c r="C26" i="91"/>
  <c r="D26" i="91"/>
  <c r="E26" i="91"/>
  <c r="F26" i="91"/>
  <c r="G26" i="91"/>
  <c r="C27" i="91"/>
  <c r="D27" i="91"/>
  <c r="E27" i="91"/>
  <c r="F27" i="91"/>
  <c r="G27" i="91"/>
  <c r="C28" i="91"/>
  <c r="D28" i="91"/>
  <c r="E28" i="91"/>
  <c r="F28" i="91"/>
  <c r="G28" i="91"/>
  <c r="C29" i="91"/>
  <c r="D29" i="91"/>
  <c r="E29" i="91"/>
  <c r="F29" i="91"/>
  <c r="G29" i="91"/>
  <c r="C30" i="91"/>
  <c r="D30" i="91"/>
  <c r="E30" i="91"/>
  <c r="F30" i="91"/>
  <c r="G30" i="91"/>
  <c r="C31" i="91"/>
  <c r="D31" i="91"/>
  <c r="E31" i="91"/>
  <c r="F31" i="91"/>
  <c r="G31" i="91"/>
  <c r="C18" i="91"/>
  <c r="D18" i="91"/>
  <c r="E18" i="91"/>
  <c r="F18" i="91"/>
  <c r="G18" i="91"/>
  <c r="C19" i="91"/>
  <c r="D19" i="91"/>
  <c r="E19" i="91"/>
  <c r="F19" i="91"/>
  <c r="G19" i="91"/>
  <c r="C20" i="91"/>
  <c r="D20" i="91"/>
  <c r="E20" i="91"/>
  <c r="F20" i="91"/>
  <c r="G20" i="91"/>
  <c r="C21" i="91"/>
  <c r="D21" i="91"/>
  <c r="E21" i="91"/>
  <c r="F21" i="91"/>
  <c r="G21" i="91"/>
  <c r="C15" i="91"/>
  <c r="D15" i="91"/>
  <c r="E15" i="91"/>
  <c r="F15" i="91"/>
  <c r="G15" i="91"/>
  <c r="C16" i="91"/>
  <c r="D16" i="91"/>
  <c r="E16" i="91"/>
  <c r="F16" i="91"/>
  <c r="G16" i="91"/>
  <c r="C13" i="91"/>
  <c r="D13" i="91"/>
  <c r="E13" i="91"/>
  <c r="F13" i="91"/>
  <c r="G13" i="91"/>
  <c r="C11" i="91"/>
  <c r="D11" i="91"/>
  <c r="E11" i="91"/>
  <c r="F11" i="91"/>
  <c r="G11" i="91"/>
  <c r="C9" i="91"/>
  <c r="D9" i="91"/>
  <c r="E9" i="91"/>
  <c r="F9" i="91"/>
  <c r="G9" i="91"/>
  <c r="C7" i="91"/>
  <c r="D7" i="91"/>
  <c r="E7" i="91"/>
  <c r="F7" i="91"/>
  <c r="G7" i="91"/>
  <c r="F3" i="91"/>
  <c r="G3" i="91"/>
  <c r="F4" i="91"/>
  <c r="G4" i="91"/>
  <c r="F5" i="91"/>
  <c r="G5" i="91"/>
  <c r="C3" i="91"/>
  <c r="D3" i="91"/>
  <c r="C4" i="91"/>
  <c r="D4" i="91"/>
  <c r="C5" i="91"/>
  <c r="D5" i="91"/>
  <c r="H3" i="91"/>
  <c r="H4" i="91"/>
  <c r="H5" i="91"/>
  <c r="H7" i="91"/>
  <c r="H9" i="91"/>
  <c r="H11" i="91"/>
  <c r="H13" i="91"/>
  <c r="H15" i="91"/>
  <c r="H16" i="91"/>
  <c r="H18" i="91"/>
  <c r="H19" i="91"/>
  <c r="H20" i="91"/>
  <c r="H21" i="91"/>
  <c r="H23" i="91"/>
  <c r="H24" i="91"/>
  <c r="H25" i="91"/>
  <c r="H26" i="91"/>
  <c r="H27" i="91"/>
  <c r="H28" i="91"/>
  <c r="H29" i="91"/>
  <c r="H30" i="91"/>
  <c r="H31" i="91"/>
  <c r="K19" i="42"/>
  <c r="K18" i="42"/>
  <c r="K17" i="42"/>
  <c r="K16" i="42"/>
  <c r="K15" i="42"/>
  <c r="K14" i="42"/>
  <c r="K13" i="42"/>
  <c r="K12" i="42"/>
  <c r="K11" i="42"/>
  <c r="K10" i="42"/>
  <c r="K9" i="42"/>
  <c r="K8" i="42"/>
  <c r="K7" i="42"/>
  <c r="K6" i="42"/>
  <c r="K5" i="42"/>
  <c r="K4" i="42"/>
  <c r="K3" i="42"/>
  <c r="K2" i="42"/>
  <c r="K20" i="42"/>
  <c r="K23" i="42"/>
  <c r="K26" i="42"/>
  <c r="K29" i="42"/>
  <c r="K32" i="42"/>
  <c r="E18" i="113"/>
  <c r="F18" i="113" s="1"/>
  <c r="E17" i="113"/>
  <c r="F17" i="113" s="1"/>
  <c r="E16" i="113"/>
  <c r="F16" i="113" s="1"/>
  <c r="E15" i="113"/>
  <c r="F15" i="113" s="1"/>
  <c r="E14" i="113"/>
  <c r="F14" i="113" s="1"/>
  <c r="E13" i="113"/>
  <c r="F13" i="113" s="1"/>
  <c r="E12" i="113"/>
  <c r="F12" i="113" s="1"/>
  <c r="E11" i="113"/>
  <c r="F11" i="113" s="1"/>
  <c r="E10" i="113"/>
  <c r="F10" i="113" s="1"/>
  <c r="E9" i="113"/>
  <c r="F9" i="113" s="1"/>
  <c r="E8" i="113"/>
  <c r="F8" i="113" s="1"/>
  <c r="E7" i="113"/>
  <c r="F7" i="113" s="1"/>
  <c r="E6" i="113"/>
  <c r="F6" i="113" s="1"/>
  <c r="E5" i="113"/>
  <c r="F5" i="113" s="1"/>
  <c r="E4" i="113"/>
  <c r="F4" i="113" s="1"/>
  <c r="E3" i="113"/>
  <c r="F3" i="113" s="1"/>
  <c r="E2" i="113"/>
  <c r="F2" i="113" s="1"/>
  <c r="D22" i="45"/>
  <c r="D21" i="45"/>
  <c r="E5" i="91"/>
  <c r="E4" i="91"/>
  <c r="E3" i="91"/>
  <c r="B31" i="91"/>
  <c r="B30" i="91"/>
  <c r="B29" i="91"/>
  <c r="B28" i="91"/>
  <c r="B27" i="91"/>
  <c r="B26" i="91"/>
  <c r="B25" i="91"/>
  <c r="B24" i="91"/>
  <c r="B23" i="91"/>
  <c r="B21" i="91"/>
  <c r="B20" i="91"/>
  <c r="B19" i="91"/>
  <c r="B18" i="91"/>
  <c r="B16" i="91"/>
  <c r="B15" i="91"/>
  <c r="B13" i="91"/>
  <c r="B11" i="91"/>
  <c r="B9" i="91"/>
  <c r="B7" i="91"/>
  <c r="B5" i="91"/>
  <c r="B4" i="91"/>
  <c r="B3" i="91"/>
  <c r="A7" i="91"/>
  <c r="A8" i="91" s="1"/>
  <c r="A9" i="91" s="1"/>
  <c r="A10" i="91" s="1"/>
  <c r="A11" i="91" s="1"/>
  <c r="A12" i="91" s="1"/>
  <c r="A13" i="91" s="1"/>
  <c r="A14" i="91" s="1"/>
  <c r="A15" i="91" s="1"/>
  <c r="A16" i="91" s="1"/>
  <c r="A17" i="91" s="1"/>
  <c r="A18" i="91" s="1"/>
  <c r="A19" i="91" s="1"/>
  <c r="A20" i="91" s="1"/>
  <c r="A21" i="91" s="1"/>
  <c r="A22" i="91" s="1"/>
  <c r="A23" i="91" s="1"/>
  <c r="A24" i="91" s="1"/>
  <c r="A25" i="91" s="1"/>
  <c r="A26" i="91" s="1"/>
  <c r="A27" i="91" s="1"/>
  <c r="A28" i="91" s="1"/>
  <c r="A29" i="91" s="1"/>
  <c r="A30" i="91" s="1"/>
  <c r="A31" i="91" s="1"/>
  <c r="A32" i="91" s="1"/>
  <c r="K9" i="66"/>
  <c r="C6" i="67"/>
  <c r="C5" i="67"/>
  <c r="C4" i="67"/>
  <c r="C3" i="67"/>
  <c r="C2" i="67"/>
  <c r="C7" i="67"/>
  <c r="C8" i="67"/>
  <c r="C9" i="67"/>
  <c r="C10" i="67"/>
  <c r="C11" i="67"/>
  <c r="C12" i="67"/>
  <c r="C13" i="67"/>
  <c r="C14" i="67"/>
  <c r="C67" i="62"/>
  <c r="C68" i="62"/>
  <c r="C14" i="84"/>
  <c r="C13" i="84"/>
  <c r="C12" i="84"/>
  <c r="C11" i="84"/>
  <c r="C10" i="84"/>
  <c r="C9" i="84"/>
  <c r="C8" i="84"/>
  <c r="C7" i="84"/>
  <c r="C6" i="84"/>
  <c r="C5" i="84"/>
  <c r="C4" i="84"/>
  <c r="C3" i="84"/>
  <c r="C2" i="84"/>
  <c r="K18" i="66"/>
  <c r="I18" i="66"/>
  <c r="K6" i="66"/>
  <c r="K14" i="66"/>
  <c r="K13" i="66"/>
  <c r="K12" i="66"/>
  <c r="K11" i="66"/>
  <c r="K10" i="66"/>
  <c r="K8" i="66"/>
  <c r="K7" i="66"/>
  <c r="K5" i="66"/>
  <c r="K4" i="66"/>
  <c r="K3" i="66"/>
  <c r="K2" i="66"/>
  <c r="I14" i="66"/>
  <c r="I13" i="66"/>
  <c r="I12" i="66"/>
  <c r="I11" i="66"/>
  <c r="I10" i="66"/>
  <c r="I9" i="66"/>
  <c r="I8" i="66"/>
  <c r="I7" i="66"/>
  <c r="I6" i="66"/>
  <c r="I5" i="66"/>
  <c r="I4" i="66"/>
  <c r="I3" i="66"/>
  <c r="I2" i="66"/>
  <c r="B21" i="66"/>
  <c r="B20" i="66"/>
  <c r="B19" i="66"/>
  <c r="AU74" i="62"/>
  <c r="AU73" i="62"/>
  <c r="AU72" i="62"/>
  <c r="AQ74" i="62"/>
  <c r="AQ73" i="62"/>
  <c r="AQ72" i="62"/>
  <c r="AM74" i="62"/>
  <c r="AM73" i="62"/>
  <c r="AM72" i="62"/>
  <c r="AI74" i="62"/>
  <c r="AI73" i="62"/>
  <c r="AI72" i="62"/>
  <c r="AE74" i="62"/>
  <c r="AE73" i="62"/>
  <c r="AE72" i="62"/>
  <c r="AA74" i="62"/>
  <c r="AA73" i="62"/>
  <c r="AA72" i="62"/>
  <c r="W74" i="62"/>
  <c r="W73" i="62"/>
  <c r="W72" i="62"/>
  <c r="S74" i="62"/>
  <c r="S73" i="62"/>
  <c r="S72" i="62"/>
  <c r="O74" i="62"/>
  <c r="O73" i="62"/>
  <c r="O72" i="62"/>
  <c r="K74" i="62"/>
  <c r="K73" i="62"/>
  <c r="K72" i="62"/>
  <c r="G74" i="62"/>
  <c r="G73" i="62"/>
  <c r="G72" i="62"/>
  <c r="C74" i="62"/>
  <c r="C73" i="62"/>
  <c r="C72" i="62"/>
  <c r="AU70" i="62"/>
  <c r="AU69" i="62"/>
  <c r="AQ70" i="62"/>
  <c r="AQ69" i="62"/>
  <c r="AM70" i="62"/>
  <c r="AM69" i="62"/>
  <c r="AM71" i="62"/>
  <c r="AI70" i="62"/>
  <c r="AI69" i="62"/>
  <c r="AE70" i="62"/>
  <c r="AE69" i="62"/>
  <c r="AA70" i="62"/>
  <c r="AA69" i="62"/>
  <c r="AA71" i="62"/>
  <c r="W70" i="62"/>
  <c r="W69" i="62"/>
  <c r="S70" i="62"/>
  <c r="S69" i="62"/>
  <c r="S71" i="62"/>
  <c r="O70" i="62"/>
  <c r="O69" i="62"/>
  <c r="K70" i="62"/>
  <c r="K69" i="62"/>
  <c r="G70" i="62"/>
  <c r="G69" i="62"/>
  <c r="G71" i="62"/>
  <c r="C70" i="62"/>
  <c r="C69" i="62"/>
  <c r="AU67" i="62"/>
  <c r="AQ67" i="62"/>
  <c r="AM67" i="62"/>
  <c r="AI67" i="62"/>
  <c r="AE67" i="62"/>
  <c r="AA67" i="62"/>
  <c r="AA66" i="62"/>
  <c r="AA68" i="62"/>
  <c r="W67" i="62"/>
  <c r="S67" i="62"/>
  <c r="S66" i="62"/>
  <c r="S68" i="62"/>
  <c r="O67" i="62"/>
  <c r="O66" i="62"/>
  <c r="K67" i="62"/>
  <c r="K66" i="62"/>
  <c r="G67" i="62"/>
  <c r="G66" i="62"/>
  <c r="AV63" i="62"/>
  <c r="AV61" i="62"/>
  <c r="AV37" i="62"/>
  <c r="AV58" i="62"/>
  <c r="AR58" i="62"/>
  <c r="AR57" i="62"/>
  <c r="AN57" i="62"/>
  <c r="AM66" i="62"/>
  <c r="AR43" i="62"/>
  <c r="AV27" i="62"/>
  <c r="AR27" i="62"/>
  <c r="AF27" i="62"/>
  <c r="AE66" i="62"/>
  <c r="AJ10" i="62"/>
  <c r="AI66" i="62"/>
  <c r="X10" i="62"/>
  <c r="W66" i="62"/>
  <c r="D3" i="62"/>
  <c r="C66" i="62"/>
  <c r="AU71" i="62"/>
  <c r="AE71" i="62"/>
  <c r="AI71" i="62"/>
  <c r="O71" i="62"/>
  <c r="W71" i="62"/>
  <c r="C71" i="62"/>
  <c r="K71" i="62"/>
  <c r="W68" i="62"/>
  <c r="AQ71" i="62"/>
  <c r="AU66" i="62"/>
  <c r="AU68" i="62"/>
  <c r="AM68" i="62"/>
  <c r="G68" i="62"/>
  <c r="AI68" i="62"/>
  <c r="AQ66" i="62"/>
  <c r="AQ68" i="62"/>
  <c r="AE68" i="62"/>
  <c r="K68" i="62"/>
  <c r="O68" i="62"/>
  <c r="G4" i="33"/>
  <c r="F4" i="33"/>
  <c r="E4" i="33"/>
  <c r="G7" i="33"/>
  <c r="F7" i="33"/>
  <c r="E7" i="33"/>
  <c r="G8" i="33"/>
  <c r="F8" i="33"/>
  <c r="E8" i="33"/>
  <c r="G11" i="33"/>
  <c r="F11" i="33"/>
  <c r="E11" i="33"/>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E3" i="33"/>
  <c r="F3" i="33"/>
  <c r="G3" i="33"/>
  <c r="G12" i="33"/>
  <c r="G10" i="33"/>
  <c r="G9" i="33"/>
  <c r="G6" i="33"/>
  <c r="G5" i="33"/>
  <c r="G2" i="33"/>
  <c r="G13" i="33"/>
  <c r="F13" i="33"/>
  <c r="F12" i="33"/>
  <c r="F10" i="33"/>
  <c r="F9" i="33"/>
  <c r="F6" i="33"/>
  <c r="F5" i="33"/>
  <c r="F2" i="33"/>
  <c r="E12" i="33"/>
  <c r="E10" i="33"/>
  <c r="E9" i="33"/>
  <c r="E6" i="33"/>
  <c r="E5" i="33"/>
  <c r="E2" i="33"/>
  <c r="E1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Aaronson</author>
  </authors>
  <commentList>
    <comment ref="A26" authorId="0" shapeId="0" xr:uid="{46AF181B-1A79-4889-B698-3A3518D7B44C}">
      <text>
        <r>
          <rPr>
            <b/>
            <sz val="9"/>
            <color indexed="81"/>
            <rFont val="Tahoma"/>
            <family val="2"/>
          </rPr>
          <t>Sarah Aaronson:</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8E0B6-0EB5-43CA-8923-D480A8124A36}"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 id="2" xr16:uid="{D860D190-ACC2-4093-922C-77277B00BA2C}" keepAlive="1" name="Query - table_export (2)" description="Connection to the 'table_export (2)' query in the workbook." type="5" refreshedVersion="0" background="1">
    <dbPr connection="Provider=Microsoft.Mashup.OleDb.1;Data Source=$Workbook$;Location=&quot;table_export (2)&quot;;Extended Properties=&quot;&quot;" command="SELECT * FROM [table_export (2)]"/>
  </connection>
  <connection id="3" xr16:uid="{D3AAEA02-00BF-4790-A265-9410AB9944B6}" keepAlive="1" name="Query - Table011 (Page 19)" description="Connection to the 'Table011 (Page 19)' query in the workbook." type="5" refreshedVersion="0" background="1">
    <dbPr connection="Provider=Microsoft.Mashup.OleDb.1;Data Source=$Workbook$;Location=&quot;Table011 (Page 19)&quot;;Extended Properties=&quot;&quot;" command="SELECT * FROM [Table011 (Page 19)]"/>
  </connection>
  <connection id="4" xr16:uid="{8F36FD6D-A537-4CB3-8139-6760BA5B8F7F}" keepAlive="1" name="Query - Table015 (Page 24)" description="Connection to the 'Table015 (Page 24)' query in the workbook." type="5" refreshedVersion="0" background="1">
    <dbPr connection="Provider=Microsoft.Mashup.OleDb.1;Data Source=$Workbook$;Location=&quot;Table015 (Page 24)&quot;;Extended Properties=&quot;&quot;" command="SELECT * FROM [Table015 (Page 24)]"/>
  </connection>
  <connection id="5" xr16:uid="{C4ECC80F-A0F6-4DC7-B7B1-E978D2D77D9A}" keepAlive="1" name="Query - Table020 (Page 28)" description="Connection to the 'Table020 (Page 28)' query in the workbook." type="5" refreshedVersion="0" background="1">
    <dbPr connection="Provider=Microsoft.Mashup.OleDb.1;Data Source=$Workbook$;Location=&quot;Table020 (Page 28)&quot;;Extended Properties=&quot;&quot;" command="SELECT * FROM [Table020 (Page 28)]"/>
  </connection>
  <connection id="6" xr16:uid="{9503236C-DE2C-4E9D-98F0-9FEC409C28C9}" keepAlive="1" name="Query - Table021 (Page 29)" description="Connection to the 'Table021 (Page 29)' query in the workbook." type="5" refreshedVersion="0" background="1">
    <dbPr connection="Provider=Microsoft.Mashup.OleDb.1;Data Source=$Workbook$;Location=&quot;Table021 (Page 29)&quot;;Extended Properties=&quot;&quot;" command="SELECT * FROM [Table021 (Page 29)]"/>
  </connection>
  <connection id="7" xr16:uid="{806D3210-C603-4F94-ACD0-95D53F0A362A}" keepAlive="1" name="Query - Table021 (Page 29) (2)" description="Connection to the 'Table021 (Page 29) (2)' query in the workbook." type="5" refreshedVersion="0" background="1">
    <dbPr connection="Provider=Microsoft.Mashup.OleDb.1;Data Source=$Workbook$;Location=&quot;Table021 (Page 29) (2)&quot;;Extended Properties=&quot;&quot;" command="SELECT * FROM [Table021 (Page 29) (2)]"/>
  </connection>
  <connection id="8" xr16:uid="{9231B970-8076-48F1-B762-2CA834D491A7}" keepAlive="1" name="Query - Table022 (Page 47)" description="Connection to the 'Table022 (Page 47)' query in the workbook." type="5" refreshedVersion="0" background="1">
    <dbPr connection="Provider=Microsoft.Mashup.OleDb.1;Data Source=$Workbook$;Location=&quot;Table022 (Page 47)&quot;;Extended Properties=&quot;&quot;" command="SELECT * FROM [Table022 (Page 47)]"/>
  </connection>
  <connection id="9" xr16:uid="{E1311AC6-658F-403F-90EB-440822EC13DE}" keepAlive="1" name="Query - Table026 (Page 32-33)" description="Connection to the 'Table026 (Page 32-33)' query in the workbook." type="5" refreshedVersion="0" background="1">
    <dbPr connection="Provider=Microsoft.Mashup.OleDb.1;Data Source=$Workbook$;Location=&quot;Table026 (Page 32-33)&quot;;Extended Properties=&quot;&quot;" command="SELECT * FROM [Table026 (Page 32-33)]"/>
  </connection>
  <connection id="10" xr16:uid="{A590B45D-1935-4793-95A6-997344DFC5FB}" keepAlive="1" name="Query - Table027 (Page 34)" description="Connection to the 'Table027 (Page 34)' query in the workbook." type="5" refreshedVersion="0" background="1">
    <dbPr connection="Provider=Microsoft.Mashup.OleDb.1;Data Source=$Workbook$;Location=&quot;Table027 (Page 34)&quot;;Extended Properties=&quot;&quot;" command="SELECT * FROM [Table027 (Page 34)]"/>
  </connection>
  <connection id="11" xr16:uid="{827716FC-3171-4C94-92B1-A1207D5490F7}" keepAlive="1" name="Query - Table029 (Page 24)" description="Connection to the 'Table029 (Page 24)' query in the workbook." type="5" refreshedVersion="0" background="1">
    <dbPr connection="Provider=Microsoft.Mashup.OleDb.1;Data Source=$Workbook$;Location=&quot;Table029 (Page 24)&quot;;Extended Properties=&quot;&quot;" command="SELECT * FROM [Table029 (Page 24)]"/>
  </connection>
  <connection id="12" xr16:uid="{5C4DF0D1-5686-4E5A-8367-5BA63236E4EE}" keepAlive="1" name="Query - Table062 (Page 67-68)" description="Connection to the 'Table062 (Page 67-68)' query in the workbook." type="5" refreshedVersion="0" background="1">
    <dbPr connection="Provider=Microsoft.Mashup.OleDb.1;Data Source=$Workbook$;Location=&quot;Table062 (Page 67-68)&quot;;Extended Properties=&quot;&quot;" command="SELECT * FROM [Table062 (Page 67-68)]"/>
  </connection>
  <connection id="13" xr16:uid="{5CC7BC42-C90E-4039-BAF7-EA9FDC9F54D7}" keepAlive="1" name="Query - Table063 (Page 69)" description="Connection to the 'Table063 (Page 69)' query in the workbook." type="5" refreshedVersion="0" background="1">
    <dbPr connection="Provider=Microsoft.Mashup.OleDb.1;Data Source=$Workbook$;Location=&quot;Table063 (Page 69)&quot;;Extended Properties=&quot;&quot;" command="SELECT * FROM [Table063 (Page 69)]"/>
  </connection>
</connections>
</file>

<file path=xl/sharedStrings.xml><?xml version="1.0" encoding="utf-8"?>
<sst xmlns="http://schemas.openxmlformats.org/spreadsheetml/2006/main" count="31411" uniqueCount="10961">
  <si>
    <t>Model Year</t>
  </si>
  <si>
    <t>Regulatory Class</t>
  </si>
  <si>
    <t>Vehicle Type</t>
  </si>
  <si>
    <t>Production Share</t>
  </si>
  <si>
    <t>Real-World MPG</t>
  </si>
  <si>
    <t>Real-World MPG_City</t>
  </si>
  <si>
    <t>Real-World MPG_Hwy</t>
  </si>
  <si>
    <t>Real-World CO2 (g/mi)</t>
  </si>
  <si>
    <t>Real-World CO2_City (g/mi)</t>
  </si>
  <si>
    <t>Real-World CO2_Hwy (g/mi)</t>
  </si>
  <si>
    <t>Weight (lbs)</t>
  </si>
  <si>
    <t>Horsepower (HP)</t>
  </si>
  <si>
    <t>Footprint (sq. ft.)</t>
  </si>
  <si>
    <t>All</t>
  </si>
  <si>
    <t>-</t>
  </si>
  <si>
    <t>Car</t>
  </si>
  <si>
    <t>All Car</t>
  </si>
  <si>
    <t>Sedan/Wagon</t>
  </si>
  <si>
    <t>Truck</t>
  </si>
  <si>
    <t>All Truck</t>
  </si>
  <si>
    <t>Pickup</t>
  </si>
  <si>
    <t>Minivan/Van</t>
  </si>
  <si>
    <t>Truck SUV</t>
  </si>
  <si>
    <t>Car SUV</t>
  </si>
  <si>
    <t>Prelim. 2022</t>
  </si>
  <si>
    <t>mec_congestion</t>
  </si>
  <si>
    <t>mec_accidents</t>
  </si>
  <si>
    <t>year</t>
  </si>
  <si>
    <t>cpi_index</t>
  </si>
  <si>
    <t>FRED Year</t>
  </si>
  <si>
    <t>index</t>
  </si>
  <si>
    <t>Consumer Price Index for All Urban Consumers: All Items in U.S. City Average, Index 1982-1984=100, Annual, Seasonally Adjusted.</t>
  </si>
  <si>
    <t>U.S. Bureau of Labor Statistics, Consumer Price Index for All Urban Consumers: All Items in U.S. City Average [CPIAUCSL], retrieved from FRED, Federal Reserve Bank of St. Louis; https://fred.stlouisfed.org/series/CPIAUCSL, August 21, 2023, 2:17pm.</t>
  </si>
  <si>
    <t>gas_price</t>
  </si>
  <si>
    <t>date</t>
  </si>
  <si>
    <t>gas_consumption</t>
  </si>
  <si>
    <t>Estimate</t>
  </si>
  <si>
    <t>Parameter</t>
  </si>
  <si>
    <t>$/km</t>
  </si>
  <si>
    <t>beta</t>
  </si>
  <si>
    <t>N/A</t>
  </si>
  <si>
    <t>$/mi</t>
  </si>
  <si>
    <t>Region</t>
  </si>
  <si>
    <t>US</t>
  </si>
  <si>
    <t>AZNM</t>
  </si>
  <si>
    <t>CAMX</t>
  </si>
  <si>
    <t>ERCT</t>
  </si>
  <si>
    <t>FRCC</t>
  </si>
  <si>
    <t>MROE</t>
  </si>
  <si>
    <t>MROW</t>
  </si>
  <si>
    <t>NEWE</t>
  </si>
  <si>
    <t>NWPP</t>
  </si>
  <si>
    <t>NYUP</t>
  </si>
  <si>
    <t>RFCE</t>
  </si>
  <si>
    <t>RFCM</t>
  </si>
  <si>
    <t>RFCW</t>
  </si>
  <si>
    <t>RMPA</t>
  </si>
  <si>
    <t>SPNO</t>
  </si>
  <si>
    <t>SPSO</t>
  </si>
  <si>
    <t>SRMW</t>
  </si>
  <si>
    <t>SRSO</t>
  </si>
  <si>
    <t>SRTV</t>
  </si>
  <si>
    <t>SRVC</t>
  </si>
  <si>
    <t>Source</t>
  </si>
  <si>
    <t>val_given</t>
  </si>
  <si>
    <t>utility_profit</t>
  </si>
  <si>
    <t>corporate_tax</t>
  </si>
  <si>
    <t>appliance_lifetimes</t>
  </si>
  <si>
    <t>price</t>
  </si>
  <si>
    <t>stateid</t>
  </si>
  <si>
    <t>2022</t>
  </si>
  <si>
    <t>ND</t>
  </si>
  <si>
    <t>North Dakota</t>
  </si>
  <si>
    <t>AL</t>
  </si>
  <si>
    <t>Alabama</t>
  </si>
  <si>
    <t>MS</t>
  </si>
  <si>
    <t>Mississippi</t>
  </si>
  <si>
    <t>MN</t>
  </si>
  <si>
    <t>Minnesota</t>
  </si>
  <si>
    <t>MD</t>
  </si>
  <si>
    <t>Maryland</t>
  </si>
  <si>
    <t>ME</t>
  </si>
  <si>
    <t>Maine</t>
  </si>
  <si>
    <t>LA</t>
  </si>
  <si>
    <t>Louisiana</t>
  </si>
  <si>
    <t>KY</t>
  </si>
  <si>
    <t>Kentucky</t>
  </si>
  <si>
    <t>U.S. Total</t>
  </si>
  <si>
    <t>PACN</t>
  </si>
  <si>
    <t>Pacific Noncontiguous</t>
  </si>
  <si>
    <t>KS</t>
  </si>
  <si>
    <t>Kansas</t>
  </si>
  <si>
    <t>IA</t>
  </si>
  <si>
    <t>Iowa</t>
  </si>
  <si>
    <t>IN</t>
  </si>
  <si>
    <t>Indiana</t>
  </si>
  <si>
    <t>IL</t>
  </si>
  <si>
    <t>Illinois</t>
  </si>
  <si>
    <t>SAT</t>
  </si>
  <si>
    <t>South Atlantic</t>
  </si>
  <si>
    <t>WNC</t>
  </si>
  <si>
    <t>West North Central</t>
  </si>
  <si>
    <t>ENC</t>
  </si>
  <si>
    <t>East North Central</t>
  </si>
  <si>
    <t>MAT</t>
  </si>
  <si>
    <t>Middle Atlantic</t>
  </si>
  <si>
    <t>PACC</t>
  </si>
  <si>
    <t>Pacific Contiguous</t>
  </si>
  <si>
    <t>NEW</t>
  </si>
  <si>
    <t>New England</t>
  </si>
  <si>
    <t>NE</t>
  </si>
  <si>
    <t>Nebraska</t>
  </si>
  <si>
    <t>MT</t>
  </si>
  <si>
    <t>Montana</t>
  </si>
  <si>
    <t>MO</t>
  </si>
  <si>
    <t>Missouri</t>
  </si>
  <si>
    <t>MTN</t>
  </si>
  <si>
    <t>Mountain</t>
  </si>
  <si>
    <t>WSC</t>
  </si>
  <si>
    <t>West South Central</t>
  </si>
  <si>
    <t>ESC</t>
  </si>
  <si>
    <t>East South Central</t>
  </si>
  <si>
    <t>ID</t>
  </si>
  <si>
    <t>Idaho</t>
  </si>
  <si>
    <t>AZ</t>
  </si>
  <si>
    <t>Arizona</t>
  </si>
  <si>
    <t>AK</t>
  </si>
  <si>
    <t>Alaska</t>
  </si>
  <si>
    <t>HI</t>
  </si>
  <si>
    <t>Hawaii</t>
  </si>
  <si>
    <t>GA</t>
  </si>
  <si>
    <t>Georgia</t>
  </si>
  <si>
    <t>FL</t>
  </si>
  <si>
    <t>Florida</t>
  </si>
  <si>
    <t>DC</t>
  </si>
  <si>
    <t>District of Columbia</t>
  </si>
  <si>
    <t>AR</t>
  </si>
  <si>
    <t>Arkansas</t>
  </si>
  <si>
    <t>VA</t>
  </si>
  <si>
    <t>Virginia</t>
  </si>
  <si>
    <t>VT</t>
  </si>
  <si>
    <t>Vermont</t>
  </si>
  <si>
    <t>WY</t>
  </si>
  <si>
    <t>Wyoming</t>
  </si>
  <si>
    <t>WI</t>
  </si>
  <si>
    <t>Wisconsin</t>
  </si>
  <si>
    <t>WV</t>
  </si>
  <si>
    <t>West Virginia</t>
  </si>
  <si>
    <t>WA</t>
  </si>
  <si>
    <t>Washington</t>
  </si>
  <si>
    <t>NJ</t>
  </si>
  <si>
    <t>New Jersey</t>
  </si>
  <si>
    <t>NH</t>
  </si>
  <si>
    <t>New Hampshire</t>
  </si>
  <si>
    <t>NV</t>
  </si>
  <si>
    <t>Nevada</t>
  </si>
  <si>
    <t>UT</t>
  </si>
  <si>
    <t>Utah</t>
  </si>
  <si>
    <t>TX</t>
  </si>
  <si>
    <t>Texas</t>
  </si>
  <si>
    <t>TN</t>
  </si>
  <si>
    <t>Tennessee</t>
  </si>
  <si>
    <t>SD</t>
  </si>
  <si>
    <t>South Dakota</t>
  </si>
  <si>
    <t>SC</t>
  </si>
  <si>
    <t>South Carolina</t>
  </si>
  <si>
    <t>RI</t>
  </si>
  <si>
    <t>Rhode Island</t>
  </si>
  <si>
    <t>PA</t>
  </si>
  <si>
    <t>Pennsylvania</t>
  </si>
  <si>
    <t>OR</t>
  </si>
  <si>
    <t>Oregon</t>
  </si>
  <si>
    <t>MI</t>
  </si>
  <si>
    <t>Michigan</t>
  </si>
  <si>
    <t>MA</t>
  </si>
  <si>
    <t>Massachusetts</t>
  </si>
  <si>
    <t>NC</t>
  </si>
  <si>
    <t>North Carolina</t>
  </si>
  <si>
    <t>NY</t>
  </si>
  <si>
    <t>New York</t>
  </si>
  <si>
    <t>NM</t>
  </si>
  <si>
    <t>New Mexico</t>
  </si>
  <si>
    <t>DE</t>
  </si>
  <si>
    <t>Delaware</t>
  </si>
  <si>
    <t>CT</t>
  </si>
  <si>
    <t>Connecticut</t>
  </si>
  <si>
    <t>CO</t>
  </si>
  <si>
    <t>Colorado</t>
  </si>
  <si>
    <t>CA</t>
  </si>
  <si>
    <t>California</t>
  </si>
  <si>
    <t>OK</t>
  </si>
  <si>
    <t>Oklahoma</t>
  </si>
  <si>
    <t>OH</t>
  </si>
  <si>
    <t>Ohio</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</si>
  <si>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</si>
  <si>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</si>
  <si>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</si>
  <si>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</si>
  <si>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</si>
  <si>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</si>
  <si>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</si>
  <si>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</si>
  <si>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</si>
  <si>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</si>
  <si>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</si>
  <si>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</si>
  <si>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</si>
  <si>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</si>
  <si>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</si>
  <si>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</si>
  <si>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</si>
  <si>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</si>
  <si>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</si>
  <si>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</si>
  <si>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</si>
  <si>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Desc</t>
  </si>
  <si>
    <t>retrofit_lifespan</t>
  </si>
  <si>
    <t>marginal_prop</t>
  </si>
  <si>
    <t>ng_price</t>
  </si>
  <si>
    <t>CO2_lbs_mmbtu</t>
  </si>
  <si>
    <t>CH4_lbs_mmbtu</t>
  </si>
  <si>
    <t>CO2_kgs_ng</t>
  </si>
  <si>
    <t>N2O_lbs_mmbtu</t>
  </si>
  <si>
    <t>CH4_g_ng</t>
  </si>
  <si>
    <t>N2O_g_ng</t>
  </si>
  <si>
    <t>ng_pollutants</t>
  </si>
  <si>
    <t>ng_citygate</t>
  </si>
  <si>
    <t>Prices in dollars per thousand cubic feet from EIA: https://www.eia.gov/dnav/ng/ng_pri_sum_a_EPG0_PG1_DMcf_a.htm</t>
  </si>
  <si>
    <t>utility_public</t>
  </si>
  <si>
    <t>ng_public</t>
  </si>
  <si>
    <t>WAP</t>
  </si>
  <si>
    <t>kwh_price_state</t>
  </si>
  <si>
    <t>monthly_net_output_motor</t>
  </si>
  <si>
    <t>monthly_net_output_total</t>
  </si>
  <si>
    <t>monthly_net_input_total</t>
  </si>
  <si>
    <t>driving_estimates</t>
  </si>
  <si>
    <t>source</t>
  </si>
  <si>
    <t>refining_production</t>
  </si>
  <si>
    <t>refining_emissions</t>
  </si>
  <si>
    <t>gas_prices</t>
  </si>
  <si>
    <t>Masnadi et al. 2018</t>
  </si>
  <si>
    <t>paper</t>
  </si>
  <si>
    <t>estimate</t>
  </si>
  <si>
    <t>dollar_year</t>
  </si>
  <si>
    <t>notes</t>
  </si>
  <si>
    <t>Couture, Duranton, and Turner 2018</t>
  </si>
  <si>
    <t>citation</t>
  </si>
  <si>
    <t>unit</t>
  </si>
  <si>
    <t>Parry et al. 2014</t>
  </si>
  <si>
    <t>Parry and Small 2005</t>
  </si>
  <si>
    <r>
      <t xml:space="preserve">Couture, Victor, Gilles Duranton, and Matthew A. Turner. 2018. "Speed." </t>
    </r>
    <r>
      <rPr>
        <i/>
        <sz val="11"/>
        <color theme="1"/>
        <rFont val="Calibri"/>
        <family val="2"/>
        <scheme val="minor"/>
      </rPr>
      <t>The Review of Economics and Statistics,</t>
    </r>
    <r>
      <rPr>
        <sz val="11"/>
        <color theme="1"/>
        <rFont val="Calibri"/>
        <family val="2"/>
        <scheme val="minor"/>
      </rPr>
      <t xml:space="preserve"> 100(4), 725-39. </t>
    </r>
  </si>
  <si>
    <r>
      <t>Parry, Ian W.H., and Kenneth A. Small. 2005. "Does Britain or the United States Have the Right Gasoline Tax?"</t>
    </r>
    <r>
      <rPr>
        <i/>
        <sz val="11"/>
        <color theme="1"/>
        <rFont val="Calibri"/>
        <family val="2"/>
        <scheme val="minor"/>
      </rPr>
      <t xml:space="preserve"> American Economic Review</t>
    </r>
    <r>
      <rPr>
        <sz val="11"/>
        <color theme="1"/>
        <rFont val="Calibri"/>
        <family val="2"/>
        <scheme val="minor"/>
      </rPr>
      <t>, 95(4), 1276-89.</t>
    </r>
  </si>
  <si>
    <t>Uncertain Dollar Year.</t>
  </si>
  <si>
    <t xml:space="preserve">The authors note that their headline estimate "seems on the high side" and show that alternative data yield an estimate that is 59 percent of their original estimate. We thus multiply their headline estimate ($0.064) by 0.59. </t>
  </si>
  <si>
    <t>Parry, I., D. Heine, E. Lis, and S. Li. 2014. Getting Energy Prices Right: From Principle to Practice. International Monetary Fund, Washington D.C.</t>
  </si>
  <si>
    <t>Jacobsen 2013</t>
  </si>
  <si>
    <t>parameter</t>
  </si>
  <si>
    <r>
      <t xml:space="preserve">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t>
    </r>
    <r>
      <rPr>
        <i/>
        <sz val="11"/>
        <color theme="1"/>
        <rFont val="Calibri"/>
        <family val="2"/>
        <scheme val="minor"/>
      </rPr>
      <t>Science</t>
    </r>
    <r>
      <rPr>
        <sz val="11"/>
        <color theme="1"/>
        <rFont val="Calibri"/>
        <family val="2"/>
        <scheme val="minor"/>
      </rPr>
      <t>, 361(6405), 851-53.</t>
    </r>
  </si>
  <si>
    <t>g of CO2e/MJ of Crude Oil</t>
  </si>
  <si>
    <r>
      <t xml:space="preserve">Jacobsen, Mark R. 2013. "Fuel Economy and Safety: The Influences of Vehicle Class and Driver Behavior." </t>
    </r>
    <r>
      <rPr>
        <i/>
        <sz val="11"/>
        <color theme="1"/>
        <rFont val="Calibri"/>
        <family val="2"/>
        <scheme val="minor"/>
      </rPr>
      <t>American Economic Journal: Applied Economics</t>
    </r>
    <r>
      <rPr>
        <sz val="11"/>
        <color theme="1"/>
        <rFont val="Calibri"/>
        <family val="2"/>
        <scheme val="minor"/>
      </rPr>
      <t>, 5(3), 1-26.</t>
    </r>
  </si>
  <si>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</si>
  <si>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</si>
  <si>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</si>
  <si>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</si>
  <si>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</si>
  <si>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</si>
  <si>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</si>
  <si>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</si>
  <si>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</si>
  <si>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</si>
  <si>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</si>
  <si>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</si>
  <si>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</si>
  <si>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</si>
  <si>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</si>
  <si>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</si>
  <si>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</si>
  <si>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</si>
  <si>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</si>
  <si>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</si>
  <si>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</si>
  <si>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</si>
  <si>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</si>
  <si>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</si>
  <si>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</si>
  <si>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</si>
  <si>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</si>
  <si>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</si>
  <si>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</si>
  <si>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</si>
  <si>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</si>
  <si>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</si>
  <si>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</si>
  <si>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</si>
  <si>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</si>
  <si>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</si>
  <si>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</si>
  <si>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</si>
  <si>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</si>
  <si>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</si>
  <si>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</si>
  <si>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</si>
  <si>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</si>
  <si>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</si>
  <si>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</si>
  <si>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</si>
  <si>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</si>
  <si>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</si>
  <si>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</si>
  <si>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NOx</t>
  </si>
  <si>
    <t>state</t>
  </si>
  <si>
    <t>State and County FIPS Code</t>
  </si>
  <si>
    <t>State Name</t>
  </si>
  <si>
    <t>County Name</t>
  </si>
  <si>
    <t>Postal State Code</t>
  </si>
  <si>
    <t>County Name Long</t>
  </si>
  <si>
    <t>Key</t>
  </si>
  <si>
    <t>passenger_car_vmt</t>
  </si>
  <si>
    <t>transit_buses_vmt</t>
  </si>
  <si>
    <t>school_buses_vmt</t>
  </si>
  <si>
    <t>Share of State VMT - Passenger Cars</t>
  </si>
  <si>
    <t>Share of State VMT - Passenger Trucks and Light Commercial trucks</t>
  </si>
  <si>
    <t>Share of State VMT - Transit Buses</t>
  </si>
  <si>
    <t>Share of State VMT - School Buses</t>
  </si>
  <si>
    <t>AVERT Region</t>
  </si>
  <si>
    <t>Notes</t>
  </si>
  <si>
    <t>01001</t>
  </si>
  <si>
    <t>Autauga</t>
  </si>
  <si>
    <t>Autauga County</t>
  </si>
  <si>
    <t>AL|Autauga County</t>
  </si>
  <si>
    <t>Southeast</t>
  </si>
  <si>
    <t>01003</t>
  </si>
  <si>
    <t>Baldwin</t>
  </si>
  <si>
    <t>Baldwin County</t>
  </si>
  <si>
    <t>AL|Baldwin County</t>
  </si>
  <si>
    <t>01005</t>
  </si>
  <si>
    <t>Barbour</t>
  </si>
  <si>
    <t>Barbour County</t>
  </si>
  <si>
    <t>AL|Barbour County</t>
  </si>
  <si>
    <t>01007</t>
  </si>
  <si>
    <t>Bibb</t>
  </si>
  <si>
    <t>Bibb County</t>
  </si>
  <si>
    <t>AL|Bibb County</t>
  </si>
  <si>
    <t>01009</t>
  </si>
  <si>
    <t>Blount</t>
  </si>
  <si>
    <t>Blount County</t>
  </si>
  <si>
    <t>AL|Blount County</t>
  </si>
  <si>
    <t>01011</t>
  </si>
  <si>
    <t>Bullock</t>
  </si>
  <si>
    <t>Bullock County</t>
  </si>
  <si>
    <t>AL|Bullock County</t>
  </si>
  <si>
    <t>01013</t>
  </si>
  <si>
    <t>Butler</t>
  </si>
  <si>
    <t>Butler County</t>
  </si>
  <si>
    <t>AL|Butler County</t>
  </si>
  <si>
    <t>01015</t>
  </si>
  <si>
    <t>Calhoun</t>
  </si>
  <si>
    <t>Calhoun County</t>
  </si>
  <si>
    <t>AL|Calhoun County</t>
  </si>
  <si>
    <t>01017</t>
  </si>
  <si>
    <t>Chambers</t>
  </si>
  <si>
    <t>Chambers County</t>
  </si>
  <si>
    <t>AL|Chambers County</t>
  </si>
  <si>
    <t>01019</t>
  </si>
  <si>
    <t>Cherokee</t>
  </si>
  <si>
    <t>Cherokee County</t>
  </si>
  <si>
    <t>AL|Cherokee County</t>
  </si>
  <si>
    <t>01021</t>
  </si>
  <si>
    <t>Chilton</t>
  </si>
  <si>
    <t>Chilton County</t>
  </si>
  <si>
    <t>AL|Chilton County</t>
  </si>
  <si>
    <t>01023</t>
  </si>
  <si>
    <t>Choctaw</t>
  </si>
  <si>
    <t>Choctaw County</t>
  </si>
  <si>
    <t>AL|Choctaw County</t>
  </si>
  <si>
    <t>01025</t>
  </si>
  <si>
    <t>Clarke</t>
  </si>
  <si>
    <t>Clarke County</t>
  </si>
  <si>
    <t>AL|Clarke County</t>
  </si>
  <si>
    <t>01027</t>
  </si>
  <si>
    <t>Clay</t>
  </si>
  <si>
    <t>Clay County</t>
  </si>
  <si>
    <t>AL|Clay County</t>
  </si>
  <si>
    <t>01029</t>
  </si>
  <si>
    <t>Cleburne</t>
  </si>
  <si>
    <t>Cleburne County</t>
  </si>
  <si>
    <t>AL|Cleburne County</t>
  </si>
  <si>
    <t>01031</t>
  </si>
  <si>
    <t>Coffee</t>
  </si>
  <si>
    <t>Coffee County</t>
  </si>
  <si>
    <t>AL|Coffee County</t>
  </si>
  <si>
    <t>01033</t>
  </si>
  <si>
    <t>Colbert</t>
  </si>
  <si>
    <t>Colbert County</t>
  </si>
  <si>
    <t>AL|Colbert County</t>
  </si>
  <si>
    <t>01035</t>
  </si>
  <si>
    <t>Conecuh</t>
  </si>
  <si>
    <t>Conecuh County</t>
  </si>
  <si>
    <t>AL|Conecuh County</t>
  </si>
  <si>
    <t>01037</t>
  </si>
  <si>
    <t>Coosa</t>
  </si>
  <si>
    <t>Coosa County</t>
  </si>
  <si>
    <t>AL|Coosa County</t>
  </si>
  <si>
    <t>01039</t>
  </si>
  <si>
    <t>Covington</t>
  </si>
  <si>
    <t>Covington County</t>
  </si>
  <si>
    <t>AL|Covington County</t>
  </si>
  <si>
    <t>01041</t>
  </si>
  <si>
    <t>Crenshaw</t>
  </si>
  <si>
    <t>Crenshaw County</t>
  </si>
  <si>
    <t>AL|Crenshaw County</t>
  </si>
  <si>
    <t>01043</t>
  </si>
  <si>
    <t>Cullman</t>
  </si>
  <si>
    <t>Cullman County</t>
  </si>
  <si>
    <t>AL|Cullman County</t>
  </si>
  <si>
    <t>01045</t>
  </si>
  <si>
    <t>Dale</t>
  </si>
  <si>
    <t>Dale County</t>
  </si>
  <si>
    <t>AL|Dale County</t>
  </si>
  <si>
    <t>01047</t>
  </si>
  <si>
    <t>Dallas</t>
  </si>
  <si>
    <t>Dallas County</t>
  </si>
  <si>
    <t>AL|Dallas County</t>
  </si>
  <si>
    <t>01049</t>
  </si>
  <si>
    <t>DeKalb</t>
  </si>
  <si>
    <t>DeKalb County</t>
  </si>
  <si>
    <t>AL|DeKalb County</t>
  </si>
  <si>
    <t>01051</t>
  </si>
  <si>
    <t>Elmore</t>
  </si>
  <si>
    <t>Elmore County</t>
  </si>
  <si>
    <t>AL|Elmore County</t>
  </si>
  <si>
    <t>01053</t>
  </si>
  <si>
    <t>Escambia</t>
  </si>
  <si>
    <t>Escambia County</t>
  </si>
  <si>
    <t>AL|Escambia County</t>
  </si>
  <si>
    <t>01055</t>
  </si>
  <si>
    <t>Etowah</t>
  </si>
  <si>
    <t>Etowah County</t>
  </si>
  <si>
    <t>AL|Etowah County</t>
  </si>
  <si>
    <t>01057</t>
  </si>
  <si>
    <t>Fayette</t>
  </si>
  <si>
    <t>Fayette County</t>
  </si>
  <si>
    <t>AL|Fayette County</t>
  </si>
  <si>
    <t>01059</t>
  </si>
  <si>
    <t>Franklin</t>
  </si>
  <si>
    <t>Franklin County</t>
  </si>
  <si>
    <t>AL|Franklin County</t>
  </si>
  <si>
    <t>01061</t>
  </si>
  <si>
    <t>Geneva</t>
  </si>
  <si>
    <t>Geneva County</t>
  </si>
  <si>
    <t>AL|Geneva County</t>
  </si>
  <si>
    <t>01063</t>
  </si>
  <si>
    <t>Greene</t>
  </si>
  <si>
    <t>Greene County</t>
  </si>
  <si>
    <t>AL|Greene County</t>
  </si>
  <si>
    <t>01065</t>
  </si>
  <si>
    <t>Hale</t>
  </si>
  <si>
    <t>Hale County</t>
  </si>
  <si>
    <t>AL|Hale County</t>
  </si>
  <si>
    <t>01067</t>
  </si>
  <si>
    <t>Henry</t>
  </si>
  <si>
    <t>Henry County</t>
  </si>
  <si>
    <t>AL|Henry County</t>
  </si>
  <si>
    <t>01069</t>
  </si>
  <si>
    <t>Houston</t>
  </si>
  <si>
    <t>Houston County</t>
  </si>
  <si>
    <t>AL|Houston County</t>
  </si>
  <si>
    <t>01071</t>
  </si>
  <si>
    <t>Jackson</t>
  </si>
  <si>
    <t>Jackson County</t>
  </si>
  <si>
    <t>AL|Jackson County</t>
  </si>
  <si>
    <t>01073</t>
  </si>
  <si>
    <t>Jefferson</t>
  </si>
  <si>
    <t>Jefferson County</t>
  </si>
  <si>
    <t>AL|Jefferson County</t>
  </si>
  <si>
    <t>01075</t>
  </si>
  <si>
    <t>Lamar</t>
  </si>
  <si>
    <t>Lamar County</t>
  </si>
  <si>
    <t>AL|Lamar County</t>
  </si>
  <si>
    <t>01077</t>
  </si>
  <si>
    <t>Lauderdale</t>
  </si>
  <si>
    <t>Lauderdale County</t>
  </si>
  <si>
    <t>AL|Lauderdale County</t>
  </si>
  <si>
    <t>01079</t>
  </si>
  <si>
    <t>Lawrence</t>
  </si>
  <si>
    <t>Lawrence County</t>
  </si>
  <si>
    <t>AL|Lawrence County</t>
  </si>
  <si>
    <t>01081</t>
  </si>
  <si>
    <t>Lee</t>
  </si>
  <si>
    <t>Lee County</t>
  </si>
  <si>
    <t>AL|Lee County</t>
  </si>
  <si>
    <t>01083</t>
  </si>
  <si>
    <t>Limestone</t>
  </si>
  <si>
    <t>Limestone County</t>
  </si>
  <si>
    <t>AL|Limestone County</t>
  </si>
  <si>
    <t>01085</t>
  </si>
  <si>
    <t>Lowndes</t>
  </si>
  <si>
    <t>Lowndes County</t>
  </si>
  <si>
    <t>AL|Lowndes County</t>
  </si>
  <si>
    <t>01087</t>
  </si>
  <si>
    <t>Macon</t>
  </si>
  <si>
    <t>Macon County</t>
  </si>
  <si>
    <t>AL|Macon County</t>
  </si>
  <si>
    <t>01089</t>
  </si>
  <si>
    <t>Madison</t>
  </si>
  <si>
    <t>Madison County</t>
  </si>
  <si>
    <t>AL|Madison County</t>
  </si>
  <si>
    <t>01091</t>
  </si>
  <si>
    <t>Marengo</t>
  </si>
  <si>
    <t>Marengo County</t>
  </si>
  <si>
    <t>AL|Marengo County</t>
  </si>
  <si>
    <t>01093</t>
  </si>
  <si>
    <t>Marion</t>
  </si>
  <si>
    <t>Marion County</t>
  </si>
  <si>
    <t>AL|Marion County</t>
  </si>
  <si>
    <t>01095</t>
  </si>
  <si>
    <t>Marshall</t>
  </si>
  <si>
    <t>Marshall County</t>
  </si>
  <si>
    <t>AL|Marshall County</t>
  </si>
  <si>
    <t>01097</t>
  </si>
  <si>
    <t>Mobile</t>
  </si>
  <si>
    <t>Mobile County</t>
  </si>
  <si>
    <t>AL|Mobile County</t>
  </si>
  <si>
    <t>01099</t>
  </si>
  <si>
    <t>Monroe</t>
  </si>
  <si>
    <t>Monroe County</t>
  </si>
  <si>
    <t>AL|Monroe County</t>
  </si>
  <si>
    <t>01101</t>
  </si>
  <si>
    <t>Montgomery</t>
  </si>
  <si>
    <t>Montgomery County</t>
  </si>
  <si>
    <t>AL|Montgomery County</t>
  </si>
  <si>
    <t>01103</t>
  </si>
  <si>
    <t>Morgan</t>
  </si>
  <si>
    <t>Morgan County</t>
  </si>
  <si>
    <t>AL|Morgan County</t>
  </si>
  <si>
    <t>01105</t>
  </si>
  <si>
    <t>Perry</t>
  </si>
  <si>
    <t>Perry County</t>
  </si>
  <si>
    <t>AL|Perry County</t>
  </si>
  <si>
    <t>01107</t>
  </si>
  <si>
    <t>Pickens</t>
  </si>
  <si>
    <t>Pickens County</t>
  </si>
  <si>
    <t>AL|Pickens County</t>
  </si>
  <si>
    <t>01109</t>
  </si>
  <si>
    <t>Pike</t>
  </si>
  <si>
    <t>Pike County</t>
  </si>
  <si>
    <t>AL|Pike County</t>
  </si>
  <si>
    <t>01111</t>
  </si>
  <si>
    <t>Randolph</t>
  </si>
  <si>
    <t>Randolph County</t>
  </si>
  <si>
    <t>AL|Randolph County</t>
  </si>
  <si>
    <t>01113</t>
  </si>
  <si>
    <t>Russell</t>
  </si>
  <si>
    <t>Russell County</t>
  </si>
  <si>
    <t>AL|Russell County</t>
  </si>
  <si>
    <t>01115</t>
  </si>
  <si>
    <t>St. Clair</t>
  </si>
  <si>
    <t>St. Clair County</t>
  </si>
  <si>
    <t>AL|St. Clair County</t>
  </si>
  <si>
    <t>01117</t>
  </si>
  <si>
    <t>Shelby</t>
  </si>
  <si>
    <t>Shelby County</t>
  </si>
  <si>
    <t>AL|Shelby County</t>
  </si>
  <si>
    <t>01119</t>
  </si>
  <si>
    <t>Sumter</t>
  </si>
  <si>
    <t>Sumter County</t>
  </si>
  <si>
    <t>AL|Sumter County</t>
  </si>
  <si>
    <t>01121</t>
  </si>
  <si>
    <t>Talladega</t>
  </si>
  <si>
    <t>Talladega County</t>
  </si>
  <si>
    <t>AL|Talladega County</t>
  </si>
  <si>
    <t>01123</t>
  </si>
  <si>
    <t>Tallapoosa</t>
  </si>
  <si>
    <t>Tallapoosa County</t>
  </si>
  <si>
    <t>AL|Tallapoosa County</t>
  </si>
  <si>
    <t>01125</t>
  </si>
  <si>
    <t>Tuscaloosa</t>
  </si>
  <si>
    <t>Tuscaloosa County</t>
  </si>
  <si>
    <t>AL|Tuscaloosa County</t>
  </si>
  <si>
    <t>01127</t>
  </si>
  <si>
    <t>Walker</t>
  </si>
  <si>
    <t>Walker County</t>
  </si>
  <si>
    <t>AL|Walker County</t>
  </si>
  <si>
    <t>01129</t>
  </si>
  <si>
    <t>Washington County</t>
  </si>
  <si>
    <t>AL|Washington County</t>
  </si>
  <si>
    <t>01131</t>
  </si>
  <si>
    <t>Wilcox</t>
  </si>
  <si>
    <t>Wilcox County</t>
  </si>
  <si>
    <t>AL|Wilcox County</t>
  </si>
  <si>
    <t>01133</t>
  </si>
  <si>
    <t>Winston</t>
  </si>
  <si>
    <t>Winston County</t>
  </si>
  <si>
    <t>AL|Winston County</t>
  </si>
  <si>
    <t>02013</t>
  </si>
  <si>
    <t>Aleutians East</t>
  </si>
  <si>
    <t>Aleutians East County</t>
  </si>
  <si>
    <t>AK|Aleutians East County</t>
  </si>
  <si>
    <t>02016</t>
  </si>
  <si>
    <t>Aleutians West</t>
  </si>
  <si>
    <t>Aleutians West County</t>
  </si>
  <si>
    <t>AK|Aleutians West County</t>
  </si>
  <si>
    <t>02020</t>
  </si>
  <si>
    <t>Anchorage</t>
  </si>
  <si>
    <t>Anchorage County</t>
  </si>
  <si>
    <t>AK|Anchorage County</t>
  </si>
  <si>
    <t>02050</t>
  </si>
  <si>
    <t>Bethel</t>
  </si>
  <si>
    <t>Bethel County</t>
  </si>
  <si>
    <t>AK|Bethel County</t>
  </si>
  <si>
    <t>02060</t>
  </si>
  <si>
    <t>Bristol Bay</t>
  </si>
  <si>
    <t>Bristol Bay County</t>
  </si>
  <si>
    <t>AK|Bristol Bay County</t>
  </si>
  <si>
    <t>02068</t>
  </si>
  <si>
    <t>Denali</t>
  </si>
  <si>
    <t>Denali County</t>
  </si>
  <si>
    <t>AK|Denali County</t>
  </si>
  <si>
    <t>02070</t>
  </si>
  <si>
    <t>Dillingham</t>
  </si>
  <si>
    <t>Dillingham County</t>
  </si>
  <si>
    <t>AK|Dillingham County</t>
  </si>
  <si>
    <t>02090</t>
  </si>
  <si>
    <t>Fairbanks North Star</t>
  </si>
  <si>
    <t>Fairbanks North Star County</t>
  </si>
  <si>
    <t>AK|Fairbanks North Star County</t>
  </si>
  <si>
    <t>02100</t>
  </si>
  <si>
    <t>Haines</t>
  </si>
  <si>
    <t>Haines County</t>
  </si>
  <si>
    <t>AK|Haines County</t>
  </si>
  <si>
    <t>02105</t>
  </si>
  <si>
    <t>Hoonah-Angoon</t>
  </si>
  <si>
    <t>Hoonah-Angoon County</t>
  </si>
  <si>
    <t>AK|Hoonah-Angoon County</t>
  </si>
  <si>
    <t>02110</t>
  </si>
  <si>
    <t>Juneau</t>
  </si>
  <si>
    <t>Juneau County</t>
  </si>
  <si>
    <t>AK|Juneau County</t>
  </si>
  <si>
    <t>02122</t>
  </si>
  <si>
    <t>Kenai Peninsula</t>
  </si>
  <si>
    <t>Kenai Peninsula County</t>
  </si>
  <si>
    <t>AK|Kenai Peninsula County</t>
  </si>
  <si>
    <t>02130</t>
  </si>
  <si>
    <t>Ketchikan Gateway</t>
  </si>
  <si>
    <t>Ketchikan Gateway County</t>
  </si>
  <si>
    <t>AK|Ketchikan Gateway County</t>
  </si>
  <si>
    <t>02150</t>
  </si>
  <si>
    <t>Kodiak Island</t>
  </si>
  <si>
    <t>Kodiak Island County</t>
  </si>
  <si>
    <t>AK|Kodiak Island County</t>
  </si>
  <si>
    <t>02164</t>
  </si>
  <si>
    <t>Lake and Peninsula</t>
  </si>
  <si>
    <t>Lake and Peninsula County</t>
  </si>
  <si>
    <t>AK|Lake and Peninsula County</t>
  </si>
  <si>
    <t>02170</t>
  </si>
  <si>
    <t>Matanuska-Susitna</t>
  </si>
  <si>
    <t>Matanuska-Susitna County</t>
  </si>
  <si>
    <t>AK|Matanuska-Susitna County</t>
  </si>
  <si>
    <t>02180</t>
  </si>
  <si>
    <t>Nome</t>
  </si>
  <si>
    <t>Nome County</t>
  </si>
  <si>
    <t>AK|Nome County</t>
  </si>
  <si>
    <t>02185</t>
  </si>
  <si>
    <t>North Slope</t>
  </si>
  <si>
    <t>North Slope County</t>
  </si>
  <si>
    <t>AK|North Slope County</t>
  </si>
  <si>
    <t>02188</t>
  </si>
  <si>
    <t>Northwest Arctic</t>
  </si>
  <si>
    <t>Northwest Arctic County</t>
  </si>
  <si>
    <t>AK|Northwest Arctic County</t>
  </si>
  <si>
    <t>02195</t>
  </si>
  <si>
    <t>Petersburg</t>
  </si>
  <si>
    <t>Petersburg County</t>
  </si>
  <si>
    <t>AK|Petersburg County</t>
  </si>
  <si>
    <t>02198</t>
  </si>
  <si>
    <t>Prince of Wales-Hyder</t>
  </si>
  <si>
    <t>Prince of Wales-Hyder County</t>
  </si>
  <si>
    <t>AK|Prince of Wales-Hyder County</t>
  </si>
  <si>
    <t>02220</t>
  </si>
  <si>
    <t>Sitka</t>
  </si>
  <si>
    <t>Sitka County</t>
  </si>
  <si>
    <t>AK|Sitka County</t>
  </si>
  <si>
    <t>02230</t>
  </si>
  <si>
    <t>Skagway</t>
  </si>
  <si>
    <t>Skagway County</t>
  </si>
  <si>
    <t>AK|Skagway County</t>
  </si>
  <si>
    <t>02240</t>
  </si>
  <si>
    <t>Southeast Fairbanks</t>
  </si>
  <si>
    <t>Southeast Fairbanks County</t>
  </si>
  <si>
    <t>AK|Southeast Fairbanks County</t>
  </si>
  <si>
    <t>02261</t>
  </si>
  <si>
    <t>Valdez-Cordova</t>
  </si>
  <si>
    <t>Valdez-Cordova County</t>
  </si>
  <si>
    <t>AK|Valdez-Cordova County</t>
  </si>
  <si>
    <t>02270</t>
  </si>
  <si>
    <t>Wade Hampton</t>
  </si>
  <si>
    <t>Wade Hampton County</t>
  </si>
  <si>
    <t>AK|Wade Hampton County</t>
  </si>
  <si>
    <t>This is now Kusilvak Census Area</t>
  </si>
  <si>
    <t>02275</t>
  </si>
  <si>
    <t>Wrangell</t>
  </si>
  <si>
    <t>Wrangell County</t>
  </si>
  <si>
    <t>AK|Wrangell County</t>
  </si>
  <si>
    <t>02282</t>
  </si>
  <si>
    <t>Yakutat</t>
  </si>
  <si>
    <t>Yakutat County</t>
  </si>
  <si>
    <t>AK|Yakutat County</t>
  </si>
  <si>
    <t>02290</t>
  </si>
  <si>
    <t>Yukon-Koyukuk</t>
  </si>
  <si>
    <t>Yukon-Koyukuk County</t>
  </si>
  <si>
    <t>AK|Yukon-Koyukuk County</t>
  </si>
  <si>
    <t>04001</t>
  </si>
  <si>
    <t>Apache</t>
  </si>
  <si>
    <t>Apache County</t>
  </si>
  <si>
    <t>AZ|Apache County</t>
  </si>
  <si>
    <t>Southwest</t>
  </si>
  <si>
    <t>04003</t>
  </si>
  <si>
    <t>Cochise</t>
  </si>
  <si>
    <t>Cochise County</t>
  </si>
  <si>
    <t>AZ|Cochise County</t>
  </si>
  <si>
    <t>04005</t>
  </si>
  <si>
    <t>Coconino</t>
  </si>
  <si>
    <t>Coconino County</t>
  </si>
  <si>
    <t>AZ|Coconino County</t>
  </si>
  <si>
    <t>04007</t>
  </si>
  <si>
    <t>Gila</t>
  </si>
  <si>
    <t>Gila County</t>
  </si>
  <si>
    <t>AZ|Gila County</t>
  </si>
  <si>
    <t>04009</t>
  </si>
  <si>
    <t>Graham</t>
  </si>
  <si>
    <t>Graham County</t>
  </si>
  <si>
    <t>AZ|Graham County</t>
  </si>
  <si>
    <t>04011</t>
  </si>
  <si>
    <t>Greenlee</t>
  </si>
  <si>
    <t>Greenlee County</t>
  </si>
  <si>
    <t>AZ|Greenlee County</t>
  </si>
  <si>
    <t>04012</t>
  </si>
  <si>
    <t>La Paz</t>
  </si>
  <si>
    <t>La Paz County</t>
  </si>
  <si>
    <t>AZ|La Paz County</t>
  </si>
  <si>
    <t>04013</t>
  </si>
  <si>
    <t>Maricopa</t>
  </si>
  <si>
    <t>Maricopa County</t>
  </si>
  <si>
    <t>AZ|Maricopa County</t>
  </si>
  <si>
    <t>04015</t>
  </si>
  <si>
    <t>Mohave</t>
  </si>
  <si>
    <t>Mohave County</t>
  </si>
  <si>
    <t>AZ|Mohave County</t>
  </si>
  <si>
    <t>04017</t>
  </si>
  <si>
    <t>Navajo</t>
  </si>
  <si>
    <t>Navajo County</t>
  </si>
  <si>
    <t>AZ|Navajo County</t>
  </si>
  <si>
    <t>04019</t>
  </si>
  <si>
    <t>Pima</t>
  </si>
  <si>
    <t>Pima County</t>
  </si>
  <si>
    <t>AZ|Pima County</t>
  </si>
  <si>
    <t>04021</t>
  </si>
  <si>
    <t>Pinal</t>
  </si>
  <si>
    <t>Pinal County</t>
  </si>
  <si>
    <t>AZ|Pinal County</t>
  </si>
  <si>
    <t>04023</t>
  </si>
  <si>
    <t>Santa Cruz</t>
  </si>
  <si>
    <t>Santa Cruz County</t>
  </si>
  <si>
    <t>AZ|Santa Cruz County</t>
  </si>
  <si>
    <t>04025</t>
  </si>
  <si>
    <t>Yavapai</t>
  </si>
  <si>
    <t>Yavapai County</t>
  </si>
  <si>
    <t>AZ|Yavapai County</t>
  </si>
  <si>
    <t>04027</t>
  </si>
  <si>
    <t>Yuma</t>
  </si>
  <si>
    <t>Yuma County</t>
  </si>
  <si>
    <t>AZ|Yuma County</t>
  </si>
  <si>
    <t>05001</t>
  </si>
  <si>
    <t>Arkansas County</t>
  </si>
  <si>
    <t>AR|Arkansas County</t>
  </si>
  <si>
    <t>Midwest</t>
  </si>
  <si>
    <t>05003</t>
  </si>
  <si>
    <t>Ashley</t>
  </si>
  <si>
    <t>Ashley County</t>
  </si>
  <si>
    <t>AR|Ashley County</t>
  </si>
  <si>
    <t>05005</t>
  </si>
  <si>
    <t>Baxter</t>
  </si>
  <si>
    <t>Baxter County</t>
  </si>
  <si>
    <t>AR|Baxter County</t>
  </si>
  <si>
    <t>05007</t>
  </si>
  <si>
    <t>Benton</t>
  </si>
  <si>
    <t>Benton County</t>
  </si>
  <si>
    <t>AR|Benton County</t>
  </si>
  <si>
    <t>Central</t>
  </si>
  <si>
    <t>05009</t>
  </si>
  <si>
    <t>Boone</t>
  </si>
  <si>
    <t>Boone County</t>
  </si>
  <si>
    <t>AR|Boone County</t>
  </si>
  <si>
    <t>05011</t>
  </si>
  <si>
    <t>Bradley</t>
  </si>
  <si>
    <t>Bradley County</t>
  </si>
  <si>
    <t>AR|Bradley County</t>
  </si>
  <si>
    <t>05013</t>
  </si>
  <si>
    <t>AR|Calhoun County</t>
  </si>
  <si>
    <t>05015</t>
  </si>
  <si>
    <t>Carroll</t>
  </si>
  <si>
    <t>Carroll County</t>
  </si>
  <si>
    <t>AR|Carroll County</t>
  </si>
  <si>
    <t>05017</t>
  </si>
  <si>
    <t>Chicot</t>
  </si>
  <si>
    <t>Chicot County</t>
  </si>
  <si>
    <t>AR|Chicot County</t>
  </si>
  <si>
    <t>05019</t>
  </si>
  <si>
    <t>Clark</t>
  </si>
  <si>
    <t>Clark County</t>
  </si>
  <si>
    <t>AR|Clark County</t>
  </si>
  <si>
    <t>05021</t>
  </si>
  <si>
    <t>AR|Clay County</t>
  </si>
  <si>
    <t>05023</t>
  </si>
  <si>
    <t>AR|Cleburne County</t>
  </si>
  <si>
    <t>05025</t>
  </si>
  <si>
    <t>Cleveland</t>
  </si>
  <si>
    <t>Cleveland County</t>
  </si>
  <si>
    <t>AR|Cleveland County</t>
  </si>
  <si>
    <t>05027</t>
  </si>
  <si>
    <t>Columbia</t>
  </si>
  <si>
    <t>Columbia County</t>
  </si>
  <si>
    <t>AR|Columbia County</t>
  </si>
  <si>
    <t>05029</t>
  </si>
  <si>
    <t>Conway</t>
  </si>
  <si>
    <t>Conway County</t>
  </si>
  <si>
    <t>AR|Conway County</t>
  </si>
  <si>
    <t>05031</t>
  </si>
  <si>
    <t>Craighead</t>
  </si>
  <si>
    <t>Craighead County</t>
  </si>
  <si>
    <t>AR|Craighead County</t>
  </si>
  <si>
    <t>05033</t>
  </si>
  <si>
    <t>Crawford</t>
  </si>
  <si>
    <t>Crawford County</t>
  </si>
  <si>
    <t>AR|Crawford County</t>
  </si>
  <si>
    <t>05035</t>
  </si>
  <si>
    <t>Crittenden</t>
  </si>
  <si>
    <t>Crittenden County</t>
  </si>
  <si>
    <t>AR|Crittenden County</t>
  </si>
  <si>
    <t>05037</t>
  </si>
  <si>
    <t>Cross</t>
  </si>
  <si>
    <t>Cross County</t>
  </si>
  <si>
    <t>AR|Cross County</t>
  </si>
  <si>
    <t>05039</t>
  </si>
  <si>
    <t>AR|Dallas County</t>
  </si>
  <si>
    <t>05041</t>
  </si>
  <si>
    <t>Desha</t>
  </si>
  <si>
    <t>Desha County</t>
  </si>
  <si>
    <t>AR|Desha County</t>
  </si>
  <si>
    <t>05043</t>
  </si>
  <si>
    <t>Drew</t>
  </si>
  <si>
    <t>Drew County</t>
  </si>
  <si>
    <t>AR|Drew County</t>
  </si>
  <si>
    <t>05045</t>
  </si>
  <si>
    <t>Faulkner</t>
  </si>
  <si>
    <t>Faulkner County</t>
  </si>
  <si>
    <t>AR|Faulkner County</t>
  </si>
  <si>
    <t>05047</t>
  </si>
  <si>
    <t>AR|Franklin County</t>
  </si>
  <si>
    <t>05049</t>
  </si>
  <si>
    <t>Fulton</t>
  </si>
  <si>
    <t>Fulton County</t>
  </si>
  <si>
    <t>AR|Fulton County</t>
  </si>
  <si>
    <t>05051</t>
  </si>
  <si>
    <t>Garland</t>
  </si>
  <si>
    <t>Garland County</t>
  </si>
  <si>
    <t>AR|Garland County</t>
  </si>
  <si>
    <t>05053</t>
  </si>
  <si>
    <t>Grant</t>
  </si>
  <si>
    <t>Grant County</t>
  </si>
  <si>
    <t>AR|Grant County</t>
  </si>
  <si>
    <t>05055</t>
  </si>
  <si>
    <t>AR|Greene County</t>
  </si>
  <si>
    <t>05057</t>
  </si>
  <si>
    <t>Hempstead</t>
  </si>
  <si>
    <t>Hempstead County</t>
  </si>
  <si>
    <t>AR|Hempstead County</t>
  </si>
  <si>
    <t>05059</t>
  </si>
  <si>
    <t>Hot Spring</t>
  </si>
  <si>
    <t>Hot Spring County</t>
  </si>
  <si>
    <t>AR|Hot Spring County</t>
  </si>
  <si>
    <t>05061</t>
  </si>
  <si>
    <t>Howard</t>
  </si>
  <si>
    <t>Howard County</t>
  </si>
  <si>
    <t>AR|Howard County</t>
  </si>
  <si>
    <t>05063</t>
  </si>
  <si>
    <t>Independence</t>
  </si>
  <si>
    <t>Independence County</t>
  </si>
  <si>
    <t>AR|Independence County</t>
  </si>
  <si>
    <t>05065</t>
  </si>
  <si>
    <t>Izard</t>
  </si>
  <si>
    <t>Izard County</t>
  </si>
  <si>
    <t>AR|Izard County</t>
  </si>
  <si>
    <t>05067</t>
  </si>
  <si>
    <t>AR|Jackson County</t>
  </si>
  <si>
    <t>05069</t>
  </si>
  <si>
    <t>AR|Jefferson County</t>
  </si>
  <si>
    <t>05071</t>
  </si>
  <si>
    <t>Johnson</t>
  </si>
  <si>
    <t>Johnson County</t>
  </si>
  <si>
    <t>AR|Johnson County</t>
  </si>
  <si>
    <t>05073</t>
  </si>
  <si>
    <t>Lafayette</t>
  </si>
  <si>
    <t>Lafayette County</t>
  </si>
  <si>
    <t>AR|Lafayette County</t>
  </si>
  <si>
    <t>05075</t>
  </si>
  <si>
    <t>AR|Lawrence County</t>
  </si>
  <si>
    <t>05077</t>
  </si>
  <si>
    <t>AR|Lee County</t>
  </si>
  <si>
    <t>05079</t>
  </si>
  <si>
    <t>Lincoln</t>
  </si>
  <si>
    <t>Lincoln County</t>
  </si>
  <si>
    <t>AR|Lincoln County</t>
  </si>
  <si>
    <t>05081</t>
  </si>
  <si>
    <t>Little River</t>
  </si>
  <si>
    <t>Little River County</t>
  </si>
  <si>
    <t>AR|Little River County</t>
  </si>
  <si>
    <t>05083</t>
  </si>
  <si>
    <t>Logan</t>
  </si>
  <si>
    <t>Logan County</t>
  </si>
  <si>
    <t>AR|Logan County</t>
  </si>
  <si>
    <t>05085</t>
  </si>
  <si>
    <t>Lonoke</t>
  </si>
  <si>
    <t>Lonoke County</t>
  </si>
  <si>
    <t>AR|Lonoke County</t>
  </si>
  <si>
    <t>05087</t>
  </si>
  <si>
    <t>AR|Madison County</t>
  </si>
  <si>
    <t>05089</t>
  </si>
  <si>
    <t>AR|Marion County</t>
  </si>
  <si>
    <t>05091</t>
  </si>
  <si>
    <t>Miller</t>
  </si>
  <si>
    <t>Miller County</t>
  </si>
  <si>
    <t>AR|Miller County</t>
  </si>
  <si>
    <t>05093</t>
  </si>
  <si>
    <t>Mississippi County</t>
  </si>
  <si>
    <t>AR|Mississippi County</t>
  </si>
  <si>
    <t>05095</t>
  </si>
  <si>
    <t>AR|Monroe County</t>
  </si>
  <si>
    <t>05097</t>
  </si>
  <si>
    <t>AR|Montgomery County</t>
  </si>
  <si>
    <t>05099</t>
  </si>
  <si>
    <t>Nevada County</t>
  </si>
  <si>
    <t>AR|Nevada County</t>
  </si>
  <si>
    <t>05101</t>
  </si>
  <si>
    <t>Newton</t>
  </si>
  <si>
    <t>Newton County</t>
  </si>
  <si>
    <t>AR|Newton County</t>
  </si>
  <si>
    <t>05103</t>
  </si>
  <si>
    <t>Ouachita</t>
  </si>
  <si>
    <t>Ouachita County</t>
  </si>
  <si>
    <t>AR|Ouachita County</t>
  </si>
  <si>
    <t>05105</t>
  </si>
  <si>
    <t>AR|Perry County</t>
  </si>
  <si>
    <t>05107</t>
  </si>
  <si>
    <t>Phillips</t>
  </si>
  <si>
    <t>Phillips County</t>
  </si>
  <si>
    <t>AR|Phillips County</t>
  </si>
  <si>
    <t>05109</t>
  </si>
  <si>
    <t>AR|Pike County</t>
  </si>
  <si>
    <t>05111</t>
  </si>
  <si>
    <t>Poinsett</t>
  </si>
  <si>
    <t>Poinsett County</t>
  </si>
  <si>
    <t>AR|Poinsett County</t>
  </si>
  <si>
    <t>05113</t>
  </si>
  <si>
    <t>Polk</t>
  </si>
  <si>
    <t>Polk County</t>
  </si>
  <si>
    <t>AR|Polk County</t>
  </si>
  <si>
    <t>05115</t>
  </si>
  <si>
    <t>Pope</t>
  </si>
  <si>
    <t>Pope County</t>
  </si>
  <si>
    <t>AR|Pope County</t>
  </si>
  <si>
    <t>05117</t>
  </si>
  <si>
    <t>Prairie</t>
  </si>
  <si>
    <t>Prairie County</t>
  </si>
  <si>
    <t>AR|Prairie County</t>
  </si>
  <si>
    <t>05119</t>
  </si>
  <si>
    <t>Pulaski</t>
  </si>
  <si>
    <t>Pulaski County</t>
  </si>
  <si>
    <t>AR|Pulaski County</t>
  </si>
  <si>
    <t>05121</t>
  </si>
  <si>
    <t>AR|Randolph County</t>
  </si>
  <si>
    <t>05123</t>
  </si>
  <si>
    <t>St. Francis</t>
  </si>
  <si>
    <t>St. Francis County</t>
  </si>
  <si>
    <t>AR|St. Francis County</t>
  </si>
  <si>
    <t>05125</t>
  </si>
  <si>
    <t>Saline</t>
  </si>
  <si>
    <t>Saline County</t>
  </si>
  <si>
    <t>AR|Saline County</t>
  </si>
  <si>
    <t>05127</t>
  </si>
  <si>
    <t>Scott</t>
  </si>
  <si>
    <t>Scott County</t>
  </si>
  <si>
    <t>AR|Scott County</t>
  </si>
  <si>
    <t>05129</t>
  </si>
  <si>
    <t>Searcy</t>
  </si>
  <si>
    <t>Searcy County</t>
  </si>
  <si>
    <t>AR|Searcy County</t>
  </si>
  <si>
    <t>05131</t>
  </si>
  <si>
    <t>Sebastian</t>
  </si>
  <si>
    <t>Sebastian County</t>
  </si>
  <si>
    <t>AR|Sebastian County</t>
  </si>
  <si>
    <t>05133</t>
  </si>
  <si>
    <t>Sevier</t>
  </si>
  <si>
    <t>Sevier County</t>
  </si>
  <si>
    <t>AR|Sevier County</t>
  </si>
  <si>
    <t>05135</t>
  </si>
  <si>
    <t>Sharp</t>
  </si>
  <si>
    <t>Sharp County</t>
  </si>
  <si>
    <t>AR|Sharp County</t>
  </si>
  <si>
    <t>05137</t>
  </si>
  <si>
    <t>Stone</t>
  </si>
  <si>
    <t>Stone County</t>
  </si>
  <si>
    <t>AR|Stone County</t>
  </si>
  <si>
    <t>05139</t>
  </si>
  <si>
    <t>Union</t>
  </si>
  <si>
    <t>Union County</t>
  </si>
  <si>
    <t>AR|Union County</t>
  </si>
  <si>
    <t>05141</t>
  </si>
  <si>
    <t>Van Buren</t>
  </si>
  <si>
    <t>Van Buren County</t>
  </si>
  <si>
    <t>AR|Van Buren County</t>
  </si>
  <si>
    <t>05143</t>
  </si>
  <si>
    <t>AR|Washington County</t>
  </si>
  <si>
    <t>05145</t>
  </si>
  <si>
    <t>White</t>
  </si>
  <si>
    <t>White County</t>
  </si>
  <si>
    <t>AR|White County</t>
  </si>
  <si>
    <t>05147</t>
  </si>
  <si>
    <t>Woodruff</t>
  </si>
  <si>
    <t>Woodruff County</t>
  </si>
  <si>
    <t>AR|Woodruff County</t>
  </si>
  <si>
    <t>05149</t>
  </si>
  <si>
    <t>Yell</t>
  </si>
  <si>
    <t>Yell County</t>
  </si>
  <si>
    <t>AR|Yell County</t>
  </si>
  <si>
    <t>06001</t>
  </si>
  <si>
    <t>Alameda</t>
  </si>
  <si>
    <t>Alameda County</t>
  </si>
  <si>
    <t>CA|Alameda County</t>
  </si>
  <si>
    <t>06003</t>
  </si>
  <si>
    <t>Alpine</t>
  </si>
  <si>
    <t>Alpine County</t>
  </si>
  <si>
    <t>CA|Alpine County</t>
  </si>
  <si>
    <t>06005</t>
  </si>
  <si>
    <t>Amador</t>
  </si>
  <si>
    <t>Amador County</t>
  </si>
  <si>
    <t>CA|Amador County</t>
  </si>
  <si>
    <t>06007</t>
  </si>
  <si>
    <t>Butte</t>
  </si>
  <si>
    <t>Butte County</t>
  </si>
  <si>
    <t>CA|Butte County</t>
  </si>
  <si>
    <t>06009</t>
  </si>
  <si>
    <t>Calaveras</t>
  </si>
  <si>
    <t>Calaveras County</t>
  </si>
  <si>
    <t>CA|Calaveras County</t>
  </si>
  <si>
    <t>06011</t>
  </si>
  <si>
    <t>Colusa</t>
  </si>
  <si>
    <t>Colusa County</t>
  </si>
  <si>
    <t>CA|Colusa County</t>
  </si>
  <si>
    <t>06013</t>
  </si>
  <si>
    <t>Contra Costa</t>
  </si>
  <si>
    <t>Contra Costa County</t>
  </si>
  <si>
    <t>CA|Contra Costa County</t>
  </si>
  <si>
    <t>06015</t>
  </si>
  <si>
    <t>Del Norte</t>
  </si>
  <si>
    <t>Del Norte County</t>
  </si>
  <si>
    <t>CA|Del Norte County</t>
  </si>
  <si>
    <t>Northwest</t>
  </si>
  <si>
    <t>06017</t>
  </si>
  <si>
    <t>El Dorado</t>
  </si>
  <si>
    <t>El Dorado County</t>
  </si>
  <si>
    <t>CA|El Dorado County</t>
  </si>
  <si>
    <t>06019</t>
  </si>
  <si>
    <t>Fresno</t>
  </si>
  <si>
    <t>Fresno County</t>
  </si>
  <si>
    <t>CA|Fresno County</t>
  </si>
  <si>
    <t>06021</t>
  </si>
  <si>
    <t>Glenn</t>
  </si>
  <si>
    <t>Glenn County</t>
  </si>
  <si>
    <t>CA|Glenn County</t>
  </si>
  <si>
    <t>06023</t>
  </si>
  <si>
    <t>Humboldt</t>
  </si>
  <si>
    <t>Humboldt County</t>
  </si>
  <si>
    <t>CA|Humboldt County</t>
  </si>
  <si>
    <t>06025</t>
  </si>
  <si>
    <t>Imperial</t>
  </si>
  <si>
    <t>Imperial County</t>
  </si>
  <si>
    <t>CA|Imperial County</t>
  </si>
  <si>
    <t>06027</t>
  </si>
  <si>
    <t>Inyo</t>
  </si>
  <si>
    <t>Inyo County</t>
  </si>
  <si>
    <t>CA|Inyo County</t>
  </si>
  <si>
    <t>06029</t>
  </si>
  <si>
    <t>Kern</t>
  </si>
  <si>
    <t>Kern County</t>
  </si>
  <si>
    <t>CA|Kern County</t>
  </si>
  <si>
    <t>06031</t>
  </si>
  <si>
    <t>Kings</t>
  </si>
  <si>
    <t>Kings County</t>
  </si>
  <si>
    <t>CA|Kings County</t>
  </si>
  <si>
    <t>06033</t>
  </si>
  <si>
    <t>Lake</t>
  </si>
  <si>
    <t>Lake County</t>
  </si>
  <si>
    <t>CA|Lake County</t>
  </si>
  <si>
    <t>06035</t>
  </si>
  <si>
    <t>Lassen</t>
  </si>
  <si>
    <t>Lassen County</t>
  </si>
  <si>
    <t>CA|Lassen County</t>
  </si>
  <si>
    <t>06037</t>
  </si>
  <si>
    <t>Los Angeles</t>
  </si>
  <si>
    <t>Los Angeles County</t>
  </si>
  <si>
    <t>CA|Los Angeles County</t>
  </si>
  <si>
    <t>06039</t>
  </si>
  <si>
    <t>Madera</t>
  </si>
  <si>
    <t>Madera County</t>
  </si>
  <si>
    <t>CA|Madera County</t>
  </si>
  <si>
    <t>06041</t>
  </si>
  <si>
    <t>Marin</t>
  </si>
  <si>
    <t>Marin County</t>
  </si>
  <si>
    <t>CA|Marin County</t>
  </si>
  <si>
    <t>06043</t>
  </si>
  <si>
    <t>Mariposa</t>
  </si>
  <si>
    <t>Mariposa County</t>
  </si>
  <si>
    <t>CA|Mariposa County</t>
  </si>
  <si>
    <t>06045</t>
  </si>
  <si>
    <t>Mendocino</t>
  </si>
  <si>
    <t>Mendocino County</t>
  </si>
  <si>
    <t>CA|Mendocino County</t>
  </si>
  <si>
    <t>06047</t>
  </si>
  <si>
    <t>Merced</t>
  </si>
  <si>
    <t>Merced County</t>
  </si>
  <si>
    <t>CA|Merced County</t>
  </si>
  <si>
    <t>06049</t>
  </si>
  <si>
    <t>Modoc</t>
  </si>
  <si>
    <t>Modoc County</t>
  </si>
  <si>
    <t>CA|Modoc County</t>
  </si>
  <si>
    <t>06051</t>
  </si>
  <si>
    <t>Mono</t>
  </si>
  <si>
    <t>Mono County</t>
  </si>
  <si>
    <t>CA|Mono County</t>
  </si>
  <si>
    <t>06053</t>
  </si>
  <si>
    <t>Monterey</t>
  </si>
  <si>
    <t>Monterey County</t>
  </si>
  <si>
    <t>CA|Monterey County</t>
  </si>
  <si>
    <t>06055</t>
  </si>
  <si>
    <t>Napa</t>
  </si>
  <si>
    <t>Napa County</t>
  </si>
  <si>
    <t>CA|Napa County</t>
  </si>
  <si>
    <t>06057</t>
  </si>
  <si>
    <t>CA|Nevada County</t>
  </si>
  <si>
    <t>06059</t>
  </si>
  <si>
    <t>Orange</t>
  </si>
  <si>
    <t>Orange County</t>
  </si>
  <si>
    <t>CA|Orange County</t>
  </si>
  <si>
    <t>06061</t>
  </si>
  <si>
    <t>Placer</t>
  </si>
  <si>
    <t>Placer County</t>
  </si>
  <si>
    <t>CA|Placer County</t>
  </si>
  <si>
    <t>06063</t>
  </si>
  <si>
    <t>Plumas</t>
  </si>
  <si>
    <t>Plumas County</t>
  </si>
  <si>
    <t>CA|Plumas County</t>
  </si>
  <si>
    <t>06065</t>
  </si>
  <si>
    <t>Riverside</t>
  </si>
  <si>
    <t>Riverside County</t>
  </si>
  <si>
    <t>CA|Riverside County</t>
  </si>
  <si>
    <t>06067</t>
  </si>
  <si>
    <t>Sacramento</t>
  </si>
  <si>
    <t>Sacramento County</t>
  </si>
  <si>
    <t>CA|Sacramento County</t>
  </si>
  <si>
    <t>06069</t>
  </si>
  <si>
    <t>San Benito</t>
  </si>
  <si>
    <t>San Benito County</t>
  </si>
  <si>
    <t>CA|San Benito County</t>
  </si>
  <si>
    <t>06071</t>
  </si>
  <si>
    <t>San Bernardino</t>
  </si>
  <si>
    <t>San Bernardino County</t>
  </si>
  <si>
    <t>CA|San Bernardino County</t>
  </si>
  <si>
    <t>06073</t>
  </si>
  <si>
    <t>San Diego</t>
  </si>
  <si>
    <t>San Diego County</t>
  </si>
  <si>
    <t>CA|San Diego County</t>
  </si>
  <si>
    <t>06075</t>
  </si>
  <si>
    <t>San Francisco</t>
  </si>
  <si>
    <t>San Francisco County</t>
  </si>
  <si>
    <t>CA|San Francisco County</t>
  </si>
  <si>
    <t>06077</t>
  </si>
  <si>
    <t>San Joaquin</t>
  </si>
  <si>
    <t>San Joaquin County</t>
  </si>
  <si>
    <t>CA|San Joaquin County</t>
  </si>
  <si>
    <t>06079</t>
  </si>
  <si>
    <t>San Luis Obispo</t>
  </si>
  <si>
    <t>San Luis Obispo County</t>
  </si>
  <si>
    <t>CA|San Luis Obispo County</t>
  </si>
  <si>
    <t>06081</t>
  </si>
  <si>
    <t>San Mateo</t>
  </si>
  <si>
    <t>San Mateo County</t>
  </si>
  <si>
    <t>CA|San Mateo County</t>
  </si>
  <si>
    <t>06083</t>
  </si>
  <si>
    <t>Santa Barbara</t>
  </si>
  <si>
    <t>Santa Barbara County</t>
  </si>
  <si>
    <t>CA|Santa Barbara County</t>
  </si>
  <si>
    <t>06085</t>
  </si>
  <si>
    <t>Santa Clara</t>
  </si>
  <si>
    <t>Santa Clara County</t>
  </si>
  <si>
    <t>CA|Santa Clara County</t>
  </si>
  <si>
    <t>06087</t>
  </si>
  <si>
    <t>CA|Santa Cruz County</t>
  </si>
  <si>
    <t>06089</t>
  </si>
  <si>
    <t>Shasta</t>
  </si>
  <si>
    <t>Shasta County</t>
  </si>
  <si>
    <t>CA|Shasta County</t>
  </si>
  <si>
    <t>06091</t>
  </si>
  <si>
    <t>Sierra</t>
  </si>
  <si>
    <t>Sierra County</t>
  </si>
  <si>
    <t>CA|Sierra County</t>
  </si>
  <si>
    <t>06093</t>
  </si>
  <si>
    <t>Siskiyou</t>
  </si>
  <si>
    <t>Siskiyou County</t>
  </si>
  <si>
    <t>CA|Siskiyou County</t>
  </si>
  <si>
    <t>06095</t>
  </si>
  <si>
    <t>Solano</t>
  </si>
  <si>
    <t>Solano County</t>
  </si>
  <si>
    <t>CA|Solano County</t>
  </si>
  <si>
    <t>06097</t>
  </si>
  <si>
    <t>Sonoma</t>
  </si>
  <si>
    <t>Sonoma County</t>
  </si>
  <si>
    <t>CA|Sonoma County</t>
  </si>
  <si>
    <t>06099</t>
  </si>
  <si>
    <t>Stanislaus</t>
  </si>
  <si>
    <t>Stanislaus County</t>
  </si>
  <si>
    <t>CA|Stanislaus County</t>
  </si>
  <si>
    <t>06101</t>
  </si>
  <si>
    <t>Sutter</t>
  </si>
  <si>
    <t>Sutter County</t>
  </si>
  <si>
    <t>CA|Sutter County</t>
  </si>
  <si>
    <t>06103</t>
  </si>
  <si>
    <t>Tehama</t>
  </si>
  <si>
    <t>Tehama County</t>
  </si>
  <si>
    <t>CA|Tehama County</t>
  </si>
  <si>
    <t>06105</t>
  </si>
  <si>
    <t>Trinity</t>
  </si>
  <si>
    <t>Trinity County</t>
  </si>
  <si>
    <t>CA|Trinity County</t>
  </si>
  <si>
    <t>06107</t>
  </si>
  <si>
    <t>Tulare</t>
  </si>
  <si>
    <t>Tulare County</t>
  </si>
  <si>
    <t>CA|Tulare County</t>
  </si>
  <si>
    <t>06109</t>
  </si>
  <si>
    <t>Tuolumne</t>
  </si>
  <si>
    <t>Tuolumne County</t>
  </si>
  <si>
    <t>CA|Tuolumne County</t>
  </si>
  <si>
    <t>06111</t>
  </si>
  <si>
    <t>Ventura</t>
  </si>
  <si>
    <t>Ventura County</t>
  </si>
  <si>
    <t>CA|Ventura County</t>
  </si>
  <si>
    <t>06113</t>
  </si>
  <si>
    <t>Yolo</t>
  </si>
  <si>
    <t>Yolo County</t>
  </si>
  <si>
    <t>CA|Yolo County</t>
  </si>
  <si>
    <t>06115</t>
  </si>
  <si>
    <t>Yuba</t>
  </si>
  <si>
    <t>Yuba County</t>
  </si>
  <si>
    <t>CA|Yuba County</t>
  </si>
  <si>
    <t>08001</t>
  </si>
  <si>
    <t>Adams</t>
  </si>
  <si>
    <t>Adams County</t>
  </si>
  <si>
    <t>CO|Adams County</t>
  </si>
  <si>
    <t>Rocky Mountains</t>
  </si>
  <si>
    <t>08003</t>
  </si>
  <si>
    <t>Alamosa</t>
  </si>
  <si>
    <t>Alamosa County</t>
  </si>
  <si>
    <t>CO|Alamosa County</t>
  </si>
  <si>
    <t>08005</t>
  </si>
  <si>
    <t>Arapahoe</t>
  </si>
  <si>
    <t>Arapahoe County</t>
  </si>
  <si>
    <t>CO|Arapahoe County</t>
  </si>
  <si>
    <t>08007</t>
  </si>
  <si>
    <t>Archuleta</t>
  </si>
  <si>
    <t>Archuleta County</t>
  </si>
  <si>
    <t>CO|Archuleta County</t>
  </si>
  <si>
    <t>08009</t>
  </si>
  <si>
    <t>Baca</t>
  </si>
  <si>
    <t>Baca County</t>
  </si>
  <si>
    <t>CO|Baca County</t>
  </si>
  <si>
    <t>08011</t>
  </si>
  <si>
    <t>Bent</t>
  </si>
  <si>
    <t>Bent County</t>
  </si>
  <si>
    <t>CO|Bent County</t>
  </si>
  <si>
    <t>08013</t>
  </si>
  <si>
    <t>Boulder</t>
  </si>
  <si>
    <t>Boulder County</t>
  </si>
  <si>
    <t>CO|Boulder County</t>
  </si>
  <si>
    <t>08014</t>
  </si>
  <si>
    <t>Broomfield</t>
  </si>
  <si>
    <t>Broomfield County</t>
  </si>
  <si>
    <t>CO|Broomfield County</t>
  </si>
  <si>
    <t>08015</t>
  </si>
  <si>
    <t>Chaffee</t>
  </si>
  <si>
    <t>Chaffee County</t>
  </si>
  <si>
    <t>CO|Chaffee County</t>
  </si>
  <si>
    <t>08017</t>
  </si>
  <si>
    <t>Cheyenne</t>
  </si>
  <si>
    <t>Cheyenne County</t>
  </si>
  <si>
    <t>CO|Cheyenne County</t>
  </si>
  <si>
    <t>08019</t>
  </si>
  <si>
    <t>Clear Creek</t>
  </si>
  <si>
    <t>Clear Creek County</t>
  </si>
  <si>
    <t>CO|Clear Creek County</t>
  </si>
  <si>
    <t>08021</t>
  </si>
  <si>
    <t>Conejos</t>
  </si>
  <si>
    <t>Conejos County</t>
  </si>
  <si>
    <t>CO|Conejos County</t>
  </si>
  <si>
    <t>08023</t>
  </si>
  <si>
    <t>Costilla</t>
  </si>
  <si>
    <t>Costilla County</t>
  </si>
  <si>
    <t>CO|Costilla County</t>
  </si>
  <si>
    <t>08025</t>
  </si>
  <si>
    <t>Crowley</t>
  </si>
  <si>
    <t>Crowley County</t>
  </si>
  <si>
    <t>CO|Crowley County</t>
  </si>
  <si>
    <t>08027</t>
  </si>
  <si>
    <t>Custer</t>
  </si>
  <si>
    <t>Custer County</t>
  </si>
  <si>
    <t>CO|Custer County</t>
  </si>
  <si>
    <t>08029</t>
  </si>
  <si>
    <t>Delta</t>
  </si>
  <si>
    <t>Delta County</t>
  </si>
  <si>
    <t>CO|Delta County</t>
  </si>
  <si>
    <t>08031</t>
  </si>
  <si>
    <t>Denver</t>
  </si>
  <si>
    <t>Denver County</t>
  </si>
  <si>
    <t>CO|Denver County</t>
  </si>
  <si>
    <t>08033</t>
  </si>
  <si>
    <t>Dolores</t>
  </si>
  <si>
    <t>Dolores County</t>
  </si>
  <si>
    <t>CO|Dolores County</t>
  </si>
  <si>
    <t>08035</t>
  </si>
  <si>
    <t>Douglas</t>
  </si>
  <si>
    <t>Douglas County</t>
  </si>
  <si>
    <t>CO|Douglas County</t>
  </si>
  <si>
    <t>08037</t>
  </si>
  <si>
    <t>Eagle</t>
  </si>
  <si>
    <t>Eagle County</t>
  </si>
  <si>
    <t>CO|Eagle County</t>
  </si>
  <si>
    <t>08039</t>
  </si>
  <si>
    <t>Elbert</t>
  </si>
  <si>
    <t>Elbert County</t>
  </si>
  <si>
    <t>CO|Elbert County</t>
  </si>
  <si>
    <t>08041</t>
  </si>
  <si>
    <t>El Paso</t>
  </si>
  <si>
    <t>El Paso County</t>
  </si>
  <si>
    <t>CO|El Paso County</t>
  </si>
  <si>
    <t>08043</t>
  </si>
  <si>
    <t>Fremont</t>
  </si>
  <si>
    <t>Fremont County</t>
  </si>
  <si>
    <t>CO|Fremont County</t>
  </si>
  <si>
    <t>08045</t>
  </si>
  <si>
    <t>Garfield</t>
  </si>
  <si>
    <t>Garfield County</t>
  </si>
  <si>
    <t>CO|Garfield County</t>
  </si>
  <si>
    <t>08047</t>
  </si>
  <si>
    <t>Gilpin</t>
  </si>
  <si>
    <t>Gilpin County</t>
  </si>
  <si>
    <t>CO|Gilpin County</t>
  </si>
  <si>
    <t>08049</t>
  </si>
  <si>
    <t>Grand</t>
  </si>
  <si>
    <t>Grand County</t>
  </si>
  <si>
    <t>CO|Grand County</t>
  </si>
  <si>
    <t>08051</t>
  </si>
  <si>
    <t>Gunnison</t>
  </si>
  <si>
    <t>Gunnison County</t>
  </si>
  <si>
    <t>CO|Gunnison County</t>
  </si>
  <si>
    <t>08053</t>
  </si>
  <si>
    <t>Hinsdale</t>
  </si>
  <si>
    <t>Hinsdale County</t>
  </si>
  <si>
    <t>CO|Hinsdale County</t>
  </si>
  <si>
    <t>08055</t>
  </si>
  <si>
    <t>Huerfano</t>
  </si>
  <si>
    <t>Huerfano County</t>
  </si>
  <si>
    <t>CO|Huerfano County</t>
  </si>
  <si>
    <t>08057</t>
  </si>
  <si>
    <t>CO|Jackson County</t>
  </si>
  <si>
    <t>08059</t>
  </si>
  <si>
    <t>CO|Jefferson County</t>
  </si>
  <si>
    <t>08061</t>
  </si>
  <si>
    <t>Kiowa</t>
  </si>
  <si>
    <t>Kiowa County</t>
  </si>
  <si>
    <t>CO|Kiowa County</t>
  </si>
  <si>
    <t>08063</t>
  </si>
  <si>
    <t>Kit Carson</t>
  </si>
  <si>
    <t>Kit Carson County</t>
  </si>
  <si>
    <t>CO|Kit Carson County</t>
  </si>
  <si>
    <t>08065</t>
  </si>
  <si>
    <t>CO|Lake County</t>
  </si>
  <si>
    <t>08067</t>
  </si>
  <si>
    <t>La Plata</t>
  </si>
  <si>
    <t>La Plata County</t>
  </si>
  <si>
    <t>CO|La Plata County</t>
  </si>
  <si>
    <t>08069</t>
  </si>
  <si>
    <t>Larimer</t>
  </si>
  <si>
    <t>Larimer County</t>
  </si>
  <si>
    <t>CO|Larimer County</t>
  </si>
  <si>
    <t>08071</t>
  </si>
  <si>
    <t>Las Animas</t>
  </si>
  <si>
    <t>Las Animas County</t>
  </si>
  <si>
    <t>CO|Las Animas County</t>
  </si>
  <si>
    <t>08073</t>
  </si>
  <si>
    <t>CO|Lincoln County</t>
  </si>
  <si>
    <t>08075</t>
  </si>
  <si>
    <t>CO|Logan County</t>
  </si>
  <si>
    <t>08077</t>
  </si>
  <si>
    <t>Mesa</t>
  </si>
  <si>
    <t>Mesa County</t>
  </si>
  <si>
    <t>CO|Mesa County</t>
  </si>
  <si>
    <t>08079</t>
  </si>
  <si>
    <t>Mineral</t>
  </si>
  <si>
    <t>Mineral County</t>
  </si>
  <si>
    <t>CO|Mineral County</t>
  </si>
  <si>
    <t>08081</t>
  </si>
  <si>
    <t>Moffat</t>
  </si>
  <si>
    <t>Moffat County</t>
  </si>
  <si>
    <t>CO|Moffat County</t>
  </si>
  <si>
    <t>08083</t>
  </si>
  <si>
    <t>Montezuma</t>
  </si>
  <si>
    <t>Montezuma County</t>
  </si>
  <si>
    <t>CO|Montezuma County</t>
  </si>
  <si>
    <t>08085</t>
  </si>
  <si>
    <t>Montrose</t>
  </si>
  <si>
    <t>Montrose County</t>
  </si>
  <si>
    <t>CO|Montrose County</t>
  </si>
  <si>
    <t>08087</t>
  </si>
  <si>
    <t>CO|Morgan County</t>
  </si>
  <si>
    <t>08089</t>
  </si>
  <si>
    <t>Otero</t>
  </si>
  <si>
    <t>Otero County</t>
  </si>
  <si>
    <t>CO|Otero County</t>
  </si>
  <si>
    <t>08091</t>
  </si>
  <si>
    <t>Ouray</t>
  </si>
  <si>
    <t>Ouray County</t>
  </si>
  <si>
    <t>CO|Ouray County</t>
  </si>
  <si>
    <t>08093</t>
  </si>
  <si>
    <t>Park</t>
  </si>
  <si>
    <t>Park County</t>
  </si>
  <si>
    <t>CO|Park County</t>
  </si>
  <si>
    <t>08095</t>
  </si>
  <si>
    <t>CO|Phillips County</t>
  </si>
  <si>
    <t>08097</t>
  </si>
  <si>
    <t>Pitkin</t>
  </si>
  <si>
    <t>Pitkin County</t>
  </si>
  <si>
    <t>CO|Pitkin County</t>
  </si>
  <si>
    <t>08099</t>
  </si>
  <si>
    <t>Prowers</t>
  </si>
  <si>
    <t>Prowers County</t>
  </si>
  <si>
    <t>CO|Prowers County</t>
  </si>
  <si>
    <t>08101</t>
  </si>
  <si>
    <t>Pueblo</t>
  </si>
  <si>
    <t>Pueblo County</t>
  </si>
  <si>
    <t>CO|Pueblo County</t>
  </si>
  <si>
    <t>08103</t>
  </si>
  <si>
    <t>Rio Blanco</t>
  </si>
  <si>
    <t>Rio Blanco County</t>
  </si>
  <si>
    <t>CO|Rio Blanco County</t>
  </si>
  <si>
    <t>08105</t>
  </si>
  <si>
    <t>Rio Grande</t>
  </si>
  <si>
    <t>Rio Grande County</t>
  </si>
  <si>
    <t>CO|Rio Grande County</t>
  </si>
  <si>
    <t>08107</t>
  </si>
  <si>
    <t>Routt</t>
  </si>
  <si>
    <t>Routt County</t>
  </si>
  <si>
    <t>CO|Routt County</t>
  </si>
  <si>
    <t>08109</t>
  </si>
  <si>
    <t>Saguache</t>
  </si>
  <si>
    <t>Saguache County</t>
  </si>
  <si>
    <t>CO|Saguache County</t>
  </si>
  <si>
    <t>08111</t>
  </si>
  <si>
    <t>San Juan</t>
  </si>
  <si>
    <t>San Juan County</t>
  </si>
  <si>
    <t>CO|San Juan County</t>
  </si>
  <si>
    <t>08113</t>
  </si>
  <si>
    <t>San Miguel</t>
  </si>
  <si>
    <t>San Miguel County</t>
  </si>
  <si>
    <t>CO|San Miguel County</t>
  </si>
  <si>
    <t>08115</t>
  </si>
  <si>
    <t>Sedgwick</t>
  </si>
  <si>
    <t>Sedgwick County</t>
  </si>
  <si>
    <t>CO|Sedgwick County</t>
  </si>
  <si>
    <t>08117</t>
  </si>
  <si>
    <t>Summit</t>
  </si>
  <si>
    <t>Summit County</t>
  </si>
  <si>
    <t>CO|Summit County</t>
  </si>
  <si>
    <t>08119</t>
  </si>
  <si>
    <t>Teller</t>
  </si>
  <si>
    <t>Teller County</t>
  </si>
  <si>
    <t>CO|Teller County</t>
  </si>
  <si>
    <t>08121</t>
  </si>
  <si>
    <t>CO|Washington County</t>
  </si>
  <si>
    <t>08123</t>
  </si>
  <si>
    <t>Weld</t>
  </si>
  <si>
    <t>Weld County</t>
  </si>
  <si>
    <t>CO|Weld County</t>
  </si>
  <si>
    <t>08125</t>
  </si>
  <si>
    <t>CO|Yuma County</t>
  </si>
  <si>
    <t>09001</t>
  </si>
  <si>
    <t>Fairfield</t>
  </si>
  <si>
    <t>Fairfield County</t>
  </si>
  <si>
    <t>CT|Fairfield County</t>
  </si>
  <si>
    <t>09003</t>
  </si>
  <si>
    <t>Hartford</t>
  </si>
  <si>
    <t>Hartford County</t>
  </si>
  <si>
    <t>CT|Hartford County</t>
  </si>
  <si>
    <t>09005</t>
  </si>
  <si>
    <t>Litchfield</t>
  </si>
  <si>
    <t>Litchfield County</t>
  </si>
  <si>
    <t>CT|Litchfield County</t>
  </si>
  <si>
    <t>09007</t>
  </si>
  <si>
    <t>Middlesex</t>
  </si>
  <si>
    <t>Middlesex County</t>
  </si>
  <si>
    <t>CT|Middlesex County</t>
  </si>
  <si>
    <t>09009</t>
  </si>
  <si>
    <t>New Haven</t>
  </si>
  <si>
    <t>New Haven County</t>
  </si>
  <si>
    <t>CT|New Haven County</t>
  </si>
  <si>
    <t>09011</t>
  </si>
  <si>
    <t>New London</t>
  </si>
  <si>
    <t>New London County</t>
  </si>
  <si>
    <t>CT|New London County</t>
  </si>
  <si>
    <t>09013</t>
  </si>
  <si>
    <t>Tolland</t>
  </si>
  <si>
    <t>Tolland County</t>
  </si>
  <si>
    <t>CT|Tolland County</t>
  </si>
  <si>
    <t>09015</t>
  </si>
  <si>
    <t>Windham</t>
  </si>
  <si>
    <t>Windham County</t>
  </si>
  <si>
    <t>CT|Windham County</t>
  </si>
  <si>
    <t>10001</t>
  </si>
  <si>
    <t>Kent</t>
  </si>
  <si>
    <t>Kent County</t>
  </si>
  <si>
    <t>DE|Kent County</t>
  </si>
  <si>
    <t>Mid-Atlantic</t>
  </si>
  <si>
    <t>10003</t>
  </si>
  <si>
    <t>New Castle</t>
  </si>
  <si>
    <t>New Castle County</t>
  </si>
  <si>
    <t>DE|New Castle County</t>
  </si>
  <si>
    <t>10005</t>
  </si>
  <si>
    <t>Sussex</t>
  </si>
  <si>
    <t>Sussex County</t>
  </si>
  <si>
    <t>DE|Sussex County</t>
  </si>
  <si>
    <t>11001</t>
  </si>
  <si>
    <t>District of Columbia County</t>
  </si>
  <si>
    <t>DC|District of Columbia County</t>
  </si>
  <si>
    <t>12001</t>
  </si>
  <si>
    <t>Alachua</t>
  </si>
  <si>
    <t>Alachua County</t>
  </si>
  <si>
    <t>FL|Alachua County</t>
  </si>
  <si>
    <t>12003</t>
  </si>
  <si>
    <t>Baker</t>
  </si>
  <si>
    <t>Baker County</t>
  </si>
  <si>
    <t>FL|Baker County</t>
  </si>
  <si>
    <t>12005</t>
  </si>
  <si>
    <t>Bay</t>
  </si>
  <si>
    <t>Bay County</t>
  </si>
  <si>
    <t>FL|Bay County</t>
  </si>
  <si>
    <t>12007</t>
  </si>
  <si>
    <t>Bradford</t>
  </si>
  <si>
    <t>Bradford County</t>
  </si>
  <si>
    <t>FL|Bradford County</t>
  </si>
  <si>
    <t>12009</t>
  </si>
  <si>
    <t>Brevard</t>
  </si>
  <si>
    <t>Brevard County</t>
  </si>
  <si>
    <t>FL|Brevard County</t>
  </si>
  <si>
    <t>12011</t>
  </si>
  <si>
    <t>Broward</t>
  </si>
  <si>
    <t>Broward County</t>
  </si>
  <si>
    <t>FL|Broward County</t>
  </si>
  <si>
    <t>12013</t>
  </si>
  <si>
    <t>FL|Calhoun County</t>
  </si>
  <si>
    <t>12015</t>
  </si>
  <si>
    <t>Charlotte</t>
  </si>
  <si>
    <t>Charlotte County</t>
  </si>
  <si>
    <t>FL|Charlotte County</t>
  </si>
  <si>
    <t>12017</t>
  </si>
  <si>
    <t>Citrus</t>
  </si>
  <si>
    <t>Citrus County</t>
  </si>
  <si>
    <t>FL|Citrus County</t>
  </si>
  <si>
    <t>12019</t>
  </si>
  <si>
    <t>FL|Clay County</t>
  </si>
  <si>
    <t>12021</t>
  </si>
  <si>
    <t>Collier</t>
  </si>
  <si>
    <t>Collier County</t>
  </si>
  <si>
    <t>FL|Collier County</t>
  </si>
  <si>
    <t>12023</t>
  </si>
  <si>
    <t>FL|Columbia County</t>
  </si>
  <si>
    <t>12027</t>
  </si>
  <si>
    <t>DeSoto</t>
  </si>
  <si>
    <t>DeSoto County</t>
  </si>
  <si>
    <t>FL|DeSoto County</t>
  </si>
  <si>
    <t>12029</t>
  </si>
  <si>
    <t>Dixie</t>
  </si>
  <si>
    <t>Dixie County</t>
  </si>
  <si>
    <t>FL|Dixie County</t>
  </si>
  <si>
    <t>12031</t>
  </si>
  <si>
    <t>Duval</t>
  </si>
  <si>
    <t>Duval County</t>
  </si>
  <si>
    <t>FL|Duval County</t>
  </si>
  <si>
    <t>12033</t>
  </si>
  <si>
    <t>FL|Escambia County</t>
  </si>
  <si>
    <t>12035</t>
  </si>
  <si>
    <t>Flagler</t>
  </si>
  <si>
    <t>Flagler County</t>
  </si>
  <si>
    <t>FL|Flagler County</t>
  </si>
  <si>
    <t>12037</t>
  </si>
  <si>
    <t>FL|Franklin County</t>
  </si>
  <si>
    <t>12039</t>
  </si>
  <si>
    <t>Gadsden</t>
  </si>
  <si>
    <t>Gadsden County</t>
  </si>
  <si>
    <t>FL|Gadsden County</t>
  </si>
  <si>
    <t>12041</t>
  </si>
  <si>
    <t>Gilchrist</t>
  </si>
  <si>
    <t>Gilchrist County</t>
  </si>
  <si>
    <t>FL|Gilchrist County</t>
  </si>
  <si>
    <t>12043</t>
  </si>
  <si>
    <t>Glades</t>
  </si>
  <si>
    <t>Glades County</t>
  </si>
  <si>
    <t>FL|Glades County</t>
  </si>
  <si>
    <t>12045</t>
  </si>
  <si>
    <t>Gulf</t>
  </si>
  <si>
    <t>Gulf County</t>
  </si>
  <si>
    <t>FL|Gulf County</t>
  </si>
  <si>
    <t>12047</t>
  </si>
  <si>
    <t>Hamilton</t>
  </si>
  <si>
    <t>Hamilton County</t>
  </si>
  <si>
    <t>FL|Hamilton County</t>
  </si>
  <si>
    <t>12049</t>
  </si>
  <si>
    <t>Hardee</t>
  </si>
  <si>
    <t>Hardee County</t>
  </si>
  <si>
    <t>FL|Hardee County</t>
  </si>
  <si>
    <t>12051</t>
  </si>
  <si>
    <t>Hendry</t>
  </si>
  <si>
    <t>Hendry County</t>
  </si>
  <si>
    <t>FL|Hendry County</t>
  </si>
  <si>
    <t>12053</t>
  </si>
  <si>
    <t>Hernando</t>
  </si>
  <si>
    <t>Hernando County</t>
  </si>
  <si>
    <t>FL|Hernando County</t>
  </si>
  <si>
    <t>12055</t>
  </si>
  <si>
    <t>Highlands</t>
  </si>
  <si>
    <t>Highlands County</t>
  </si>
  <si>
    <t>FL|Highlands County</t>
  </si>
  <si>
    <t>12057</t>
  </si>
  <si>
    <t>Hillsborough</t>
  </si>
  <si>
    <t>Hillsborough County</t>
  </si>
  <si>
    <t>FL|Hillsborough County</t>
  </si>
  <si>
    <t>12059</t>
  </si>
  <si>
    <t>Holmes</t>
  </si>
  <si>
    <t>Holmes County</t>
  </si>
  <si>
    <t>FL|Holmes County</t>
  </si>
  <si>
    <t>12061</t>
  </si>
  <si>
    <t>Indian River</t>
  </si>
  <si>
    <t>Indian River County</t>
  </si>
  <si>
    <t>FL|Indian River County</t>
  </si>
  <si>
    <t>12063</t>
  </si>
  <si>
    <t>FL|Jackson County</t>
  </si>
  <si>
    <t>12065</t>
  </si>
  <si>
    <t>FL|Jefferson County</t>
  </si>
  <si>
    <t>12067</t>
  </si>
  <si>
    <t>FL|Lafayette County</t>
  </si>
  <si>
    <t>12069</t>
  </si>
  <si>
    <t>FL|Lake County</t>
  </si>
  <si>
    <t>12071</t>
  </si>
  <si>
    <t>FL|Lee County</t>
  </si>
  <si>
    <t>12073</t>
  </si>
  <si>
    <t>Leon</t>
  </si>
  <si>
    <t>Leon County</t>
  </si>
  <si>
    <t>FL|Leon County</t>
  </si>
  <si>
    <t>12075</t>
  </si>
  <si>
    <t>Levy</t>
  </si>
  <si>
    <t>Levy County</t>
  </si>
  <si>
    <t>FL|Levy County</t>
  </si>
  <si>
    <t>12077</t>
  </si>
  <si>
    <t>Liberty</t>
  </si>
  <si>
    <t>Liberty County</t>
  </si>
  <si>
    <t>FL|Liberty County</t>
  </si>
  <si>
    <t>12079</t>
  </si>
  <si>
    <t>FL|Madison County</t>
  </si>
  <si>
    <t>12081</t>
  </si>
  <si>
    <t>Manatee</t>
  </si>
  <si>
    <t>Manatee County</t>
  </si>
  <si>
    <t>FL|Manatee County</t>
  </si>
  <si>
    <t>12083</t>
  </si>
  <si>
    <t>FL|Marion County</t>
  </si>
  <si>
    <t>12085</t>
  </si>
  <si>
    <t>Martin</t>
  </si>
  <si>
    <t>Martin County</t>
  </si>
  <si>
    <t>FL|Martin County</t>
  </si>
  <si>
    <t>12086</t>
  </si>
  <si>
    <t>Miami-Dade</t>
  </si>
  <si>
    <t>Miami-Dade County</t>
  </si>
  <si>
    <t>FL|Miami-Dade County</t>
  </si>
  <si>
    <t>12087</t>
  </si>
  <si>
    <t>FL|Monroe County</t>
  </si>
  <si>
    <t>12089</t>
  </si>
  <si>
    <t>Nassau</t>
  </si>
  <si>
    <t>Nassau County</t>
  </si>
  <si>
    <t>FL|Nassau County</t>
  </si>
  <si>
    <t>12091</t>
  </si>
  <si>
    <t>Okaloosa</t>
  </si>
  <si>
    <t>Okaloosa County</t>
  </si>
  <si>
    <t>FL|Okaloosa County</t>
  </si>
  <si>
    <t>12093</t>
  </si>
  <si>
    <t>Okeechobee</t>
  </si>
  <si>
    <t>Okeechobee County</t>
  </si>
  <si>
    <t>FL|Okeechobee County</t>
  </si>
  <si>
    <t>12095</t>
  </si>
  <si>
    <t>FL|Orange County</t>
  </si>
  <si>
    <t>12097</t>
  </si>
  <si>
    <t>Osceola</t>
  </si>
  <si>
    <t>Osceola County</t>
  </si>
  <si>
    <t>FL|Osceola County</t>
  </si>
  <si>
    <t>12099</t>
  </si>
  <si>
    <t>Palm Beach</t>
  </si>
  <si>
    <t>Palm Beach County</t>
  </si>
  <si>
    <t>FL|Palm Beach County</t>
  </si>
  <si>
    <t>12101</t>
  </si>
  <si>
    <t>Pasco</t>
  </si>
  <si>
    <t>Pasco County</t>
  </si>
  <si>
    <t>FL|Pasco County</t>
  </si>
  <si>
    <t>12103</t>
  </si>
  <si>
    <t>Pinellas</t>
  </si>
  <si>
    <t>Pinellas County</t>
  </si>
  <si>
    <t>FL|Pinellas County</t>
  </si>
  <si>
    <t>12105</t>
  </si>
  <si>
    <t>FL|Polk County</t>
  </si>
  <si>
    <t>12107</t>
  </si>
  <si>
    <t>Putnam</t>
  </si>
  <si>
    <t>Putnam County</t>
  </si>
  <si>
    <t>FL|Putnam County</t>
  </si>
  <si>
    <t>12109</t>
  </si>
  <si>
    <t>St. Johns</t>
  </si>
  <si>
    <t>St. Johns County</t>
  </si>
  <si>
    <t>FL|St. Johns County</t>
  </si>
  <si>
    <t>12111</t>
  </si>
  <si>
    <t>St. Lucie</t>
  </si>
  <si>
    <t>St. Lucie County</t>
  </si>
  <si>
    <t>FL|St. Lucie County</t>
  </si>
  <si>
    <t>12113</t>
  </si>
  <si>
    <t>Santa Rosa</t>
  </si>
  <si>
    <t>Santa Rosa County</t>
  </si>
  <si>
    <t>FL|Santa Rosa County</t>
  </si>
  <si>
    <t>12115</t>
  </si>
  <si>
    <t>Sarasota</t>
  </si>
  <si>
    <t>Sarasota County</t>
  </si>
  <si>
    <t>FL|Sarasota County</t>
  </si>
  <si>
    <t>12117</t>
  </si>
  <si>
    <t>Seminole</t>
  </si>
  <si>
    <t>Seminole County</t>
  </si>
  <si>
    <t>FL|Seminole County</t>
  </si>
  <si>
    <t>12119</t>
  </si>
  <si>
    <t>FL|Sumter County</t>
  </si>
  <si>
    <t>12121</t>
  </si>
  <si>
    <t>Suwannee</t>
  </si>
  <si>
    <t>Suwannee County</t>
  </si>
  <si>
    <t>FL|Suwannee County</t>
  </si>
  <si>
    <t>12123</t>
  </si>
  <si>
    <t>Taylor</t>
  </si>
  <si>
    <t>Taylor County</t>
  </si>
  <si>
    <t>FL|Taylor County</t>
  </si>
  <si>
    <t>12125</t>
  </si>
  <si>
    <t>FL|Union County</t>
  </si>
  <si>
    <t>12127</t>
  </si>
  <si>
    <t>Volusia</t>
  </si>
  <si>
    <t>Volusia County</t>
  </si>
  <si>
    <t>FL|Volusia County</t>
  </si>
  <si>
    <t>12129</t>
  </si>
  <si>
    <t>Wakulla</t>
  </si>
  <si>
    <t>Wakulla County</t>
  </si>
  <si>
    <t>FL|Wakulla County</t>
  </si>
  <si>
    <t>12131</t>
  </si>
  <si>
    <t>Walton</t>
  </si>
  <si>
    <t>Walton County</t>
  </si>
  <si>
    <t>FL|Walton County</t>
  </si>
  <si>
    <t>12133</t>
  </si>
  <si>
    <t>FL|Washington County</t>
  </si>
  <si>
    <t>13001</t>
  </si>
  <si>
    <t>Appling</t>
  </si>
  <si>
    <t>Appling County</t>
  </si>
  <si>
    <t>GA|Appling County</t>
  </si>
  <si>
    <t>13003</t>
  </si>
  <si>
    <t>Atkinson</t>
  </si>
  <si>
    <t>Atkinson County</t>
  </si>
  <si>
    <t>GA|Atkinson County</t>
  </si>
  <si>
    <t>13005</t>
  </si>
  <si>
    <t>Bacon</t>
  </si>
  <si>
    <t>Bacon County</t>
  </si>
  <si>
    <t>GA|Bacon County</t>
  </si>
  <si>
    <t>13007</t>
  </si>
  <si>
    <t>GA|Baker County</t>
  </si>
  <si>
    <t>13009</t>
  </si>
  <si>
    <t>GA|Baldwin County</t>
  </si>
  <si>
    <t>13011</t>
  </si>
  <si>
    <t>Banks</t>
  </si>
  <si>
    <t>Banks County</t>
  </si>
  <si>
    <t>GA|Banks County</t>
  </si>
  <si>
    <t>13013</t>
  </si>
  <si>
    <t>Barrow</t>
  </si>
  <si>
    <t>Barrow County</t>
  </si>
  <si>
    <t>GA|Barrow County</t>
  </si>
  <si>
    <t>13015</t>
  </si>
  <si>
    <t>Bartow</t>
  </si>
  <si>
    <t>Bartow County</t>
  </si>
  <si>
    <t>GA|Bartow County</t>
  </si>
  <si>
    <t>13017</t>
  </si>
  <si>
    <t>Ben Hill</t>
  </si>
  <si>
    <t>Ben Hill County</t>
  </si>
  <si>
    <t>GA|Ben Hill County</t>
  </si>
  <si>
    <t>13019</t>
  </si>
  <si>
    <t>Berrien</t>
  </si>
  <si>
    <t>Berrien County</t>
  </si>
  <si>
    <t>GA|Berrien County</t>
  </si>
  <si>
    <t>13021</t>
  </si>
  <si>
    <t>GA|Bibb County</t>
  </si>
  <si>
    <t>13023</t>
  </si>
  <si>
    <t>Bleckley</t>
  </si>
  <si>
    <t>Bleckley County</t>
  </si>
  <si>
    <t>GA|Bleckley County</t>
  </si>
  <si>
    <t>13025</t>
  </si>
  <si>
    <t>Brantley</t>
  </si>
  <si>
    <t>Brantley County</t>
  </si>
  <si>
    <t>GA|Brantley County</t>
  </si>
  <si>
    <t>13027</t>
  </si>
  <si>
    <t>Brooks</t>
  </si>
  <si>
    <t>Brooks County</t>
  </si>
  <si>
    <t>GA|Brooks County</t>
  </si>
  <si>
    <t>13029</t>
  </si>
  <si>
    <t>Bryan</t>
  </si>
  <si>
    <t>Bryan County</t>
  </si>
  <si>
    <t>GA|Bryan County</t>
  </si>
  <si>
    <t>13031</t>
  </si>
  <si>
    <t>Bulloch</t>
  </si>
  <si>
    <t>Bulloch County</t>
  </si>
  <si>
    <t>GA|Bulloch County</t>
  </si>
  <si>
    <t>13033</t>
  </si>
  <si>
    <t>Burke</t>
  </si>
  <si>
    <t>Burke County</t>
  </si>
  <si>
    <t>GA|Burke County</t>
  </si>
  <si>
    <t>13035</t>
  </si>
  <si>
    <t>Butts</t>
  </si>
  <si>
    <t>Butts County</t>
  </si>
  <si>
    <t>GA|Butts County</t>
  </si>
  <si>
    <t>13037</t>
  </si>
  <si>
    <t>GA|Calhoun County</t>
  </si>
  <si>
    <t>13039</t>
  </si>
  <si>
    <t>Camden</t>
  </si>
  <si>
    <t>Camden County</t>
  </si>
  <si>
    <t>GA|Camden County</t>
  </si>
  <si>
    <t>13043</t>
  </si>
  <si>
    <t>Candler</t>
  </si>
  <si>
    <t>Candler County</t>
  </si>
  <si>
    <t>GA|Candler County</t>
  </si>
  <si>
    <t>13045</t>
  </si>
  <si>
    <t>GA|Carroll County</t>
  </si>
  <si>
    <t>13047</t>
  </si>
  <si>
    <t>Catoosa</t>
  </si>
  <si>
    <t>Catoosa County</t>
  </si>
  <si>
    <t>GA|Catoosa County</t>
  </si>
  <si>
    <t>13049</t>
  </si>
  <si>
    <t>Charlton</t>
  </si>
  <si>
    <t>Charlton County</t>
  </si>
  <si>
    <t>GA|Charlton County</t>
  </si>
  <si>
    <t>13051</t>
  </si>
  <si>
    <t>Chatham</t>
  </si>
  <si>
    <t>Chatham County</t>
  </si>
  <si>
    <t>GA|Chatham County</t>
  </si>
  <si>
    <t>13053</t>
  </si>
  <si>
    <t>Chattahoochee</t>
  </si>
  <si>
    <t>Chattahoochee County</t>
  </si>
  <si>
    <t>GA|Chattahoochee County</t>
  </si>
  <si>
    <t>13055</t>
  </si>
  <si>
    <t>Chattooga</t>
  </si>
  <si>
    <t>Chattooga County</t>
  </si>
  <si>
    <t>GA|Chattooga County</t>
  </si>
  <si>
    <t>13057</t>
  </si>
  <si>
    <t>GA|Cherokee County</t>
  </si>
  <si>
    <t>13059</t>
  </si>
  <si>
    <t>GA|Clarke County</t>
  </si>
  <si>
    <t>13061</t>
  </si>
  <si>
    <t>GA|Clay County</t>
  </si>
  <si>
    <t>13063</t>
  </si>
  <si>
    <t>Clayton</t>
  </si>
  <si>
    <t>Clayton County</t>
  </si>
  <si>
    <t>GA|Clayton County</t>
  </si>
  <si>
    <t>13065</t>
  </si>
  <si>
    <t>Clinch</t>
  </si>
  <si>
    <t>Clinch County</t>
  </si>
  <si>
    <t>GA|Clinch County</t>
  </si>
  <si>
    <t>13067</t>
  </si>
  <si>
    <t>Cobb</t>
  </si>
  <si>
    <t>Cobb County</t>
  </si>
  <si>
    <t>GA|Cobb County</t>
  </si>
  <si>
    <t>13069</t>
  </si>
  <si>
    <t>GA|Coffee County</t>
  </si>
  <si>
    <t>13071</t>
  </si>
  <si>
    <t>Colquitt</t>
  </si>
  <si>
    <t>Colquitt County</t>
  </si>
  <si>
    <t>GA|Colquitt County</t>
  </si>
  <si>
    <t>13073</t>
  </si>
  <si>
    <t>GA|Columbia County</t>
  </si>
  <si>
    <t>13075</t>
  </si>
  <si>
    <t>Cook</t>
  </si>
  <si>
    <t>Cook County</t>
  </si>
  <si>
    <t>GA|Cook County</t>
  </si>
  <si>
    <t>13077</t>
  </si>
  <si>
    <t>Coweta</t>
  </si>
  <si>
    <t>Coweta County</t>
  </si>
  <si>
    <t>GA|Coweta County</t>
  </si>
  <si>
    <t>13079</t>
  </si>
  <si>
    <t>GA|Crawford County</t>
  </si>
  <si>
    <t>13081</t>
  </si>
  <si>
    <t>Crisp</t>
  </si>
  <si>
    <t>Crisp County</t>
  </si>
  <si>
    <t>GA|Crisp County</t>
  </si>
  <si>
    <t>13083</t>
  </si>
  <si>
    <t>Dade</t>
  </si>
  <si>
    <t>Dade County</t>
  </si>
  <si>
    <t>GA|Dade County</t>
  </si>
  <si>
    <t>13085</t>
  </si>
  <si>
    <t>Dawson</t>
  </si>
  <si>
    <t>Dawson County</t>
  </si>
  <si>
    <t>GA|Dawson County</t>
  </si>
  <si>
    <t>13087</t>
  </si>
  <si>
    <t>Decatur</t>
  </si>
  <si>
    <t>Decatur County</t>
  </si>
  <si>
    <t>GA|Decatur County</t>
  </si>
  <si>
    <t>13089</t>
  </si>
  <si>
    <t>GA|DeKalb County</t>
  </si>
  <si>
    <t>13091</t>
  </si>
  <si>
    <t>Dodge</t>
  </si>
  <si>
    <t>Dodge County</t>
  </si>
  <si>
    <t>GA|Dodge County</t>
  </si>
  <si>
    <t>13093</t>
  </si>
  <si>
    <t>Dooly</t>
  </si>
  <si>
    <t>Dooly County</t>
  </si>
  <si>
    <t>GA|Dooly County</t>
  </si>
  <si>
    <t>13095</t>
  </si>
  <si>
    <t>Dougherty</t>
  </si>
  <si>
    <t>Dougherty County</t>
  </si>
  <si>
    <t>GA|Dougherty County</t>
  </si>
  <si>
    <t>13097</t>
  </si>
  <si>
    <t>GA|Douglas County</t>
  </si>
  <si>
    <t>13099</t>
  </si>
  <si>
    <t>Early</t>
  </si>
  <si>
    <t>Early County</t>
  </si>
  <si>
    <t>GA|Early County</t>
  </si>
  <si>
    <t>13101</t>
  </si>
  <si>
    <t>Echols</t>
  </si>
  <si>
    <t>Echols County</t>
  </si>
  <si>
    <t>GA|Echols County</t>
  </si>
  <si>
    <t>13103</t>
  </si>
  <si>
    <t>Effingham</t>
  </si>
  <si>
    <t>Effingham County</t>
  </si>
  <si>
    <t>GA|Effingham County</t>
  </si>
  <si>
    <t>13105</t>
  </si>
  <si>
    <t>GA|Elbert County</t>
  </si>
  <si>
    <t>13107</t>
  </si>
  <si>
    <t>Emanuel</t>
  </si>
  <si>
    <t>Emanuel County</t>
  </si>
  <si>
    <t>GA|Emanuel County</t>
  </si>
  <si>
    <t>13109</t>
  </si>
  <si>
    <t>Evans</t>
  </si>
  <si>
    <t>Evans County</t>
  </si>
  <si>
    <t>GA|Evans County</t>
  </si>
  <si>
    <t>13111</t>
  </si>
  <si>
    <t>Fannin</t>
  </si>
  <si>
    <t>Fannin County</t>
  </si>
  <si>
    <t>GA|Fannin County</t>
  </si>
  <si>
    <t>13113</t>
  </si>
  <si>
    <t>GA|Fayette County</t>
  </si>
  <si>
    <t>13115</t>
  </si>
  <si>
    <t>Floyd</t>
  </si>
  <si>
    <t>Floyd County</t>
  </si>
  <si>
    <t>GA|Floyd County</t>
  </si>
  <si>
    <t>13117</t>
  </si>
  <si>
    <t>Forsyth</t>
  </si>
  <si>
    <t>Forsyth County</t>
  </si>
  <si>
    <t>GA|Forsyth County</t>
  </si>
  <si>
    <t>13119</t>
  </si>
  <si>
    <t>GA|Franklin County</t>
  </si>
  <si>
    <t>13121</t>
  </si>
  <si>
    <t>GA|Fulton County</t>
  </si>
  <si>
    <t>13123</t>
  </si>
  <si>
    <t>Gilmer</t>
  </si>
  <si>
    <t>Gilmer County</t>
  </si>
  <si>
    <t>GA|Gilmer County</t>
  </si>
  <si>
    <t>13125</t>
  </si>
  <si>
    <t>Glascock</t>
  </si>
  <si>
    <t>Glascock County</t>
  </si>
  <si>
    <t>GA|Glascock County</t>
  </si>
  <si>
    <t>13127</t>
  </si>
  <si>
    <t>Glynn</t>
  </si>
  <si>
    <t>Glynn County</t>
  </si>
  <si>
    <t>GA|Glynn County</t>
  </si>
  <si>
    <t>13129</t>
  </si>
  <si>
    <t>Gordon</t>
  </si>
  <si>
    <t>Gordon County</t>
  </si>
  <si>
    <t>GA|Gordon County</t>
  </si>
  <si>
    <t>13131</t>
  </si>
  <si>
    <t>Grady</t>
  </si>
  <si>
    <t>Grady County</t>
  </si>
  <si>
    <t>GA|Grady County</t>
  </si>
  <si>
    <t>13133</t>
  </si>
  <si>
    <t>GA|Greene County</t>
  </si>
  <si>
    <t>13135</t>
  </si>
  <si>
    <t>Gwinnett</t>
  </si>
  <si>
    <t>Gwinnett County</t>
  </si>
  <si>
    <t>GA|Gwinnett County</t>
  </si>
  <si>
    <t>13137</t>
  </si>
  <si>
    <t>Habersham</t>
  </si>
  <si>
    <t>Habersham County</t>
  </si>
  <si>
    <t>GA|Habersham County</t>
  </si>
  <si>
    <t>13139</t>
  </si>
  <si>
    <t>Hall</t>
  </si>
  <si>
    <t>Hall County</t>
  </si>
  <si>
    <t>GA|Hall County</t>
  </si>
  <si>
    <t>13141</t>
  </si>
  <si>
    <t>Hancock</t>
  </si>
  <si>
    <t>Hancock County</t>
  </si>
  <si>
    <t>GA|Hancock County</t>
  </si>
  <si>
    <t>13143</t>
  </si>
  <si>
    <t>Haralson</t>
  </si>
  <si>
    <t>Haralson County</t>
  </si>
  <si>
    <t>GA|Haralson County</t>
  </si>
  <si>
    <t>13145</t>
  </si>
  <si>
    <t>Harris</t>
  </si>
  <si>
    <t>Harris County</t>
  </si>
  <si>
    <t>GA|Harris County</t>
  </si>
  <si>
    <t>13147</t>
  </si>
  <si>
    <t>Hart</t>
  </si>
  <si>
    <t>Hart County</t>
  </si>
  <si>
    <t>GA|Hart County</t>
  </si>
  <si>
    <t>13149</t>
  </si>
  <si>
    <t>Heard</t>
  </si>
  <si>
    <t>Heard County</t>
  </si>
  <si>
    <t>GA|Heard County</t>
  </si>
  <si>
    <t>13151</t>
  </si>
  <si>
    <t>GA|Henry County</t>
  </si>
  <si>
    <t>13153</t>
  </si>
  <si>
    <t>GA|Houston County</t>
  </si>
  <si>
    <t>13155</t>
  </si>
  <si>
    <t>Irwin</t>
  </si>
  <si>
    <t>Irwin County</t>
  </si>
  <si>
    <t>GA|Irwin County</t>
  </si>
  <si>
    <t>13157</t>
  </si>
  <si>
    <t>GA|Jackson County</t>
  </si>
  <si>
    <t>13159</t>
  </si>
  <si>
    <t>Jasper</t>
  </si>
  <si>
    <t>Jasper County</t>
  </si>
  <si>
    <t>GA|Jasper County</t>
  </si>
  <si>
    <t>13161</t>
  </si>
  <si>
    <t>Jeff Davis</t>
  </si>
  <si>
    <t>Jeff Davis County</t>
  </si>
  <si>
    <t>GA|Jeff Davis County</t>
  </si>
  <si>
    <t>13163</t>
  </si>
  <si>
    <t>GA|Jefferson County</t>
  </si>
  <si>
    <t>13165</t>
  </si>
  <si>
    <t>Jenkins</t>
  </si>
  <si>
    <t>Jenkins County</t>
  </si>
  <si>
    <t>GA|Jenkins County</t>
  </si>
  <si>
    <t>13167</t>
  </si>
  <si>
    <t>GA|Johnson County</t>
  </si>
  <si>
    <t>13169</t>
  </si>
  <si>
    <t>Jones</t>
  </si>
  <si>
    <t>Jones County</t>
  </si>
  <si>
    <t>GA|Jones County</t>
  </si>
  <si>
    <t>13171</t>
  </si>
  <si>
    <t>GA|Lamar County</t>
  </si>
  <si>
    <t>13173</t>
  </si>
  <si>
    <t>Lanier</t>
  </si>
  <si>
    <t>Lanier County</t>
  </si>
  <si>
    <t>GA|Lanier County</t>
  </si>
  <si>
    <t>13175</t>
  </si>
  <si>
    <t>Laurens</t>
  </si>
  <si>
    <t>Laurens County</t>
  </si>
  <si>
    <t>GA|Laurens County</t>
  </si>
  <si>
    <t>13177</t>
  </si>
  <si>
    <t>GA|Lee County</t>
  </si>
  <si>
    <t>13179</t>
  </si>
  <si>
    <t>GA|Liberty County</t>
  </si>
  <si>
    <t>13181</t>
  </si>
  <si>
    <t>GA|Lincoln County</t>
  </si>
  <si>
    <t>13183</t>
  </si>
  <si>
    <t>Long</t>
  </si>
  <si>
    <t>Long County</t>
  </si>
  <si>
    <t>GA|Long County</t>
  </si>
  <si>
    <t>13185</t>
  </si>
  <si>
    <t>GA|Lowndes County</t>
  </si>
  <si>
    <t>13187</t>
  </si>
  <si>
    <t>Lumpkin</t>
  </si>
  <si>
    <t>Lumpkin County</t>
  </si>
  <si>
    <t>GA|Lumpkin County</t>
  </si>
  <si>
    <t>13189</t>
  </si>
  <si>
    <t>McDuffie</t>
  </si>
  <si>
    <t>McDuffie County</t>
  </si>
  <si>
    <t>GA|McDuffie County</t>
  </si>
  <si>
    <t>13191</t>
  </si>
  <si>
    <t>McIntosh</t>
  </si>
  <si>
    <t>McIntosh County</t>
  </si>
  <si>
    <t>GA|McIntosh County</t>
  </si>
  <si>
    <t>13193</t>
  </si>
  <si>
    <t>GA|Macon County</t>
  </si>
  <si>
    <t>13195</t>
  </si>
  <si>
    <t>GA|Madison County</t>
  </si>
  <si>
    <t>13197</t>
  </si>
  <si>
    <t>GA|Marion County</t>
  </si>
  <si>
    <t>13199</t>
  </si>
  <si>
    <t>Meriwether</t>
  </si>
  <si>
    <t>Meriwether County</t>
  </si>
  <si>
    <t>GA|Meriwether County</t>
  </si>
  <si>
    <t>13201</t>
  </si>
  <si>
    <t>GA|Miller County</t>
  </si>
  <si>
    <t>13205</t>
  </si>
  <si>
    <t>Mitchell</t>
  </si>
  <si>
    <t>Mitchell County</t>
  </si>
  <si>
    <t>GA|Mitchell County</t>
  </si>
  <si>
    <t>13207</t>
  </si>
  <si>
    <t>GA|Monroe County</t>
  </si>
  <si>
    <t>13209</t>
  </si>
  <si>
    <t>GA|Montgomery County</t>
  </si>
  <si>
    <t>13211</t>
  </si>
  <si>
    <t>GA|Morgan County</t>
  </si>
  <si>
    <t>13213</t>
  </si>
  <si>
    <t>Murray</t>
  </si>
  <si>
    <t>Murray County</t>
  </si>
  <si>
    <t>GA|Murray County</t>
  </si>
  <si>
    <t>13215</t>
  </si>
  <si>
    <t>Muscogee</t>
  </si>
  <si>
    <t>Muscogee County</t>
  </si>
  <si>
    <t>GA|Muscogee County</t>
  </si>
  <si>
    <t>13217</t>
  </si>
  <si>
    <t>GA|Newton County</t>
  </si>
  <si>
    <t>13219</t>
  </si>
  <si>
    <t>Oconee</t>
  </si>
  <si>
    <t>Oconee County</t>
  </si>
  <si>
    <t>GA|Oconee County</t>
  </si>
  <si>
    <t>13221</t>
  </si>
  <si>
    <t>Oglethorpe</t>
  </si>
  <si>
    <t>Oglethorpe County</t>
  </si>
  <si>
    <t>GA|Oglethorpe County</t>
  </si>
  <si>
    <t>13223</t>
  </si>
  <si>
    <t>Paulding</t>
  </si>
  <si>
    <t>Paulding County</t>
  </si>
  <si>
    <t>GA|Paulding County</t>
  </si>
  <si>
    <t>13225</t>
  </si>
  <si>
    <t>Peach</t>
  </si>
  <si>
    <t>Peach County</t>
  </si>
  <si>
    <t>GA|Peach County</t>
  </si>
  <si>
    <t>13227</t>
  </si>
  <si>
    <t>GA|Pickens County</t>
  </si>
  <si>
    <t>13229</t>
  </si>
  <si>
    <t>Pierce</t>
  </si>
  <si>
    <t>Pierce County</t>
  </si>
  <si>
    <t>GA|Pierce County</t>
  </si>
  <si>
    <t>13231</t>
  </si>
  <si>
    <t>GA|Pike County</t>
  </si>
  <si>
    <t>13233</t>
  </si>
  <si>
    <t>GA|Polk County</t>
  </si>
  <si>
    <t>13235</t>
  </si>
  <si>
    <t>GA|Pulaski County</t>
  </si>
  <si>
    <t>13237</t>
  </si>
  <si>
    <t>GA|Putnam County</t>
  </si>
  <si>
    <t>13239</t>
  </si>
  <si>
    <t>Quitman</t>
  </si>
  <si>
    <t>Quitman County</t>
  </si>
  <si>
    <t>GA|Quitman County</t>
  </si>
  <si>
    <t>13241</t>
  </si>
  <si>
    <t>Rabun</t>
  </si>
  <si>
    <t>Rabun County</t>
  </si>
  <si>
    <t>GA|Rabun County</t>
  </si>
  <si>
    <t>13243</t>
  </si>
  <si>
    <t>GA|Randolph County</t>
  </si>
  <si>
    <t>13245</t>
  </si>
  <si>
    <t>Richmond</t>
  </si>
  <si>
    <t>Richmond County</t>
  </si>
  <si>
    <t>GA|Richmond County</t>
  </si>
  <si>
    <t>13247</t>
  </si>
  <si>
    <t>Rockdale</t>
  </si>
  <si>
    <t>Rockdale County</t>
  </si>
  <si>
    <t>GA|Rockdale County</t>
  </si>
  <si>
    <t>13249</t>
  </si>
  <si>
    <t>Schley</t>
  </si>
  <si>
    <t>Schley County</t>
  </si>
  <si>
    <t>GA|Schley County</t>
  </si>
  <si>
    <t>13251</t>
  </si>
  <si>
    <t>Screven</t>
  </si>
  <si>
    <t>Screven County</t>
  </si>
  <si>
    <t>GA|Screven County</t>
  </si>
  <si>
    <t>13253</t>
  </si>
  <si>
    <t>GA|Seminole County</t>
  </si>
  <si>
    <t>13255</t>
  </si>
  <si>
    <t>Spalding</t>
  </si>
  <si>
    <t>Spalding County</t>
  </si>
  <si>
    <t>GA|Spalding County</t>
  </si>
  <si>
    <t>13257</t>
  </si>
  <si>
    <t>Stephens</t>
  </si>
  <si>
    <t>Stephens County</t>
  </si>
  <si>
    <t>GA|Stephens County</t>
  </si>
  <si>
    <t>13259</t>
  </si>
  <si>
    <t>Stewart</t>
  </si>
  <si>
    <t>Stewart County</t>
  </si>
  <si>
    <t>GA|Stewart County</t>
  </si>
  <si>
    <t>13261</t>
  </si>
  <si>
    <t>GA|Sumter County</t>
  </si>
  <si>
    <t>13263</t>
  </si>
  <si>
    <t>Talbot</t>
  </si>
  <si>
    <t>Talbot County</t>
  </si>
  <si>
    <t>GA|Talbot County</t>
  </si>
  <si>
    <t>13265</t>
  </si>
  <si>
    <t>Taliaferro</t>
  </si>
  <si>
    <t>Taliaferro County</t>
  </si>
  <si>
    <t>GA|Taliaferro County</t>
  </si>
  <si>
    <t>13267</t>
  </si>
  <si>
    <t>Tattnall</t>
  </si>
  <si>
    <t>Tattnall County</t>
  </si>
  <si>
    <t>GA|Tattnall County</t>
  </si>
  <si>
    <t>13269</t>
  </si>
  <si>
    <t>GA|Taylor County</t>
  </si>
  <si>
    <t>13271</t>
  </si>
  <si>
    <t>Telfair</t>
  </si>
  <si>
    <t>Telfair County</t>
  </si>
  <si>
    <t>GA|Telfair County</t>
  </si>
  <si>
    <t>13273</t>
  </si>
  <si>
    <t>Terrell</t>
  </si>
  <si>
    <t>Terrell County</t>
  </si>
  <si>
    <t>GA|Terrell County</t>
  </si>
  <si>
    <t>13275</t>
  </si>
  <si>
    <t>Thomas</t>
  </si>
  <si>
    <t>Thomas County</t>
  </si>
  <si>
    <t>GA|Thomas County</t>
  </si>
  <si>
    <t>13277</t>
  </si>
  <si>
    <t>Tift</t>
  </si>
  <si>
    <t>Tift County</t>
  </si>
  <si>
    <t>GA|Tift County</t>
  </si>
  <si>
    <t>13279</t>
  </si>
  <si>
    <t>Toombs</t>
  </si>
  <si>
    <t>Toombs County</t>
  </si>
  <si>
    <t>GA|Toombs County</t>
  </si>
  <si>
    <t>13281</t>
  </si>
  <si>
    <t>Towns</t>
  </si>
  <si>
    <t>Towns County</t>
  </si>
  <si>
    <t>GA|Towns County</t>
  </si>
  <si>
    <t>13283</t>
  </si>
  <si>
    <t>Treutlen</t>
  </si>
  <si>
    <t>Treutlen County</t>
  </si>
  <si>
    <t>GA|Treutlen County</t>
  </si>
  <si>
    <t>13285</t>
  </si>
  <si>
    <t>Troup</t>
  </si>
  <si>
    <t>Troup County</t>
  </si>
  <si>
    <t>GA|Troup County</t>
  </si>
  <si>
    <t>13287</t>
  </si>
  <si>
    <t>Turner</t>
  </si>
  <si>
    <t>Turner County</t>
  </si>
  <si>
    <t>GA|Turner County</t>
  </si>
  <si>
    <t>13289</t>
  </si>
  <si>
    <t>Twiggs</t>
  </si>
  <si>
    <t>Twiggs County</t>
  </si>
  <si>
    <t>GA|Twiggs County</t>
  </si>
  <si>
    <t>13291</t>
  </si>
  <si>
    <t>GA|Union County</t>
  </si>
  <si>
    <t>13293</t>
  </si>
  <si>
    <t>Upson</t>
  </si>
  <si>
    <t>Upson County</t>
  </si>
  <si>
    <t>GA|Upson County</t>
  </si>
  <si>
    <t>13295</t>
  </si>
  <si>
    <t>GA|Walker County</t>
  </si>
  <si>
    <t>13297</t>
  </si>
  <si>
    <t>GA|Walton County</t>
  </si>
  <si>
    <t>13299</t>
  </si>
  <si>
    <t>Ware</t>
  </si>
  <si>
    <t>Ware County</t>
  </si>
  <si>
    <t>GA|Ware County</t>
  </si>
  <si>
    <t>13301</t>
  </si>
  <si>
    <t>Warren</t>
  </si>
  <si>
    <t>Warren County</t>
  </si>
  <si>
    <t>GA|Warren County</t>
  </si>
  <si>
    <t>13303</t>
  </si>
  <si>
    <t>GA|Washington County</t>
  </si>
  <si>
    <t>13305</t>
  </si>
  <si>
    <t>Wayne</t>
  </si>
  <si>
    <t>Wayne County</t>
  </si>
  <si>
    <t>GA|Wayne County</t>
  </si>
  <si>
    <t>13307</t>
  </si>
  <si>
    <t>Webster</t>
  </si>
  <si>
    <t>Webster County</t>
  </si>
  <si>
    <t>GA|Webster County</t>
  </si>
  <si>
    <t>13309</t>
  </si>
  <si>
    <t>Wheeler</t>
  </si>
  <si>
    <t>Wheeler County</t>
  </si>
  <si>
    <t>GA|Wheeler County</t>
  </si>
  <si>
    <t>13311</t>
  </si>
  <si>
    <t>GA|White County</t>
  </si>
  <si>
    <t>13313</t>
  </si>
  <si>
    <t>Whitfield</t>
  </si>
  <si>
    <t>Whitfield County</t>
  </si>
  <si>
    <t>GA|Whitfield County</t>
  </si>
  <si>
    <t>13315</t>
  </si>
  <si>
    <t>GA|Wilcox County</t>
  </si>
  <si>
    <t>13317</t>
  </si>
  <si>
    <t>Wilkes</t>
  </si>
  <si>
    <t>Wilkes County</t>
  </si>
  <si>
    <t>GA|Wilkes County</t>
  </si>
  <si>
    <t>13319</t>
  </si>
  <si>
    <t>Wilkinson</t>
  </si>
  <si>
    <t>Wilkinson County</t>
  </si>
  <si>
    <t>GA|Wilkinson County</t>
  </si>
  <si>
    <t>13321</t>
  </si>
  <si>
    <t>Worth</t>
  </si>
  <si>
    <t>Worth County</t>
  </si>
  <si>
    <t>GA|Worth County</t>
  </si>
  <si>
    <t>15001</t>
  </si>
  <si>
    <t>Hawaii County</t>
  </si>
  <si>
    <t>HI|Hawaii County</t>
  </si>
  <si>
    <t>15003</t>
  </si>
  <si>
    <t>Honolulu</t>
  </si>
  <si>
    <t>Honolulu County</t>
  </si>
  <si>
    <t>HI|Honolulu County</t>
  </si>
  <si>
    <t>15005</t>
  </si>
  <si>
    <t>Kalawao</t>
  </si>
  <si>
    <t>Kalawao County</t>
  </si>
  <si>
    <t>HI|Kalawao County</t>
  </si>
  <si>
    <t>This is the smallest county in the USA and has no modeled data.</t>
  </si>
  <si>
    <t>15007</t>
  </si>
  <si>
    <t>Kauai</t>
  </si>
  <si>
    <t>Kauai County</t>
  </si>
  <si>
    <t>HI|Kauai County</t>
  </si>
  <si>
    <t>15009</t>
  </si>
  <si>
    <t>Maui</t>
  </si>
  <si>
    <t>Maui County</t>
  </si>
  <si>
    <t>HI|Maui County</t>
  </si>
  <si>
    <t>16001</t>
  </si>
  <si>
    <t>Ada</t>
  </si>
  <si>
    <t>Ada County</t>
  </si>
  <si>
    <t>ID|Ada County</t>
  </si>
  <si>
    <t>16003</t>
  </si>
  <si>
    <t>ID|Adams County</t>
  </si>
  <si>
    <t>16005</t>
  </si>
  <si>
    <t>Bannock</t>
  </si>
  <si>
    <t>Bannock County</t>
  </si>
  <si>
    <t>ID|Bannock County</t>
  </si>
  <si>
    <t>16007</t>
  </si>
  <si>
    <t>Bear Lake</t>
  </si>
  <si>
    <t>Bear Lake County</t>
  </si>
  <si>
    <t>ID|Bear Lake County</t>
  </si>
  <si>
    <t>16009</t>
  </si>
  <si>
    <t>Benewah</t>
  </si>
  <si>
    <t>Benewah County</t>
  </si>
  <si>
    <t>ID|Benewah County</t>
  </si>
  <si>
    <t>16011</t>
  </si>
  <si>
    <t>Bingham</t>
  </si>
  <si>
    <t>Bingham County</t>
  </si>
  <si>
    <t>ID|Bingham County</t>
  </si>
  <si>
    <t>16013</t>
  </si>
  <si>
    <t>Blaine</t>
  </si>
  <si>
    <t>Blaine County</t>
  </si>
  <si>
    <t>ID|Blaine County</t>
  </si>
  <si>
    <t>16015</t>
  </si>
  <si>
    <t>Boise</t>
  </si>
  <si>
    <t>Boise County</t>
  </si>
  <si>
    <t>ID|Boise County</t>
  </si>
  <si>
    <t>16017</t>
  </si>
  <si>
    <t>Bonner</t>
  </si>
  <si>
    <t>Bonner County</t>
  </si>
  <si>
    <t>ID|Bonner County</t>
  </si>
  <si>
    <t>16019</t>
  </si>
  <si>
    <t>Bonneville</t>
  </si>
  <si>
    <t>Bonneville County</t>
  </si>
  <si>
    <t>ID|Bonneville County</t>
  </si>
  <si>
    <t>16021</t>
  </si>
  <si>
    <t>Boundary</t>
  </si>
  <si>
    <t>Boundary County</t>
  </si>
  <si>
    <t>ID|Boundary County</t>
  </si>
  <si>
    <t>16023</t>
  </si>
  <si>
    <t>ID|Butte County</t>
  </si>
  <si>
    <t>16025</t>
  </si>
  <si>
    <t>Camas</t>
  </si>
  <si>
    <t>Camas County</t>
  </si>
  <si>
    <t>ID|Camas County</t>
  </si>
  <si>
    <t>16027</t>
  </si>
  <si>
    <t>Canyon</t>
  </si>
  <si>
    <t>Canyon County</t>
  </si>
  <si>
    <t>ID|Canyon County</t>
  </si>
  <si>
    <t>16029</t>
  </si>
  <si>
    <t>Caribou</t>
  </si>
  <si>
    <t>Caribou County</t>
  </si>
  <si>
    <t>ID|Caribou County</t>
  </si>
  <si>
    <t>16031</t>
  </si>
  <si>
    <t>Cassia</t>
  </si>
  <si>
    <t>Cassia County</t>
  </si>
  <si>
    <t>ID|Cassia County</t>
  </si>
  <si>
    <t>16033</t>
  </si>
  <si>
    <t>ID|Clark County</t>
  </si>
  <si>
    <t>16035</t>
  </si>
  <si>
    <t>Clearwater</t>
  </si>
  <si>
    <t>Clearwater County</t>
  </si>
  <si>
    <t>ID|Clearwater County</t>
  </si>
  <si>
    <t>16037</t>
  </si>
  <si>
    <t>ID|Custer County</t>
  </si>
  <si>
    <t>16039</t>
  </si>
  <si>
    <t>ID|Elmore County</t>
  </si>
  <si>
    <t>16041</t>
  </si>
  <si>
    <t>ID|Franklin County</t>
  </si>
  <si>
    <t>16043</t>
  </si>
  <si>
    <t>ID|Fremont County</t>
  </si>
  <si>
    <t>16045</t>
  </si>
  <si>
    <t>Gem</t>
  </si>
  <si>
    <t>Gem County</t>
  </si>
  <si>
    <t>ID|Gem County</t>
  </si>
  <si>
    <t>16047</t>
  </si>
  <si>
    <t>Gooding</t>
  </si>
  <si>
    <t>Gooding County</t>
  </si>
  <si>
    <t>ID|Gooding County</t>
  </si>
  <si>
    <t>16049</t>
  </si>
  <si>
    <t>Idaho County</t>
  </si>
  <si>
    <t>ID|Idaho County</t>
  </si>
  <si>
    <t>16051</t>
  </si>
  <si>
    <t>ID|Jefferson County</t>
  </si>
  <si>
    <t>16053</t>
  </si>
  <si>
    <t>Jerome</t>
  </si>
  <si>
    <t>Jerome County</t>
  </si>
  <si>
    <t>ID|Jerome County</t>
  </si>
  <si>
    <t>16055</t>
  </si>
  <si>
    <t>Kootenai</t>
  </si>
  <si>
    <t>Kootenai County</t>
  </si>
  <si>
    <t>ID|Kootenai County</t>
  </si>
  <si>
    <t>16057</t>
  </si>
  <si>
    <t>Latah</t>
  </si>
  <si>
    <t>Latah County</t>
  </si>
  <si>
    <t>ID|Latah County</t>
  </si>
  <si>
    <t>16059</t>
  </si>
  <si>
    <t>Lemhi</t>
  </si>
  <si>
    <t>Lemhi County</t>
  </si>
  <si>
    <t>ID|Lemhi County</t>
  </si>
  <si>
    <t>16061</t>
  </si>
  <si>
    <t>Lewis</t>
  </si>
  <si>
    <t>Lewis County</t>
  </si>
  <si>
    <t>ID|Lewis County</t>
  </si>
  <si>
    <t>16063</t>
  </si>
  <si>
    <t>ID|Lincoln County</t>
  </si>
  <si>
    <t>16065</t>
  </si>
  <si>
    <t>ID|Madison County</t>
  </si>
  <si>
    <t>16067</t>
  </si>
  <si>
    <t>Minidoka</t>
  </si>
  <si>
    <t>Minidoka County</t>
  </si>
  <si>
    <t>ID|Minidoka County</t>
  </si>
  <si>
    <t>16069</t>
  </si>
  <si>
    <t>Nez Perce</t>
  </si>
  <si>
    <t>Nez Perce County</t>
  </si>
  <si>
    <t>ID|Nez Perce County</t>
  </si>
  <si>
    <t>16071</t>
  </si>
  <si>
    <t>Oneida</t>
  </si>
  <si>
    <t>Oneida County</t>
  </si>
  <si>
    <t>ID|Oneida County</t>
  </si>
  <si>
    <t>16073</t>
  </si>
  <si>
    <t>Owyhee</t>
  </si>
  <si>
    <t>Owyhee County</t>
  </si>
  <si>
    <t>ID|Owyhee County</t>
  </si>
  <si>
    <t>16075</t>
  </si>
  <si>
    <t>Payette</t>
  </si>
  <si>
    <t>Payette County</t>
  </si>
  <si>
    <t>ID|Payette County</t>
  </si>
  <si>
    <t>16077</t>
  </si>
  <si>
    <t>Power</t>
  </si>
  <si>
    <t>Power County</t>
  </si>
  <si>
    <t>ID|Power County</t>
  </si>
  <si>
    <t>16079</t>
  </si>
  <si>
    <t>Shoshone</t>
  </si>
  <si>
    <t>Shoshone County</t>
  </si>
  <si>
    <t>ID|Shoshone County</t>
  </si>
  <si>
    <t>16081</t>
  </si>
  <si>
    <t>Teton</t>
  </si>
  <si>
    <t>Teton County</t>
  </si>
  <si>
    <t>ID|Teton County</t>
  </si>
  <si>
    <t>16083</t>
  </si>
  <si>
    <t>Twin Falls</t>
  </si>
  <si>
    <t>Twin Falls County</t>
  </si>
  <si>
    <t>ID|Twin Falls County</t>
  </si>
  <si>
    <t>16085</t>
  </si>
  <si>
    <t>Valley</t>
  </si>
  <si>
    <t>Valley County</t>
  </si>
  <si>
    <t>ID|Valley County</t>
  </si>
  <si>
    <t>16087</t>
  </si>
  <si>
    <t>ID|Washington County</t>
  </si>
  <si>
    <t>17001</t>
  </si>
  <si>
    <t>IL|Adams County</t>
  </si>
  <si>
    <t>17003</t>
  </si>
  <si>
    <t>Alexander</t>
  </si>
  <si>
    <t>Alexander County</t>
  </si>
  <si>
    <t>IL|Alexander County</t>
  </si>
  <si>
    <t>17005</t>
  </si>
  <si>
    <t>Bond</t>
  </si>
  <si>
    <t>Bond County</t>
  </si>
  <si>
    <t>IL|Bond County</t>
  </si>
  <si>
    <t>17007</t>
  </si>
  <si>
    <t>IL|Boone County</t>
  </si>
  <si>
    <t>17009</t>
  </si>
  <si>
    <t>Brown</t>
  </si>
  <si>
    <t>Brown County</t>
  </si>
  <si>
    <t>IL|Brown County</t>
  </si>
  <si>
    <t>17011</t>
  </si>
  <si>
    <t>Bureau</t>
  </si>
  <si>
    <t>Bureau County</t>
  </si>
  <si>
    <t>IL|Bureau County</t>
  </si>
  <si>
    <t>17013</t>
  </si>
  <si>
    <t>IL|Calhoun County</t>
  </si>
  <si>
    <t>17015</t>
  </si>
  <si>
    <t>IL|Carroll County</t>
  </si>
  <si>
    <t>17017</t>
  </si>
  <si>
    <t>Cass</t>
  </si>
  <si>
    <t>Cass County</t>
  </si>
  <si>
    <t>IL|Cass County</t>
  </si>
  <si>
    <t>17019</t>
  </si>
  <si>
    <t>Champaign</t>
  </si>
  <si>
    <t>Champaign County</t>
  </si>
  <si>
    <t>IL|Champaign County</t>
  </si>
  <si>
    <t>17021</t>
  </si>
  <si>
    <t>Christian</t>
  </si>
  <si>
    <t>Christian County</t>
  </si>
  <si>
    <t>IL|Christian County</t>
  </si>
  <si>
    <t>17023</t>
  </si>
  <si>
    <t>IL|Clark County</t>
  </si>
  <si>
    <t>17025</t>
  </si>
  <si>
    <t>IL|Clay County</t>
  </si>
  <si>
    <t>17027</t>
  </si>
  <si>
    <t>Clinton</t>
  </si>
  <si>
    <t>Clinton County</t>
  </si>
  <si>
    <t>IL|Clinton County</t>
  </si>
  <si>
    <t>17029</t>
  </si>
  <si>
    <t>Coles</t>
  </si>
  <si>
    <t>Coles County</t>
  </si>
  <si>
    <t>IL|Coles County</t>
  </si>
  <si>
    <t>17031</t>
  </si>
  <si>
    <t>IL|Cook County</t>
  </si>
  <si>
    <t>17033</t>
  </si>
  <si>
    <t>IL|Crawford County</t>
  </si>
  <si>
    <t>17035</t>
  </si>
  <si>
    <t>Cumberland</t>
  </si>
  <si>
    <t>Cumberland County</t>
  </si>
  <si>
    <t>IL|Cumberland County</t>
  </si>
  <si>
    <t>17037</t>
  </si>
  <si>
    <t>IL|DeKalb County</t>
  </si>
  <si>
    <t>17039</t>
  </si>
  <si>
    <t>De Witt</t>
  </si>
  <si>
    <t>De Witt County</t>
  </si>
  <si>
    <t>IL|De Witt County</t>
  </si>
  <si>
    <t>17041</t>
  </si>
  <si>
    <t>IL|Douglas County</t>
  </si>
  <si>
    <t>17043</t>
  </si>
  <si>
    <t>DuPage</t>
  </si>
  <si>
    <t>DuPage County</t>
  </si>
  <si>
    <t>IL|DuPage County</t>
  </si>
  <si>
    <t>17045</t>
  </si>
  <si>
    <t>Edgar</t>
  </si>
  <si>
    <t>Edgar County</t>
  </si>
  <si>
    <t>IL|Edgar County</t>
  </si>
  <si>
    <t>17047</t>
  </si>
  <si>
    <t>Edwards</t>
  </si>
  <si>
    <t>Edwards County</t>
  </si>
  <si>
    <t>IL|Edwards County</t>
  </si>
  <si>
    <t>17049</t>
  </si>
  <si>
    <t>IL|Effingham County</t>
  </si>
  <si>
    <t>17051</t>
  </si>
  <si>
    <t>IL|Fayette County</t>
  </si>
  <si>
    <t>17053</t>
  </si>
  <si>
    <t>Ford</t>
  </si>
  <si>
    <t>Ford County</t>
  </si>
  <si>
    <t>IL|Ford County</t>
  </si>
  <si>
    <t>17055</t>
  </si>
  <si>
    <t>IL|Franklin County</t>
  </si>
  <si>
    <t>17057</t>
  </si>
  <si>
    <t>IL|Fulton County</t>
  </si>
  <si>
    <t>17059</t>
  </si>
  <si>
    <t>Gallatin</t>
  </si>
  <si>
    <t>Gallatin County</t>
  </si>
  <si>
    <t>IL|Gallatin County</t>
  </si>
  <si>
    <t>17061</t>
  </si>
  <si>
    <t>IL|Greene County</t>
  </si>
  <si>
    <t>17063</t>
  </si>
  <si>
    <t>Grundy</t>
  </si>
  <si>
    <t>Grundy County</t>
  </si>
  <si>
    <t>IL|Grundy County</t>
  </si>
  <si>
    <t>17065</t>
  </si>
  <si>
    <t>IL|Hamilton County</t>
  </si>
  <si>
    <t>17067</t>
  </si>
  <si>
    <t>IL|Hancock County</t>
  </si>
  <si>
    <t>17069</t>
  </si>
  <si>
    <t>Hardin</t>
  </si>
  <si>
    <t>Hardin County</t>
  </si>
  <si>
    <t>IL|Hardin County</t>
  </si>
  <si>
    <t>17071</t>
  </si>
  <si>
    <t>Henderson</t>
  </si>
  <si>
    <t>Henderson County</t>
  </si>
  <si>
    <t>IL|Henderson County</t>
  </si>
  <si>
    <t>17073</t>
  </si>
  <si>
    <t>IL|Henry County</t>
  </si>
  <si>
    <t>17075</t>
  </si>
  <si>
    <t>Iroquois</t>
  </si>
  <si>
    <t>Iroquois County</t>
  </si>
  <si>
    <t>IL|Iroquois County</t>
  </si>
  <si>
    <t>17077</t>
  </si>
  <si>
    <t>IL|Jackson County</t>
  </si>
  <si>
    <t>17079</t>
  </si>
  <si>
    <t>IL|Jasper County</t>
  </si>
  <si>
    <t>17081</t>
  </si>
  <si>
    <t>IL|Jefferson County</t>
  </si>
  <si>
    <t>17083</t>
  </si>
  <si>
    <t>Jersey</t>
  </si>
  <si>
    <t>Jersey County</t>
  </si>
  <si>
    <t>IL|Jersey County</t>
  </si>
  <si>
    <t>17085</t>
  </si>
  <si>
    <t>Jo Daviess</t>
  </si>
  <si>
    <t>Jo Daviess County</t>
  </si>
  <si>
    <t>IL|Jo Daviess County</t>
  </si>
  <si>
    <t>17087</t>
  </si>
  <si>
    <t>IL|Johnson County</t>
  </si>
  <si>
    <t>17089</t>
  </si>
  <si>
    <t>Kane</t>
  </si>
  <si>
    <t>Kane County</t>
  </si>
  <si>
    <t>IL|Kane County</t>
  </si>
  <si>
    <t>17091</t>
  </si>
  <si>
    <t>Kankakee</t>
  </si>
  <si>
    <t>Kankakee County</t>
  </si>
  <si>
    <t>IL|Kankakee County</t>
  </si>
  <si>
    <t>17093</t>
  </si>
  <si>
    <t>Kendall</t>
  </si>
  <si>
    <t>Kendall County</t>
  </si>
  <si>
    <t>IL|Kendall County</t>
  </si>
  <si>
    <t>17095</t>
  </si>
  <si>
    <t>Knox</t>
  </si>
  <si>
    <t>Knox County</t>
  </si>
  <si>
    <t>IL|Knox County</t>
  </si>
  <si>
    <t>17097</t>
  </si>
  <si>
    <t>IL|Lake County</t>
  </si>
  <si>
    <t>17099</t>
  </si>
  <si>
    <t>La Salle</t>
  </si>
  <si>
    <t>La Salle County</t>
  </si>
  <si>
    <t>IL|La Salle County</t>
  </si>
  <si>
    <t>17101</t>
  </si>
  <si>
    <t>IL|Lawrence County</t>
  </si>
  <si>
    <t>17103</t>
  </si>
  <si>
    <t>IL|Lee County</t>
  </si>
  <si>
    <t>17105</t>
  </si>
  <si>
    <t>Livingston</t>
  </si>
  <si>
    <t>Livingston County</t>
  </si>
  <si>
    <t>IL|Livingston County</t>
  </si>
  <si>
    <t>17107</t>
  </si>
  <si>
    <t>IL|Logan County</t>
  </si>
  <si>
    <t>17109</t>
  </si>
  <si>
    <t>McDonough</t>
  </si>
  <si>
    <t>McDonough County</t>
  </si>
  <si>
    <t>IL|McDonough County</t>
  </si>
  <si>
    <t>17111</t>
  </si>
  <si>
    <t>McHenry</t>
  </si>
  <si>
    <t>McHenry County</t>
  </si>
  <si>
    <t>IL|McHenry County</t>
  </si>
  <si>
    <t>17113</t>
  </si>
  <si>
    <t>McLean</t>
  </si>
  <si>
    <t>McLean County</t>
  </si>
  <si>
    <t>IL|McLean County</t>
  </si>
  <si>
    <t>17115</t>
  </si>
  <si>
    <t>IL|Macon County</t>
  </si>
  <si>
    <t>17117</t>
  </si>
  <si>
    <t>Macoupin</t>
  </si>
  <si>
    <t>Macoupin County</t>
  </si>
  <si>
    <t>IL|Macoupin County</t>
  </si>
  <si>
    <t>17119</t>
  </si>
  <si>
    <t>IL|Madison County</t>
  </si>
  <si>
    <t>17121</t>
  </si>
  <si>
    <t>IL|Marion County</t>
  </si>
  <si>
    <t>17123</t>
  </si>
  <si>
    <t>IL|Marshall County</t>
  </si>
  <si>
    <t>17125</t>
  </si>
  <si>
    <t>Mason</t>
  </si>
  <si>
    <t>Mason County</t>
  </si>
  <si>
    <t>IL|Mason County</t>
  </si>
  <si>
    <t>17127</t>
  </si>
  <si>
    <t>Massac</t>
  </si>
  <si>
    <t>Massac County</t>
  </si>
  <si>
    <t>IL|Massac County</t>
  </si>
  <si>
    <t>17129</t>
  </si>
  <si>
    <t>Menard</t>
  </si>
  <si>
    <t>Menard County</t>
  </si>
  <si>
    <t>IL|Menard County</t>
  </si>
  <si>
    <t>17131</t>
  </si>
  <si>
    <t>Mercer</t>
  </si>
  <si>
    <t>Mercer County</t>
  </si>
  <si>
    <t>IL|Mercer County</t>
  </si>
  <si>
    <t>17133</t>
  </si>
  <si>
    <t>IL|Monroe County</t>
  </si>
  <si>
    <t>17135</t>
  </si>
  <si>
    <t>IL|Montgomery County</t>
  </si>
  <si>
    <t>17137</t>
  </si>
  <si>
    <t>IL|Morgan County</t>
  </si>
  <si>
    <t>17139</t>
  </si>
  <si>
    <t>Moultrie</t>
  </si>
  <si>
    <t>Moultrie County</t>
  </si>
  <si>
    <t>IL|Moultrie County</t>
  </si>
  <si>
    <t>17141</t>
  </si>
  <si>
    <t>Ogle</t>
  </si>
  <si>
    <t>Ogle County</t>
  </si>
  <si>
    <t>IL|Ogle County</t>
  </si>
  <si>
    <t>17143</t>
  </si>
  <si>
    <t>Peoria</t>
  </si>
  <si>
    <t>Peoria County</t>
  </si>
  <si>
    <t>IL|Peoria County</t>
  </si>
  <si>
    <t>17145</t>
  </si>
  <si>
    <t>IL|Perry County</t>
  </si>
  <si>
    <t>17147</t>
  </si>
  <si>
    <t>Piatt</t>
  </si>
  <si>
    <t>Piatt County</t>
  </si>
  <si>
    <t>IL|Piatt County</t>
  </si>
  <si>
    <t>17149</t>
  </si>
  <si>
    <t>IL|Pike County</t>
  </si>
  <si>
    <t>17151</t>
  </si>
  <si>
    <t>IL|Pope County</t>
  </si>
  <si>
    <t>17153</t>
  </si>
  <si>
    <t>IL|Pulaski County</t>
  </si>
  <si>
    <t>17155</t>
  </si>
  <si>
    <t>IL|Putnam County</t>
  </si>
  <si>
    <t>17157</t>
  </si>
  <si>
    <t>IL|Randolph County</t>
  </si>
  <si>
    <t>17159</t>
  </si>
  <si>
    <t>Richland</t>
  </si>
  <si>
    <t>Richland County</t>
  </si>
  <si>
    <t>IL|Richland County</t>
  </si>
  <si>
    <t>17161</t>
  </si>
  <si>
    <t>Rock Island</t>
  </si>
  <si>
    <t>Rock Island County</t>
  </si>
  <si>
    <t>IL|Rock Island County</t>
  </si>
  <si>
    <t>17163</t>
  </si>
  <si>
    <t>IL|St. Clair County</t>
  </si>
  <si>
    <t>17165</t>
  </si>
  <si>
    <t>IL|Saline County</t>
  </si>
  <si>
    <t>17167</t>
  </si>
  <si>
    <t>Sangamon</t>
  </si>
  <si>
    <t>Sangamon County</t>
  </si>
  <si>
    <t>IL|Sangamon County</t>
  </si>
  <si>
    <t>17169</t>
  </si>
  <si>
    <t>Schuyler</t>
  </si>
  <si>
    <t>Schuyler County</t>
  </si>
  <si>
    <t>IL|Schuyler County</t>
  </si>
  <si>
    <t>17171</t>
  </si>
  <si>
    <t>IL|Scott County</t>
  </si>
  <si>
    <t>17173</t>
  </si>
  <si>
    <t>IL|Shelby County</t>
  </si>
  <si>
    <t>17175</t>
  </si>
  <si>
    <t>Stark</t>
  </si>
  <si>
    <t>Stark County</t>
  </si>
  <si>
    <t>IL|Stark County</t>
  </si>
  <si>
    <t>17177</t>
  </si>
  <si>
    <t>Stephenson</t>
  </si>
  <si>
    <t>Stephenson County</t>
  </si>
  <si>
    <t>IL|Stephenson County</t>
  </si>
  <si>
    <t>17179</t>
  </si>
  <si>
    <t>Tazewell</t>
  </si>
  <si>
    <t>Tazewell County</t>
  </si>
  <si>
    <t>IL|Tazewell County</t>
  </si>
  <si>
    <t>17181</t>
  </si>
  <si>
    <t>IL|Union County</t>
  </si>
  <si>
    <t>17183</t>
  </si>
  <si>
    <t>Vermilion</t>
  </si>
  <si>
    <t>Vermilion County</t>
  </si>
  <si>
    <t>IL|Vermilion County</t>
  </si>
  <si>
    <t>17185</t>
  </si>
  <si>
    <t>Wabash</t>
  </si>
  <si>
    <t>Wabash County</t>
  </si>
  <si>
    <t>IL|Wabash County</t>
  </si>
  <si>
    <t>17187</t>
  </si>
  <si>
    <t>IL|Warren County</t>
  </si>
  <si>
    <t>17189</t>
  </si>
  <si>
    <t>IL|Washington County</t>
  </si>
  <si>
    <t>17191</t>
  </si>
  <si>
    <t>IL|Wayne County</t>
  </si>
  <si>
    <t>17193</t>
  </si>
  <si>
    <t>IL|White County</t>
  </si>
  <si>
    <t>17195</t>
  </si>
  <si>
    <t>Whiteside</t>
  </si>
  <si>
    <t>Whiteside County</t>
  </si>
  <si>
    <t>IL|Whiteside County</t>
  </si>
  <si>
    <t>17197</t>
  </si>
  <si>
    <t>Will</t>
  </si>
  <si>
    <t>Will County</t>
  </si>
  <si>
    <t>IL|Will County</t>
  </si>
  <si>
    <t>17199</t>
  </si>
  <si>
    <t>Williamson</t>
  </si>
  <si>
    <t>Williamson County</t>
  </si>
  <si>
    <t>IL|Williamson County</t>
  </si>
  <si>
    <t>17201</t>
  </si>
  <si>
    <t>Winnebago</t>
  </si>
  <si>
    <t>Winnebago County</t>
  </si>
  <si>
    <t>IL|Winnebago County</t>
  </si>
  <si>
    <t>17203</t>
  </si>
  <si>
    <t>Woodford</t>
  </si>
  <si>
    <t>Woodford County</t>
  </si>
  <si>
    <t>IL|Woodford County</t>
  </si>
  <si>
    <t>18001</t>
  </si>
  <si>
    <t>IN|Adams County</t>
  </si>
  <si>
    <t>18003</t>
  </si>
  <si>
    <t>Allen</t>
  </si>
  <si>
    <t>Allen County</t>
  </si>
  <si>
    <t>IN|Allen County</t>
  </si>
  <si>
    <t>18005</t>
  </si>
  <si>
    <t>Bartholomew</t>
  </si>
  <si>
    <t>Bartholomew County</t>
  </si>
  <si>
    <t>IN|Bartholomew County</t>
  </si>
  <si>
    <t>18007</t>
  </si>
  <si>
    <t>IN|Benton County</t>
  </si>
  <si>
    <t>18009</t>
  </si>
  <si>
    <t>Blackford</t>
  </si>
  <si>
    <t>Blackford County</t>
  </si>
  <si>
    <t>IN|Blackford County</t>
  </si>
  <si>
    <t>18011</t>
  </si>
  <si>
    <t>IN|Boone County</t>
  </si>
  <si>
    <t>18013</t>
  </si>
  <si>
    <t>IN|Brown County</t>
  </si>
  <si>
    <t>18015</t>
  </si>
  <si>
    <t>IN|Carroll County</t>
  </si>
  <si>
    <t>18017</t>
  </si>
  <si>
    <t>IN|Cass County</t>
  </si>
  <si>
    <t>18019</t>
  </si>
  <si>
    <t>IN|Clark County</t>
  </si>
  <si>
    <t>18021</t>
  </si>
  <si>
    <t>IN|Clay County</t>
  </si>
  <si>
    <t>18023</t>
  </si>
  <si>
    <t>IN|Clinton County</t>
  </si>
  <si>
    <t>18025</t>
  </si>
  <si>
    <t>IN|Crawford County</t>
  </si>
  <si>
    <t>18027</t>
  </si>
  <si>
    <t>Daviess</t>
  </si>
  <si>
    <t>Daviess County</t>
  </si>
  <si>
    <t>IN|Daviess County</t>
  </si>
  <si>
    <t>18029</t>
  </si>
  <si>
    <t>Dearborn</t>
  </si>
  <si>
    <t>Dearborn County</t>
  </si>
  <si>
    <t>IN|Dearborn County</t>
  </si>
  <si>
    <t>18031</t>
  </si>
  <si>
    <t>IN|Decatur County</t>
  </si>
  <si>
    <t>18033</t>
  </si>
  <si>
    <t>De Kalb</t>
  </si>
  <si>
    <t>De Kalb County</t>
  </si>
  <si>
    <t>IN|De Kalb County</t>
  </si>
  <si>
    <t>18035</t>
  </si>
  <si>
    <t>Delaware County</t>
  </si>
  <si>
    <t>IN|Delaware County</t>
  </si>
  <si>
    <t>18037</t>
  </si>
  <si>
    <t>Dubois</t>
  </si>
  <si>
    <t>Dubois County</t>
  </si>
  <si>
    <t>IN|Dubois County</t>
  </si>
  <si>
    <t>18039</t>
  </si>
  <si>
    <t>Elkhart</t>
  </si>
  <si>
    <t>Elkhart County</t>
  </si>
  <si>
    <t>IN|Elkhart County</t>
  </si>
  <si>
    <t>18041</t>
  </si>
  <si>
    <t>IN|Fayette County</t>
  </si>
  <si>
    <t>18043</t>
  </si>
  <si>
    <t>IN|Floyd County</t>
  </si>
  <si>
    <t>18045</t>
  </si>
  <si>
    <t>Fountain</t>
  </si>
  <si>
    <t>Fountain County</t>
  </si>
  <si>
    <t>IN|Fountain County</t>
  </si>
  <si>
    <t>18047</t>
  </si>
  <si>
    <t>IN|Franklin County</t>
  </si>
  <si>
    <t>18049</t>
  </si>
  <si>
    <t>IN|Fulton County</t>
  </si>
  <si>
    <t>18051</t>
  </si>
  <si>
    <t>Gibson</t>
  </si>
  <si>
    <t>Gibson County</t>
  </si>
  <si>
    <t>IN|Gibson County</t>
  </si>
  <si>
    <t>18053</t>
  </si>
  <si>
    <t>IN|Grant County</t>
  </si>
  <si>
    <t>18055</t>
  </si>
  <si>
    <t>IN|Greene County</t>
  </si>
  <si>
    <t>18057</t>
  </si>
  <si>
    <t>IN|Hamilton County</t>
  </si>
  <si>
    <t>18059</t>
  </si>
  <si>
    <t>IN|Hancock County</t>
  </si>
  <si>
    <t>18061</t>
  </si>
  <si>
    <t>Harrison</t>
  </si>
  <si>
    <t>Harrison County</t>
  </si>
  <si>
    <t>IN|Harrison County</t>
  </si>
  <si>
    <t>18063</t>
  </si>
  <si>
    <t>Hendricks</t>
  </si>
  <si>
    <t>Hendricks County</t>
  </si>
  <si>
    <t>IN|Hendricks County</t>
  </si>
  <si>
    <t>18065</t>
  </si>
  <si>
    <t>IN|Henry County</t>
  </si>
  <si>
    <t>18067</t>
  </si>
  <si>
    <t>IN|Howard County</t>
  </si>
  <si>
    <t>18069</t>
  </si>
  <si>
    <t>Huntington</t>
  </si>
  <si>
    <t>Huntington County</t>
  </si>
  <si>
    <t>IN|Huntington County</t>
  </si>
  <si>
    <t>18071</t>
  </si>
  <si>
    <t>IN|Jackson County</t>
  </si>
  <si>
    <t>18073</t>
  </si>
  <si>
    <t>IN|Jasper County</t>
  </si>
  <si>
    <t>18075</t>
  </si>
  <si>
    <t>Jay</t>
  </si>
  <si>
    <t>Jay County</t>
  </si>
  <si>
    <t>IN|Jay County</t>
  </si>
  <si>
    <t>18077</t>
  </si>
  <si>
    <t>IN|Jefferson County</t>
  </si>
  <si>
    <t>18079</t>
  </si>
  <si>
    <t>Jennings</t>
  </si>
  <si>
    <t>Jennings County</t>
  </si>
  <si>
    <t>IN|Jennings County</t>
  </si>
  <si>
    <t>18081</t>
  </si>
  <si>
    <t>IN|Johnson County</t>
  </si>
  <si>
    <t>18083</t>
  </si>
  <si>
    <t>IN|Knox County</t>
  </si>
  <si>
    <t>18085</t>
  </si>
  <si>
    <t>Kosciusko</t>
  </si>
  <si>
    <t>Kosciusko County</t>
  </si>
  <si>
    <t>IN|Kosciusko County</t>
  </si>
  <si>
    <t>18087</t>
  </si>
  <si>
    <t>Lagrange</t>
  </si>
  <si>
    <t>Lagrange County</t>
  </si>
  <si>
    <t>IN|Lagrange County</t>
  </si>
  <si>
    <t>18089</t>
  </si>
  <si>
    <t>IN|Lake County</t>
  </si>
  <si>
    <t>18091</t>
  </si>
  <si>
    <t>LaPorte</t>
  </si>
  <si>
    <t>LaPorte County</t>
  </si>
  <si>
    <t>IN|LaPorte County</t>
  </si>
  <si>
    <t>18093</t>
  </si>
  <si>
    <t>IN|Lawrence County</t>
  </si>
  <si>
    <t>18095</t>
  </si>
  <si>
    <t>IN|Madison County</t>
  </si>
  <si>
    <t>18097</t>
  </si>
  <si>
    <t>IN|Marion County</t>
  </si>
  <si>
    <t>18099</t>
  </si>
  <si>
    <t>IN|Marshall County</t>
  </si>
  <si>
    <t>18101</t>
  </si>
  <si>
    <t>IN|Martin County</t>
  </si>
  <si>
    <t>18103</t>
  </si>
  <si>
    <t>Miami</t>
  </si>
  <si>
    <t>Miami County</t>
  </si>
  <si>
    <t>IN|Miami County</t>
  </si>
  <si>
    <t>18105</t>
  </si>
  <si>
    <t>IN|Monroe County</t>
  </si>
  <si>
    <t>18107</t>
  </si>
  <si>
    <t>IN|Montgomery County</t>
  </si>
  <si>
    <t>18109</t>
  </si>
  <si>
    <t>IN|Morgan County</t>
  </si>
  <si>
    <t>18111</t>
  </si>
  <si>
    <t>IN|Newton County</t>
  </si>
  <si>
    <t>18113</t>
  </si>
  <si>
    <t>Noble</t>
  </si>
  <si>
    <t>Noble County</t>
  </si>
  <si>
    <t>IN|Noble County</t>
  </si>
  <si>
    <t>18115</t>
  </si>
  <si>
    <t>Ohio County</t>
  </si>
  <si>
    <t>IN|Ohio County</t>
  </si>
  <si>
    <t>18117</t>
  </si>
  <si>
    <t>IN|Orange County</t>
  </si>
  <si>
    <t>18119</t>
  </si>
  <si>
    <t>Owen</t>
  </si>
  <si>
    <t>Owen County</t>
  </si>
  <si>
    <t>IN|Owen County</t>
  </si>
  <si>
    <t>18121</t>
  </si>
  <si>
    <t>Parke</t>
  </si>
  <si>
    <t>Parke County</t>
  </si>
  <si>
    <t>IN|Parke County</t>
  </si>
  <si>
    <t>18123</t>
  </si>
  <si>
    <t>IN|Perry County</t>
  </si>
  <si>
    <t>18125</t>
  </si>
  <si>
    <t>IN|Pike County</t>
  </si>
  <si>
    <t>18127</t>
  </si>
  <si>
    <t>Porter</t>
  </si>
  <si>
    <t>Porter County</t>
  </si>
  <si>
    <t>IN|Porter County</t>
  </si>
  <si>
    <t>18129</t>
  </si>
  <si>
    <t>Posey</t>
  </si>
  <si>
    <t>Posey County</t>
  </si>
  <si>
    <t>IN|Posey County</t>
  </si>
  <si>
    <t>18131</t>
  </si>
  <si>
    <t>IN|Pulaski County</t>
  </si>
  <si>
    <t>18133</t>
  </si>
  <si>
    <t>IN|Putnam County</t>
  </si>
  <si>
    <t>18135</t>
  </si>
  <si>
    <t>IN|Randolph County</t>
  </si>
  <si>
    <t>18137</t>
  </si>
  <si>
    <t>Ripley</t>
  </si>
  <si>
    <t>Ripley County</t>
  </si>
  <si>
    <t>IN|Ripley County</t>
  </si>
  <si>
    <t>18139</t>
  </si>
  <si>
    <t>Rush</t>
  </si>
  <si>
    <t>Rush County</t>
  </si>
  <si>
    <t>IN|Rush County</t>
  </si>
  <si>
    <t>18141</t>
  </si>
  <si>
    <t>St. Joseph</t>
  </si>
  <si>
    <t>St. Joseph County</t>
  </si>
  <si>
    <t>IN|St. Joseph County</t>
  </si>
  <si>
    <t>18143</t>
  </si>
  <si>
    <t>IN|Scott County</t>
  </si>
  <si>
    <t>18145</t>
  </si>
  <si>
    <t>IN|Shelby County</t>
  </si>
  <si>
    <t>18147</t>
  </si>
  <si>
    <t>Spencer</t>
  </si>
  <si>
    <t>Spencer County</t>
  </si>
  <si>
    <t>IN|Spencer County</t>
  </si>
  <si>
    <t>18149</t>
  </si>
  <si>
    <t>Starke</t>
  </si>
  <si>
    <t>Starke County</t>
  </si>
  <si>
    <t>IN|Starke County</t>
  </si>
  <si>
    <t>18151</t>
  </si>
  <si>
    <t>Steuben</t>
  </si>
  <si>
    <t>Steuben County</t>
  </si>
  <si>
    <t>IN|Steuben County</t>
  </si>
  <si>
    <t>18153</t>
  </si>
  <si>
    <t>Sullivan</t>
  </si>
  <si>
    <t>Sullivan County</t>
  </si>
  <si>
    <t>IN|Sullivan County</t>
  </si>
  <si>
    <t>18155</t>
  </si>
  <si>
    <t>Switzerland</t>
  </si>
  <si>
    <t>Switzerland County</t>
  </si>
  <si>
    <t>IN|Switzerland County</t>
  </si>
  <si>
    <t>18157</t>
  </si>
  <si>
    <t>Tippecanoe</t>
  </si>
  <si>
    <t>Tippecanoe County</t>
  </si>
  <si>
    <t>IN|Tippecanoe County</t>
  </si>
  <si>
    <t>18159</t>
  </si>
  <si>
    <t>Tipton</t>
  </si>
  <si>
    <t>Tipton County</t>
  </si>
  <si>
    <t>IN|Tipton County</t>
  </si>
  <si>
    <t>18161</t>
  </si>
  <si>
    <t>IN|Union County</t>
  </si>
  <si>
    <t>18163</t>
  </si>
  <si>
    <t>Vanderburgh</t>
  </si>
  <si>
    <t>Vanderburgh County</t>
  </si>
  <si>
    <t>IN|Vanderburgh County</t>
  </si>
  <si>
    <t>18165</t>
  </si>
  <si>
    <t>Vermillion</t>
  </si>
  <si>
    <t>Vermillion County</t>
  </si>
  <si>
    <t>IN|Vermillion County</t>
  </si>
  <si>
    <t>18167</t>
  </si>
  <si>
    <t>Vigo</t>
  </si>
  <si>
    <t>Vigo County</t>
  </si>
  <si>
    <t>IN|Vigo County</t>
  </si>
  <si>
    <t>18169</t>
  </si>
  <si>
    <t>IN|Wabash County</t>
  </si>
  <si>
    <t>18171</t>
  </si>
  <si>
    <t>IN|Warren County</t>
  </si>
  <si>
    <t>18173</t>
  </si>
  <si>
    <t>Warrick</t>
  </si>
  <si>
    <t>Warrick County</t>
  </si>
  <si>
    <t>IN|Warrick County</t>
  </si>
  <si>
    <t>18175</t>
  </si>
  <si>
    <t>IN|Washington County</t>
  </si>
  <si>
    <t>18177</t>
  </si>
  <si>
    <t>IN|Wayne County</t>
  </si>
  <si>
    <t>18179</t>
  </si>
  <si>
    <t>Wells</t>
  </si>
  <si>
    <t>Wells County</t>
  </si>
  <si>
    <t>IN|Wells County</t>
  </si>
  <si>
    <t>18181</t>
  </si>
  <si>
    <t>IN|White County</t>
  </si>
  <si>
    <t>18183</t>
  </si>
  <si>
    <t>Whitley</t>
  </si>
  <si>
    <t>Whitley County</t>
  </si>
  <si>
    <t>IN|Whitley County</t>
  </si>
  <si>
    <t>19001</t>
  </si>
  <si>
    <t>Adair</t>
  </si>
  <si>
    <t>Adair County</t>
  </si>
  <si>
    <t>IA|Adair County</t>
  </si>
  <si>
    <t>19003</t>
  </si>
  <si>
    <t>IA|Adams County</t>
  </si>
  <si>
    <t>19005</t>
  </si>
  <si>
    <t>Allamakee</t>
  </si>
  <si>
    <t>Allamakee County</t>
  </si>
  <si>
    <t>IA|Allamakee County</t>
  </si>
  <si>
    <t>19007</t>
  </si>
  <si>
    <t>Appanoose</t>
  </si>
  <si>
    <t>Appanoose County</t>
  </si>
  <si>
    <t>IA|Appanoose County</t>
  </si>
  <si>
    <t>19009</t>
  </si>
  <si>
    <t>Audubon</t>
  </si>
  <si>
    <t>Audubon County</t>
  </si>
  <si>
    <t>IA|Audubon County</t>
  </si>
  <si>
    <t>19011</t>
  </si>
  <si>
    <t>IA|Benton County</t>
  </si>
  <si>
    <t>19013</t>
  </si>
  <si>
    <t>Black Hawk</t>
  </si>
  <si>
    <t>Black Hawk County</t>
  </si>
  <si>
    <t>IA|Black Hawk County</t>
  </si>
  <si>
    <t>19015</t>
  </si>
  <si>
    <t>IA|Boone County</t>
  </si>
  <si>
    <t>19017</t>
  </si>
  <si>
    <t>Bremer</t>
  </si>
  <si>
    <t>Bremer County</t>
  </si>
  <si>
    <t>IA|Bremer County</t>
  </si>
  <si>
    <t>19019</t>
  </si>
  <si>
    <t>Buchanan</t>
  </si>
  <si>
    <t>Buchanan County</t>
  </si>
  <si>
    <t>IA|Buchanan County</t>
  </si>
  <si>
    <t>19021</t>
  </si>
  <si>
    <t>Buena Vista</t>
  </si>
  <si>
    <t>Buena Vista County</t>
  </si>
  <si>
    <t>IA|Buena Vista County</t>
  </si>
  <si>
    <t>19023</t>
  </si>
  <si>
    <t>IA|Butler County</t>
  </si>
  <si>
    <t>19025</t>
  </si>
  <si>
    <t>IA|Calhoun County</t>
  </si>
  <si>
    <t>19027</t>
  </si>
  <si>
    <t>IA|Carroll County</t>
  </si>
  <si>
    <t>19029</t>
  </si>
  <si>
    <t>IA|Cass County</t>
  </si>
  <si>
    <t>19031</t>
  </si>
  <si>
    <t>Cedar</t>
  </si>
  <si>
    <t>Cedar County</t>
  </si>
  <si>
    <t>IA|Cedar County</t>
  </si>
  <si>
    <t>19033</t>
  </si>
  <si>
    <t>Cerro Gordo</t>
  </si>
  <si>
    <t>Cerro Gordo County</t>
  </si>
  <si>
    <t>IA|Cerro Gordo County</t>
  </si>
  <si>
    <t>19035</t>
  </si>
  <si>
    <t>IA|Cherokee County</t>
  </si>
  <si>
    <t>19037</t>
  </si>
  <si>
    <t>Chickasaw</t>
  </si>
  <si>
    <t>Chickasaw County</t>
  </si>
  <si>
    <t>IA|Chickasaw County</t>
  </si>
  <si>
    <t>19039</t>
  </si>
  <si>
    <t>IA|Clarke County</t>
  </si>
  <si>
    <t>19041</t>
  </si>
  <si>
    <t>IA|Clay County</t>
  </si>
  <si>
    <t>19043</t>
  </si>
  <si>
    <t>IA|Clayton County</t>
  </si>
  <si>
    <t>19045</t>
  </si>
  <si>
    <t>IA|Clinton County</t>
  </si>
  <si>
    <t>19047</t>
  </si>
  <si>
    <t>IA|Crawford County</t>
  </si>
  <si>
    <t>19049</t>
  </si>
  <si>
    <t>IA|Dallas County</t>
  </si>
  <si>
    <t>19051</t>
  </si>
  <si>
    <t>Davis</t>
  </si>
  <si>
    <t>Davis County</t>
  </si>
  <si>
    <t>IA|Davis County</t>
  </si>
  <si>
    <t>19053</t>
  </si>
  <si>
    <t>IA|Decatur County</t>
  </si>
  <si>
    <t>19055</t>
  </si>
  <si>
    <t>IA|Delaware County</t>
  </si>
  <si>
    <t>19057</t>
  </si>
  <si>
    <t>Des Moines</t>
  </si>
  <si>
    <t>Des Moines County</t>
  </si>
  <si>
    <t>IA|Des Moines County</t>
  </si>
  <si>
    <t>19059</t>
  </si>
  <si>
    <t>Dickinson</t>
  </si>
  <si>
    <t>Dickinson County</t>
  </si>
  <si>
    <t>IA|Dickinson County</t>
  </si>
  <si>
    <t>19061</t>
  </si>
  <si>
    <t>Dubuque</t>
  </si>
  <si>
    <t>Dubuque County</t>
  </si>
  <si>
    <t>IA|Dubuque County</t>
  </si>
  <si>
    <t>19063</t>
  </si>
  <si>
    <t>Emmet</t>
  </si>
  <si>
    <t>Emmet County</t>
  </si>
  <si>
    <t>IA|Emmet County</t>
  </si>
  <si>
    <t>19065</t>
  </si>
  <si>
    <t>IA|Fayette County</t>
  </si>
  <si>
    <t>19067</t>
  </si>
  <si>
    <t>IA|Floyd County</t>
  </si>
  <si>
    <t>19069</t>
  </si>
  <si>
    <t>IA|Franklin County</t>
  </si>
  <si>
    <t>19071</t>
  </si>
  <si>
    <t>IA|Fremont County</t>
  </si>
  <si>
    <t>19073</t>
  </si>
  <si>
    <t>IA|Greene County</t>
  </si>
  <si>
    <t>19075</t>
  </si>
  <si>
    <t>IA|Grundy County</t>
  </si>
  <si>
    <t>19077</t>
  </si>
  <si>
    <t>Guthrie</t>
  </si>
  <si>
    <t>Guthrie County</t>
  </si>
  <si>
    <t>IA|Guthrie County</t>
  </si>
  <si>
    <t>19079</t>
  </si>
  <si>
    <t>IA|Hamilton County</t>
  </si>
  <si>
    <t>19081</t>
  </si>
  <si>
    <t>IA|Hancock County</t>
  </si>
  <si>
    <t>19083</t>
  </si>
  <si>
    <t>IA|Hardin County</t>
  </si>
  <si>
    <t>19085</t>
  </si>
  <si>
    <t>IA|Harrison County</t>
  </si>
  <si>
    <t>19087</t>
  </si>
  <si>
    <t>IA|Henry County</t>
  </si>
  <si>
    <t>19089</t>
  </si>
  <si>
    <t>IA|Howard County</t>
  </si>
  <si>
    <t>19091</t>
  </si>
  <si>
    <t>IA|Humboldt County</t>
  </si>
  <si>
    <t>19093</t>
  </si>
  <si>
    <t>Ida</t>
  </si>
  <si>
    <t>Ida County</t>
  </si>
  <si>
    <t>IA|Ida County</t>
  </si>
  <si>
    <t>19095</t>
  </si>
  <si>
    <t>Iowa County</t>
  </si>
  <si>
    <t>IA|Iowa County</t>
  </si>
  <si>
    <t>19097</t>
  </si>
  <si>
    <t>IA|Jackson County</t>
  </si>
  <si>
    <t>19099</t>
  </si>
  <si>
    <t>IA|Jasper County</t>
  </si>
  <si>
    <t>19101</t>
  </si>
  <si>
    <t>IA|Jefferson County</t>
  </si>
  <si>
    <t>19103</t>
  </si>
  <si>
    <t>IA|Johnson County</t>
  </si>
  <si>
    <t>19105</t>
  </si>
  <si>
    <t>IA|Jones County</t>
  </si>
  <si>
    <t>19107</t>
  </si>
  <si>
    <t>Keokuk</t>
  </si>
  <si>
    <t>Keokuk County</t>
  </si>
  <si>
    <t>IA|Keokuk County</t>
  </si>
  <si>
    <t>19109</t>
  </si>
  <si>
    <t>Kossuth</t>
  </si>
  <si>
    <t>Kossuth County</t>
  </si>
  <si>
    <t>IA|Kossuth County</t>
  </si>
  <si>
    <t>19111</t>
  </si>
  <si>
    <t>IA|Lee County</t>
  </si>
  <si>
    <t>19113</t>
  </si>
  <si>
    <t>Linn</t>
  </si>
  <si>
    <t>Linn County</t>
  </si>
  <si>
    <t>IA|Linn County</t>
  </si>
  <si>
    <t>19115</t>
  </si>
  <si>
    <t>Louisa</t>
  </si>
  <si>
    <t>Louisa County</t>
  </si>
  <si>
    <t>IA|Louisa County</t>
  </si>
  <si>
    <t>19117</t>
  </si>
  <si>
    <t>Lucas</t>
  </si>
  <si>
    <t>Lucas County</t>
  </si>
  <si>
    <t>IA|Lucas County</t>
  </si>
  <si>
    <t>19119</t>
  </si>
  <si>
    <t>Lyon</t>
  </si>
  <si>
    <t>Lyon County</t>
  </si>
  <si>
    <t>IA|Lyon County</t>
  </si>
  <si>
    <t>19121</t>
  </si>
  <si>
    <t>IA|Madison County</t>
  </si>
  <si>
    <t>19123</t>
  </si>
  <si>
    <t>Mahaska</t>
  </si>
  <si>
    <t>Mahaska County</t>
  </si>
  <si>
    <t>IA|Mahaska County</t>
  </si>
  <si>
    <t>19125</t>
  </si>
  <si>
    <t>IA|Marion County</t>
  </si>
  <si>
    <t>19127</t>
  </si>
  <si>
    <t>IA|Marshall County</t>
  </si>
  <si>
    <t>19129</t>
  </si>
  <si>
    <t>Mills</t>
  </si>
  <si>
    <t>Mills County</t>
  </si>
  <si>
    <t>IA|Mills County</t>
  </si>
  <si>
    <t>19131</t>
  </si>
  <si>
    <t>IA|Mitchell County</t>
  </si>
  <si>
    <t>19133</t>
  </si>
  <si>
    <t>Monona</t>
  </si>
  <si>
    <t>Monona County</t>
  </si>
  <si>
    <t>IA|Monona County</t>
  </si>
  <si>
    <t>19135</t>
  </si>
  <si>
    <t>IA|Monroe County</t>
  </si>
  <si>
    <t>19137</t>
  </si>
  <si>
    <t>IA|Montgomery County</t>
  </si>
  <si>
    <t>19139</t>
  </si>
  <si>
    <t>Muscatine</t>
  </si>
  <si>
    <t>Muscatine County</t>
  </si>
  <si>
    <t>IA|Muscatine County</t>
  </si>
  <si>
    <t>19141</t>
  </si>
  <si>
    <t>O'Brien</t>
  </si>
  <si>
    <t>O'Brien County</t>
  </si>
  <si>
    <t>IA|O'Brien County</t>
  </si>
  <si>
    <t>19143</t>
  </si>
  <si>
    <t>IA|Osceola County</t>
  </si>
  <si>
    <t>19145</t>
  </si>
  <si>
    <t>Page</t>
  </si>
  <si>
    <t>Page County</t>
  </si>
  <si>
    <t>IA|Page County</t>
  </si>
  <si>
    <t>19147</t>
  </si>
  <si>
    <t>Palo Alto</t>
  </si>
  <si>
    <t>Palo Alto County</t>
  </si>
  <si>
    <t>IA|Palo Alto County</t>
  </si>
  <si>
    <t>19149</t>
  </si>
  <si>
    <t>Plymouth</t>
  </si>
  <si>
    <t>Plymouth County</t>
  </si>
  <si>
    <t>IA|Plymouth County</t>
  </si>
  <si>
    <t>19151</t>
  </si>
  <si>
    <t>Pocahontas</t>
  </si>
  <si>
    <t>Pocahontas County</t>
  </si>
  <si>
    <t>IA|Pocahontas County</t>
  </si>
  <si>
    <t>19153</t>
  </si>
  <si>
    <t>IA|Polk County</t>
  </si>
  <si>
    <t>19155</t>
  </si>
  <si>
    <t>Pottawattamie</t>
  </si>
  <si>
    <t>Pottawattamie County</t>
  </si>
  <si>
    <t>IA|Pottawattamie County</t>
  </si>
  <si>
    <t>19157</t>
  </si>
  <si>
    <t>Poweshiek</t>
  </si>
  <si>
    <t>Poweshiek County</t>
  </si>
  <si>
    <t>IA|Poweshiek County</t>
  </si>
  <si>
    <t>19159</t>
  </si>
  <si>
    <t>Ringgold</t>
  </si>
  <si>
    <t>Ringgold County</t>
  </si>
  <si>
    <t>IA|Ringgold County</t>
  </si>
  <si>
    <t>19161</t>
  </si>
  <si>
    <t>Sac</t>
  </si>
  <si>
    <t>Sac County</t>
  </si>
  <si>
    <t>IA|Sac County</t>
  </si>
  <si>
    <t>19163</t>
  </si>
  <si>
    <t>IA|Scott County</t>
  </si>
  <si>
    <t>19165</t>
  </si>
  <si>
    <t>IA|Shelby County</t>
  </si>
  <si>
    <t>19167</t>
  </si>
  <si>
    <t>Sioux</t>
  </si>
  <si>
    <t>Sioux County</t>
  </si>
  <si>
    <t>IA|Sioux County</t>
  </si>
  <si>
    <t>19169</t>
  </si>
  <si>
    <t>Story</t>
  </si>
  <si>
    <t>Story County</t>
  </si>
  <si>
    <t>IA|Story County</t>
  </si>
  <si>
    <t>19171</t>
  </si>
  <si>
    <t>Tama</t>
  </si>
  <si>
    <t>Tama County</t>
  </si>
  <si>
    <t>IA|Tama County</t>
  </si>
  <si>
    <t>19173</t>
  </si>
  <si>
    <t>IA|Taylor County</t>
  </si>
  <si>
    <t>19175</t>
  </si>
  <si>
    <t>IA|Union County</t>
  </si>
  <si>
    <t>19177</t>
  </si>
  <si>
    <t>IA|Van Buren County</t>
  </si>
  <si>
    <t>19179</t>
  </si>
  <si>
    <t>Wapello</t>
  </si>
  <si>
    <t>Wapello County</t>
  </si>
  <si>
    <t>IA|Wapello County</t>
  </si>
  <si>
    <t>19181</t>
  </si>
  <si>
    <t>IA|Warren County</t>
  </si>
  <si>
    <t>19183</t>
  </si>
  <si>
    <t>IA|Washington County</t>
  </si>
  <si>
    <t>19185</t>
  </si>
  <si>
    <t>IA|Wayne County</t>
  </si>
  <si>
    <t>19187</t>
  </si>
  <si>
    <t>IA|Webster County</t>
  </si>
  <si>
    <t>19189</t>
  </si>
  <si>
    <t>IA|Winnebago County</t>
  </si>
  <si>
    <t>19191</t>
  </si>
  <si>
    <t>Winneshiek</t>
  </si>
  <si>
    <t>Winneshiek County</t>
  </si>
  <si>
    <t>IA|Winneshiek County</t>
  </si>
  <si>
    <t>19193</t>
  </si>
  <si>
    <t>Woodbury</t>
  </si>
  <si>
    <t>Woodbury County</t>
  </si>
  <si>
    <t>IA|Woodbury County</t>
  </si>
  <si>
    <t>19195</t>
  </si>
  <si>
    <t>IA|Worth County</t>
  </si>
  <si>
    <t>19197</t>
  </si>
  <si>
    <t>Wright</t>
  </si>
  <si>
    <t>Wright County</t>
  </si>
  <si>
    <t>IA|Wright County</t>
  </si>
  <si>
    <t>20001</t>
  </si>
  <si>
    <t>KS|Allen County</t>
  </si>
  <si>
    <t>20003</t>
  </si>
  <si>
    <t>Anderson</t>
  </si>
  <si>
    <t>Anderson County</t>
  </si>
  <si>
    <t>KS|Anderson County</t>
  </si>
  <si>
    <t>20005</t>
  </si>
  <si>
    <t>Atchison</t>
  </si>
  <si>
    <t>Atchison County</t>
  </si>
  <si>
    <t>KS|Atchison County</t>
  </si>
  <si>
    <t>20007</t>
  </si>
  <si>
    <t>Barber</t>
  </si>
  <si>
    <t>Barber County</t>
  </si>
  <si>
    <t>KS|Barber County</t>
  </si>
  <si>
    <t>20009</t>
  </si>
  <si>
    <t>Barton</t>
  </si>
  <si>
    <t>Barton County</t>
  </si>
  <si>
    <t>KS|Barton County</t>
  </si>
  <si>
    <t>20011</t>
  </si>
  <si>
    <t>Bourbon</t>
  </si>
  <si>
    <t>Bourbon County</t>
  </si>
  <si>
    <t>KS|Bourbon County</t>
  </si>
  <si>
    <t>20013</t>
  </si>
  <si>
    <t>KS|Brown County</t>
  </si>
  <si>
    <t>20015</t>
  </si>
  <si>
    <t>KS|Butler County</t>
  </si>
  <si>
    <t>20017</t>
  </si>
  <si>
    <t>Chase</t>
  </si>
  <si>
    <t>Chase County</t>
  </si>
  <si>
    <t>KS|Chase County</t>
  </si>
  <si>
    <t>20019</t>
  </si>
  <si>
    <t>Chautauqua</t>
  </si>
  <si>
    <t>Chautauqua County</t>
  </si>
  <si>
    <t>KS|Chautauqua County</t>
  </si>
  <si>
    <t>20021</t>
  </si>
  <si>
    <t>KS|Cherokee County</t>
  </si>
  <si>
    <t>20023</t>
  </si>
  <si>
    <t>KS|Cheyenne County</t>
  </si>
  <si>
    <t>20025</t>
  </si>
  <si>
    <t>KS|Clark County</t>
  </si>
  <si>
    <t>20027</t>
  </si>
  <si>
    <t>KS|Clay County</t>
  </si>
  <si>
    <t>20029</t>
  </si>
  <si>
    <t>Cloud</t>
  </si>
  <si>
    <t>Cloud County</t>
  </si>
  <si>
    <t>KS|Cloud County</t>
  </si>
  <si>
    <t>20031</t>
  </si>
  <si>
    <t>Coffey</t>
  </si>
  <si>
    <t>Coffey County</t>
  </si>
  <si>
    <t>KS|Coffey County</t>
  </si>
  <si>
    <t>20033</t>
  </si>
  <si>
    <t>Comanche</t>
  </si>
  <si>
    <t>Comanche County</t>
  </si>
  <si>
    <t>KS|Comanche County</t>
  </si>
  <si>
    <t>20035</t>
  </si>
  <si>
    <t>Cowley</t>
  </si>
  <si>
    <t>Cowley County</t>
  </si>
  <si>
    <t>KS|Cowley County</t>
  </si>
  <si>
    <t>20037</t>
  </si>
  <si>
    <t>KS|Crawford County</t>
  </si>
  <si>
    <t>20039</t>
  </si>
  <si>
    <t>KS|Decatur County</t>
  </si>
  <si>
    <t>20041</t>
  </si>
  <si>
    <t>KS|Dickinson County</t>
  </si>
  <si>
    <t>20043</t>
  </si>
  <si>
    <t>Doniphan</t>
  </si>
  <si>
    <t>Doniphan County</t>
  </si>
  <si>
    <t>KS|Doniphan County</t>
  </si>
  <si>
    <t>20045</t>
  </si>
  <si>
    <t>KS|Douglas County</t>
  </si>
  <si>
    <t>20047</t>
  </si>
  <si>
    <t>KS|Edwards County</t>
  </si>
  <si>
    <t>20049</t>
  </si>
  <si>
    <t>Elk</t>
  </si>
  <si>
    <t>Elk County</t>
  </si>
  <si>
    <t>KS|Elk County</t>
  </si>
  <si>
    <t>20051</t>
  </si>
  <si>
    <t>Ellis</t>
  </si>
  <si>
    <t>Ellis County</t>
  </si>
  <si>
    <t>KS|Ellis County</t>
  </si>
  <si>
    <t>20053</t>
  </si>
  <si>
    <t>Ellsworth</t>
  </si>
  <si>
    <t>Ellsworth County</t>
  </si>
  <si>
    <t>KS|Ellsworth County</t>
  </si>
  <si>
    <t>20055</t>
  </si>
  <si>
    <t>Finney</t>
  </si>
  <si>
    <t>Finney County</t>
  </si>
  <si>
    <t>KS|Finney County</t>
  </si>
  <si>
    <t>20057</t>
  </si>
  <si>
    <t>KS|Ford County</t>
  </si>
  <si>
    <t>20059</t>
  </si>
  <si>
    <t>KS|Franklin County</t>
  </si>
  <si>
    <t>20061</t>
  </si>
  <si>
    <t>Geary</t>
  </si>
  <si>
    <t>Geary County</t>
  </si>
  <si>
    <t>KS|Geary County</t>
  </si>
  <si>
    <t>20063</t>
  </si>
  <si>
    <t>Gove</t>
  </si>
  <si>
    <t>Gove County</t>
  </si>
  <si>
    <t>KS|Gove County</t>
  </si>
  <si>
    <t>20065</t>
  </si>
  <si>
    <t>KS|Graham County</t>
  </si>
  <si>
    <t>20067</t>
  </si>
  <si>
    <t>KS|Grant County</t>
  </si>
  <si>
    <t>20069</t>
  </si>
  <si>
    <t>Gray</t>
  </si>
  <si>
    <t>Gray County</t>
  </si>
  <si>
    <t>KS|Gray County</t>
  </si>
  <si>
    <t>20071</t>
  </si>
  <si>
    <t>Greeley</t>
  </si>
  <si>
    <t>Greeley County</t>
  </si>
  <si>
    <t>KS|Greeley County</t>
  </si>
  <si>
    <t>20073</t>
  </si>
  <si>
    <t>Greenwood</t>
  </si>
  <si>
    <t>Greenwood County</t>
  </si>
  <si>
    <t>KS|Greenwood County</t>
  </si>
  <si>
    <t>20075</t>
  </si>
  <si>
    <t>KS|Hamilton County</t>
  </si>
  <si>
    <t>20077</t>
  </si>
  <si>
    <t>Harper</t>
  </si>
  <si>
    <t>Harper County</t>
  </si>
  <si>
    <t>KS|Harper County</t>
  </si>
  <si>
    <t>20079</t>
  </si>
  <si>
    <t>Harvey</t>
  </si>
  <si>
    <t>Harvey County</t>
  </si>
  <si>
    <t>KS|Harvey County</t>
  </si>
  <si>
    <t>20081</t>
  </si>
  <si>
    <t>Haskell</t>
  </si>
  <si>
    <t>Haskell County</t>
  </si>
  <si>
    <t>KS|Haskell County</t>
  </si>
  <si>
    <t>20083</t>
  </si>
  <si>
    <t>Hodgeman</t>
  </si>
  <si>
    <t>Hodgeman County</t>
  </si>
  <si>
    <t>KS|Hodgeman County</t>
  </si>
  <si>
    <t>20085</t>
  </si>
  <si>
    <t>KS|Jackson County</t>
  </si>
  <si>
    <t>20087</t>
  </si>
  <si>
    <t>KS|Jefferson County</t>
  </si>
  <si>
    <t>20089</t>
  </si>
  <si>
    <t>Jewell</t>
  </si>
  <si>
    <t>Jewell County</t>
  </si>
  <si>
    <t>KS|Jewell County</t>
  </si>
  <si>
    <t>20091</t>
  </si>
  <si>
    <t>KS|Johnson County</t>
  </si>
  <si>
    <t>20093</t>
  </si>
  <si>
    <t>Kearny</t>
  </si>
  <si>
    <t>Kearny County</t>
  </si>
  <si>
    <t>KS|Kearny County</t>
  </si>
  <si>
    <t>20095</t>
  </si>
  <si>
    <t>Kingman</t>
  </si>
  <si>
    <t>Kingman County</t>
  </si>
  <si>
    <t>KS|Kingman County</t>
  </si>
  <si>
    <t>20097</t>
  </si>
  <si>
    <t>KS|Kiowa County</t>
  </si>
  <si>
    <t>20099</t>
  </si>
  <si>
    <t>Labette</t>
  </si>
  <si>
    <t>Labette County</t>
  </si>
  <si>
    <t>KS|Labette County</t>
  </si>
  <si>
    <t>20101</t>
  </si>
  <si>
    <t>Lane</t>
  </si>
  <si>
    <t>Lane County</t>
  </si>
  <si>
    <t>KS|Lane County</t>
  </si>
  <si>
    <t>20103</t>
  </si>
  <si>
    <t>Leavenworth</t>
  </si>
  <si>
    <t>Leavenworth County</t>
  </si>
  <si>
    <t>KS|Leavenworth County</t>
  </si>
  <si>
    <t>20105</t>
  </si>
  <si>
    <t>KS|Lincoln County</t>
  </si>
  <si>
    <t>20107</t>
  </si>
  <si>
    <t>KS|Linn County</t>
  </si>
  <si>
    <t>20109</t>
  </si>
  <si>
    <t>KS|Logan County</t>
  </si>
  <si>
    <t>20111</t>
  </si>
  <si>
    <t>KS|Lyon County</t>
  </si>
  <si>
    <t>20113</t>
  </si>
  <si>
    <t>McPherson</t>
  </si>
  <si>
    <t>McPherson County</t>
  </si>
  <si>
    <t>KS|McPherson County</t>
  </si>
  <si>
    <t>20115</t>
  </si>
  <si>
    <t>KS|Marion County</t>
  </si>
  <si>
    <t>20117</t>
  </si>
  <si>
    <t>KS|Marshall County</t>
  </si>
  <si>
    <t>20119</t>
  </si>
  <si>
    <t>Meade</t>
  </si>
  <si>
    <t>Meade County</t>
  </si>
  <si>
    <t>KS|Meade County</t>
  </si>
  <si>
    <t>20121</t>
  </si>
  <si>
    <t>KS|Miami County</t>
  </si>
  <si>
    <t>20123</t>
  </si>
  <si>
    <t>KS|Mitchell County</t>
  </si>
  <si>
    <t>20125</t>
  </si>
  <si>
    <t>KS|Montgomery County</t>
  </si>
  <si>
    <t>20127</t>
  </si>
  <si>
    <t>Morris</t>
  </si>
  <si>
    <t>Morris County</t>
  </si>
  <si>
    <t>KS|Morris County</t>
  </si>
  <si>
    <t>20129</t>
  </si>
  <si>
    <t>Morton</t>
  </si>
  <si>
    <t>Morton County</t>
  </si>
  <si>
    <t>KS|Morton County</t>
  </si>
  <si>
    <t>20131</t>
  </si>
  <si>
    <t>Nemaha</t>
  </si>
  <si>
    <t>Nemaha County</t>
  </si>
  <si>
    <t>KS|Nemaha County</t>
  </si>
  <si>
    <t>20133</t>
  </si>
  <si>
    <t>Neosho</t>
  </si>
  <si>
    <t>Neosho County</t>
  </si>
  <si>
    <t>KS|Neosho County</t>
  </si>
  <si>
    <t>20135</t>
  </si>
  <si>
    <t>Ness</t>
  </si>
  <si>
    <t>Ness County</t>
  </si>
  <si>
    <t>KS|Ness County</t>
  </si>
  <si>
    <t>20137</t>
  </si>
  <si>
    <t>Norton</t>
  </si>
  <si>
    <t>Norton County</t>
  </si>
  <si>
    <t>KS|Norton County</t>
  </si>
  <si>
    <t>20139</t>
  </si>
  <si>
    <t>Osage</t>
  </si>
  <si>
    <t>Osage County</t>
  </si>
  <si>
    <t>KS|Osage County</t>
  </si>
  <si>
    <t>20141</t>
  </si>
  <si>
    <t>Osborne</t>
  </si>
  <si>
    <t>Osborne County</t>
  </si>
  <si>
    <t>KS|Osborne County</t>
  </si>
  <si>
    <t>20143</t>
  </si>
  <si>
    <t>Ottawa</t>
  </si>
  <si>
    <t>Ottawa County</t>
  </si>
  <si>
    <t>KS|Ottawa County</t>
  </si>
  <si>
    <t>20145</t>
  </si>
  <si>
    <t>Pawnee</t>
  </si>
  <si>
    <t>Pawnee County</t>
  </si>
  <si>
    <t>KS|Pawnee County</t>
  </si>
  <si>
    <t>20147</t>
  </si>
  <si>
    <t>KS|Phillips County</t>
  </si>
  <si>
    <t>20149</t>
  </si>
  <si>
    <t>Pottawatomie</t>
  </si>
  <si>
    <t>Pottawatomie County</t>
  </si>
  <si>
    <t>KS|Pottawatomie County</t>
  </si>
  <si>
    <t>20151</t>
  </si>
  <si>
    <t>Pratt</t>
  </si>
  <si>
    <t>Pratt County</t>
  </si>
  <si>
    <t>KS|Pratt County</t>
  </si>
  <si>
    <t>20153</t>
  </si>
  <si>
    <t>Rawlins</t>
  </si>
  <si>
    <t>Rawlins County</t>
  </si>
  <si>
    <t>KS|Rawlins County</t>
  </si>
  <si>
    <t>20155</t>
  </si>
  <si>
    <t>Reno</t>
  </si>
  <si>
    <t>Reno County</t>
  </si>
  <si>
    <t>KS|Reno County</t>
  </si>
  <si>
    <t>20157</t>
  </si>
  <si>
    <t>Republic</t>
  </si>
  <si>
    <t>Republic County</t>
  </si>
  <si>
    <t>KS|Republic County</t>
  </si>
  <si>
    <t>20159</t>
  </si>
  <si>
    <t>Rice</t>
  </si>
  <si>
    <t>Rice County</t>
  </si>
  <si>
    <t>KS|Rice County</t>
  </si>
  <si>
    <t>20161</t>
  </si>
  <si>
    <t>Riley</t>
  </si>
  <si>
    <t>Riley County</t>
  </si>
  <si>
    <t>KS|Riley County</t>
  </si>
  <si>
    <t>20163</t>
  </si>
  <si>
    <t>Rooks</t>
  </si>
  <si>
    <t>Rooks County</t>
  </si>
  <si>
    <t>KS|Rooks County</t>
  </si>
  <si>
    <t>20165</t>
  </si>
  <si>
    <t>KS|Rush County</t>
  </si>
  <si>
    <t>20167</t>
  </si>
  <si>
    <t>KS|Russell County</t>
  </si>
  <si>
    <t>20169</t>
  </si>
  <si>
    <t>KS|Saline County</t>
  </si>
  <si>
    <t>20171</t>
  </si>
  <si>
    <t>KS|Scott County</t>
  </si>
  <si>
    <t>20173</t>
  </si>
  <si>
    <t>KS|Sedgwick County</t>
  </si>
  <si>
    <t>20175</t>
  </si>
  <si>
    <t>Seward</t>
  </si>
  <si>
    <t>Seward County</t>
  </si>
  <si>
    <t>KS|Seward County</t>
  </si>
  <si>
    <t>20177</t>
  </si>
  <si>
    <t>Shawnee</t>
  </si>
  <si>
    <t>Shawnee County</t>
  </si>
  <si>
    <t>KS|Shawnee County</t>
  </si>
  <si>
    <t>20179</t>
  </si>
  <si>
    <t>Sheridan</t>
  </si>
  <si>
    <t>Sheridan County</t>
  </si>
  <si>
    <t>KS|Sheridan County</t>
  </si>
  <si>
    <t>20181</t>
  </si>
  <si>
    <t>Sherman</t>
  </si>
  <si>
    <t>Sherman County</t>
  </si>
  <si>
    <t>KS|Sherman County</t>
  </si>
  <si>
    <t>20183</t>
  </si>
  <si>
    <t>Smith</t>
  </si>
  <si>
    <t>Smith County</t>
  </si>
  <si>
    <t>KS|Smith County</t>
  </si>
  <si>
    <t>20185</t>
  </si>
  <si>
    <t>Stafford</t>
  </si>
  <si>
    <t>Stafford County</t>
  </si>
  <si>
    <t>KS|Stafford County</t>
  </si>
  <si>
    <t>20187</t>
  </si>
  <si>
    <t>Stanton</t>
  </si>
  <si>
    <t>Stanton County</t>
  </si>
  <si>
    <t>KS|Stanton County</t>
  </si>
  <si>
    <t>20189</t>
  </si>
  <si>
    <t>Stevens</t>
  </si>
  <si>
    <t>Stevens County</t>
  </si>
  <si>
    <t>KS|Stevens County</t>
  </si>
  <si>
    <t>20191</t>
  </si>
  <si>
    <t>Sumner</t>
  </si>
  <si>
    <t>Sumner County</t>
  </si>
  <si>
    <t>KS|Sumner County</t>
  </si>
  <si>
    <t>20193</t>
  </si>
  <si>
    <t>KS|Thomas County</t>
  </si>
  <si>
    <t>20195</t>
  </si>
  <si>
    <t>Trego</t>
  </si>
  <si>
    <t>Trego County</t>
  </si>
  <si>
    <t>KS|Trego County</t>
  </si>
  <si>
    <t>20197</t>
  </si>
  <si>
    <t>Wabaunsee</t>
  </si>
  <si>
    <t>Wabaunsee County</t>
  </si>
  <si>
    <t>KS|Wabaunsee County</t>
  </si>
  <si>
    <t>20199</t>
  </si>
  <si>
    <t>Wallace</t>
  </si>
  <si>
    <t>Wallace County</t>
  </si>
  <si>
    <t>KS|Wallace County</t>
  </si>
  <si>
    <t>20201</t>
  </si>
  <si>
    <t>KS|Washington County</t>
  </si>
  <si>
    <t>20203</t>
  </si>
  <si>
    <t>Wichita</t>
  </si>
  <si>
    <t>Wichita County</t>
  </si>
  <si>
    <t>KS|Wichita County</t>
  </si>
  <si>
    <t>20205</t>
  </si>
  <si>
    <t>Wilson</t>
  </si>
  <si>
    <t>Wilson County</t>
  </si>
  <si>
    <t>KS|Wilson County</t>
  </si>
  <si>
    <t>20207</t>
  </si>
  <si>
    <t>Woodson</t>
  </si>
  <si>
    <t>Woodson County</t>
  </si>
  <si>
    <t>KS|Woodson County</t>
  </si>
  <si>
    <t>20209</t>
  </si>
  <si>
    <t>Wyandotte</t>
  </si>
  <si>
    <t>Wyandotte County</t>
  </si>
  <si>
    <t>KS|Wyandotte County</t>
  </si>
  <si>
    <t>21001</t>
  </si>
  <si>
    <t>KY|Adair County</t>
  </si>
  <si>
    <t>21003</t>
  </si>
  <si>
    <t>KY|Allen County</t>
  </si>
  <si>
    <t>21005</t>
  </si>
  <si>
    <t>KY|Anderson County</t>
  </si>
  <si>
    <t>21007</t>
  </si>
  <si>
    <t>Ballard</t>
  </si>
  <si>
    <t>Ballard County</t>
  </si>
  <si>
    <t>KY|Ballard County</t>
  </si>
  <si>
    <t>21009</t>
  </si>
  <si>
    <t>Barren</t>
  </si>
  <si>
    <t>Barren County</t>
  </si>
  <si>
    <t>KY|Barren County</t>
  </si>
  <si>
    <t>21011</t>
  </si>
  <si>
    <t>Bath</t>
  </si>
  <si>
    <t>Bath County</t>
  </si>
  <si>
    <t>KY|Bath County</t>
  </si>
  <si>
    <t>21013</t>
  </si>
  <si>
    <t>Bell</t>
  </si>
  <si>
    <t>Bell County</t>
  </si>
  <si>
    <t>KY|Bell County</t>
  </si>
  <si>
    <t>21015</t>
  </si>
  <si>
    <t>KY|Boone County</t>
  </si>
  <si>
    <t>21017</t>
  </si>
  <si>
    <t>KY|Bourbon County</t>
  </si>
  <si>
    <t>21019</t>
  </si>
  <si>
    <t>Boyd</t>
  </si>
  <si>
    <t>Boyd County</t>
  </si>
  <si>
    <t>KY|Boyd County</t>
  </si>
  <si>
    <t>21021</t>
  </si>
  <si>
    <t>Boyle</t>
  </si>
  <si>
    <t>Boyle County</t>
  </si>
  <si>
    <t>KY|Boyle County</t>
  </si>
  <si>
    <t>21023</t>
  </si>
  <si>
    <t>Bracken</t>
  </si>
  <si>
    <t>Bracken County</t>
  </si>
  <si>
    <t>KY|Bracken County</t>
  </si>
  <si>
    <t>21025</t>
  </si>
  <si>
    <t>Breathitt</t>
  </si>
  <si>
    <t>Breathitt County</t>
  </si>
  <si>
    <t>KY|Breathitt County</t>
  </si>
  <si>
    <t>21027</t>
  </si>
  <si>
    <t>Breckinridge</t>
  </si>
  <si>
    <t>Breckinridge County</t>
  </si>
  <si>
    <t>KY|Breckinridge County</t>
  </si>
  <si>
    <t>21029</t>
  </si>
  <si>
    <t>Bullitt</t>
  </si>
  <si>
    <t>Bullitt County</t>
  </si>
  <si>
    <t>KY|Bullitt County</t>
  </si>
  <si>
    <t>21031</t>
  </si>
  <si>
    <t>KY|Butler County</t>
  </si>
  <si>
    <t>21033</t>
  </si>
  <si>
    <t>Caldwell</t>
  </si>
  <si>
    <t>Caldwell County</t>
  </si>
  <si>
    <t>KY|Caldwell County</t>
  </si>
  <si>
    <t>21035</t>
  </si>
  <si>
    <t>Calloway</t>
  </si>
  <si>
    <t>Calloway County</t>
  </si>
  <si>
    <t>KY|Calloway County</t>
  </si>
  <si>
    <t>21037</t>
  </si>
  <si>
    <t>Campbell</t>
  </si>
  <si>
    <t>Campbell County</t>
  </si>
  <si>
    <t>KY|Campbell County</t>
  </si>
  <si>
    <t>21039</t>
  </si>
  <si>
    <t>Carlisle</t>
  </si>
  <si>
    <t>Carlisle County</t>
  </si>
  <si>
    <t>KY|Carlisle County</t>
  </si>
  <si>
    <t>21041</t>
  </si>
  <si>
    <t>KY|Carroll County</t>
  </si>
  <si>
    <t>21043</t>
  </si>
  <si>
    <t>Carter</t>
  </si>
  <si>
    <t>Carter County</t>
  </si>
  <si>
    <t>KY|Carter County</t>
  </si>
  <si>
    <t>21045</t>
  </si>
  <si>
    <t>Casey</t>
  </si>
  <si>
    <t>Casey County</t>
  </si>
  <si>
    <t>KY|Casey County</t>
  </si>
  <si>
    <t>21047</t>
  </si>
  <si>
    <t>KY|Christian County</t>
  </si>
  <si>
    <t>21049</t>
  </si>
  <si>
    <t>KY|Clark County</t>
  </si>
  <si>
    <t>21051</t>
  </si>
  <si>
    <t>KY|Clay County</t>
  </si>
  <si>
    <t>21053</t>
  </si>
  <si>
    <t>KY|Clinton County</t>
  </si>
  <si>
    <t>21055</t>
  </si>
  <si>
    <t>KY|Crittenden County</t>
  </si>
  <si>
    <t>21057</t>
  </si>
  <si>
    <t>KY|Cumberland County</t>
  </si>
  <si>
    <t>21059</t>
  </si>
  <si>
    <t>KY|Daviess County</t>
  </si>
  <si>
    <t>21061</t>
  </si>
  <si>
    <t>Edmonson</t>
  </si>
  <si>
    <t>Edmonson County</t>
  </si>
  <si>
    <t>KY|Edmonson County</t>
  </si>
  <si>
    <t>21063</t>
  </si>
  <si>
    <t>Elliott</t>
  </si>
  <si>
    <t>Elliott County</t>
  </si>
  <si>
    <t>KY|Elliott County</t>
  </si>
  <si>
    <t>21065</t>
  </si>
  <si>
    <t>Estill</t>
  </si>
  <si>
    <t>Estill County</t>
  </si>
  <si>
    <t>KY|Estill County</t>
  </si>
  <si>
    <t>21067</t>
  </si>
  <si>
    <t>KY|Fayette County</t>
  </si>
  <si>
    <t>21069</t>
  </si>
  <si>
    <t>Fleming</t>
  </si>
  <si>
    <t>Fleming County</t>
  </si>
  <si>
    <t>KY|Fleming County</t>
  </si>
  <si>
    <t>21071</t>
  </si>
  <si>
    <t>KY|Floyd County</t>
  </si>
  <si>
    <t>21073</t>
  </si>
  <si>
    <t>KY|Franklin County</t>
  </si>
  <si>
    <t>21075</t>
  </si>
  <si>
    <t>KY|Fulton County</t>
  </si>
  <si>
    <t>21077</t>
  </si>
  <si>
    <t>KY|Gallatin County</t>
  </si>
  <si>
    <t>21079</t>
  </si>
  <si>
    <t>Garrard</t>
  </si>
  <si>
    <t>Garrard County</t>
  </si>
  <si>
    <t>KY|Garrard County</t>
  </si>
  <si>
    <t>21081</t>
  </si>
  <si>
    <t>KY|Grant County</t>
  </si>
  <si>
    <t>21083</t>
  </si>
  <si>
    <t>Graves</t>
  </si>
  <si>
    <t>Graves County</t>
  </si>
  <si>
    <t>KY|Graves County</t>
  </si>
  <si>
    <t>21085</t>
  </si>
  <si>
    <t>Grayson</t>
  </si>
  <si>
    <t>Grayson County</t>
  </si>
  <si>
    <t>KY|Grayson County</t>
  </si>
  <si>
    <t>21087</t>
  </si>
  <si>
    <t>Green</t>
  </si>
  <si>
    <t>Green County</t>
  </si>
  <si>
    <t>KY|Green County</t>
  </si>
  <si>
    <t>21089</t>
  </si>
  <si>
    <t>Greenup</t>
  </si>
  <si>
    <t>Greenup County</t>
  </si>
  <si>
    <t>KY|Greenup County</t>
  </si>
  <si>
    <t>21091</t>
  </si>
  <si>
    <t>KY|Hancock County</t>
  </si>
  <si>
    <t>21093</t>
  </si>
  <si>
    <t>KY|Hardin County</t>
  </si>
  <si>
    <t>21095</t>
  </si>
  <si>
    <t>Harlan</t>
  </si>
  <si>
    <t>Harlan County</t>
  </si>
  <si>
    <t>KY|Harlan County</t>
  </si>
  <si>
    <t>21097</t>
  </si>
  <si>
    <t>KY|Harrison County</t>
  </si>
  <si>
    <t>21099</t>
  </si>
  <si>
    <t>KY|Hart County</t>
  </si>
  <si>
    <t>21101</t>
  </si>
  <si>
    <t>KY|Henderson County</t>
  </si>
  <si>
    <t>21103</t>
  </si>
  <si>
    <t>KY|Henry County</t>
  </si>
  <si>
    <t>21105</t>
  </si>
  <si>
    <t>Hickman</t>
  </si>
  <si>
    <t>Hickman County</t>
  </si>
  <si>
    <t>KY|Hickman County</t>
  </si>
  <si>
    <t>21107</t>
  </si>
  <si>
    <t>Hopkins</t>
  </si>
  <si>
    <t>Hopkins County</t>
  </si>
  <si>
    <t>KY|Hopkins County</t>
  </si>
  <si>
    <t>21109</t>
  </si>
  <si>
    <t>KY|Jackson County</t>
  </si>
  <si>
    <t>21111</t>
  </si>
  <si>
    <t>KY|Jefferson County</t>
  </si>
  <si>
    <t>21113</t>
  </si>
  <si>
    <t>Jessamine</t>
  </si>
  <si>
    <t>Jessamine County</t>
  </si>
  <si>
    <t>KY|Jessamine County</t>
  </si>
  <si>
    <t>21115</t>
  </si>
  <si>
    <t>KY|Johnson County</t>
  </si>
  <si>
    <t>21117</t>
  </si>
  <si>
    <t>Kenton</t>
  </si>
  <si>
    <t>Kenton County</t>
  </si>
  <si>
    <t>KY|Kenton County</t>
  </si>
  <si>
    <t>21119</t>
  </si>
  <si>
    <t>Knott</t>
  </si>
  <si>
    <t>Knott County</t>
  </si>
  <si>
    <t>KY|Knott County</t>
  </si>
  <si>
    <t>21121</t>
  </si>
  <si>
    <t>KY|Knox County</t>
  </si>
  <si>
    <t>21123</t>
  </si>
  <si>
    <t>Larue</t>
  </si>
  <si>
    <t>Larue County</t>
  </si>
  <si>
    <t>KY|Larue County</t>
  </si>
  <si>
    <t>21125</t>
  </si>
  <si>
    <t>Laurel</t>
  </si>
  <si>
    <t>Laurel County</t>
  </si>
  <si>
    <t>KY|Laurel County</t>
  </si>
  <si>
    <t>21127</t>
  </si>
  <si>
    <t>KY|Lawrence County</t>
  </si>
  <si>
    <t>21129</t>
  </si>
  <si>
    <t>KY|Lee County</t>
  </si>
  <si>
    <t>21131</t>
  </si>
  <si>
    <t>Leslie</t>
  </si>
  <si>
    <t>Leslie County</t>
  </si>
  <si>
    <t>KY|Leslie County</t>
  </si>
  <si>
    <t>21133</t>
  </si>
  <si>
    <t>Letcher</t>
  </si>
  <si>
    <t>Letcher County</t>
  </si>
  <si>
    <t>KY|Letcher County</t>
  </si>
  <si>
    <t>21135</t>
  </si>
  <si>
    <t>KY|Lewis County</t>
  </si>
  <si>
    <t>21137</t>
  </si>
  <si>
    <t>KY|Lincoln County</t>
  </si>
  <si>
    <t>21139</t>
  </si>
  <si>
    <t>KY|Livingston County</t>
  </si>
  <si>
    <t>21141</t>
  </si>
  <si>
    <t>KY|Logan County</t>
  </si>
  <si>
    <t>21143</t>
  </si>
  <si>
    <t>KY|Lyon County</t>
  </si>
  <si>
    <t>21145</t>
  </si>
  <si>
    <t>McCracken</t>
  </si>
  <si>
    <t>McCracken County</t>
  </si>
  <si>
    <t>KY|McCracken County</t>
  </si>
  <si>
    <t>21147</t>
  </si>
  <si>
    <t>McCreary</t>
  </si>
  <si>
    <t>McCreary County</t>
  </si>
  <si>
    <t>KY|McCreary County</t>
  </si>
  <si>
    <t>21149</t>
  </si>
  <si>
    <t>KY|McLean County</t>
  </si>
  <si>
    <t>21151</t>
  </si>
  <si>
    <t>KY|Madison County</t>
  </si>
  <si>
    <t>21153</t>
  </si>
  <si>
    <t>Magoffin</t>
  </si>
  <si>
    <t>Magoffin County</t>
  </si>
  <si>
    <t>KY|Magoffin County</t>
  </si>
  <si>
    <t>21155</t>
  </si>
  <si>
    <t>KY|Marion County</t>
  </si>
  <si>
    <t>21157</t>
  </si>
  <si>
    <t>KY|Marshall County</t>
  </si>
  <si>
    <t>21159</t>
  </si>
  <si>
    <t>KY|Martin County</t>
  </si>
  <si>
    <t>21161</t>
  </si>
  <si>
    <t>KY|Mason County</t>
  </si>
  <si>
    <t>21163</t>
  </si>
  <si>
    <t>KY|Meade County</t>
  </si>
  <si>
    <t>21165</t>
  </si>
  <si>
    <t>Menifee</t>
  </si>
  <si>
    <t>Menifee County</t>
  </si>
  <si>
    <t>KY|Menifee County</t>
  </si>
  <si>
    <t>21167</t>
  </si>
  <si>
    <t>KY|Mercer County</t>
  </si>
  <si>
    <t>21169</t>
  </si>
  <si>
    <t>Metcalfe</t>
  </si>
  <si>
    <t>Metcalfe County</t>
  </si>
  <si>
    <t>KY|Metcalfe County</t>
  </si>
  <si>
    <t>21171</t>
  </si>
  <si>
    <t>KY|Monroe County</t>
  </si>
  <si>
    <t>21173</t>
  </si>
  <si>
    <t>KY|Montgomery County</t>
  </si>
  <si>
    <t>21175</t>
  </si>
  <si>
    <t>KY|Morgan County</t>
  </si>
  <si>
    <t>21177</t>
  </si>
  <si>
    <t>Muhlenberg</t>
  </si>
  <si>
    <t>Muhlenberg County</t>
  </si>
  <si>
    <t>KY|Muhlenberg County</t>
  </si>
  <si>
    <t>21179</t>
  </si>
  <si>
    <t>Nelson</t>
  </si>
  <si>
    <t>Nelson County</t>
  </si>
  <si>
    <t>KY|Nelson County</t>
  </si>
  <si>
    <t>21181</t>
  </si>
  <si>
    <t>Nicholas</t>
  </si>
  <si>
    <t>Nicholas County</t>
  </si>
  <si>
    <t>KY|Nicholas County</t>
  </si>
  <si>
    <t>21183</t>
  </si>
  <si>
    <t>KY|Ohio County</t>
  </si>
  <si>
    <t>21185</t>
  </si>
  <si>
    <t>Oldham</t>
  </si>
  <si>
    <t>Oldham County</t>
  </si>
  <si>
    <t>KY|Oldham County</t>
  </si>
  <si>
    <t>21187</t>
  </si>
  <si>
    <t>KY|Owen County</t>
  </si>
  <si>
    <t>21189</t>
  </si>
  <si>
    <t>Owsley</t>
  </si>
  <si>
    <t>Owsley County</t>
  </si>
  <si>
    <t>KY|Owsley County</t>
  </si>
  <si>
    <t>21191</t>
  </si>
  <si>
    <t>Pendleton</t>
  </si>
  <si>
    <t>Pendleton County</t>
  </si>
  <si>
    <t>KY|Pendleton County</t>
  </si>
  <si>
    <t>21193</t>
  </si>
  <si>
    <t>KY|Perry County</t>
  </si>
  <si>
    <t>21195</t>
  </si>
  <si>
    <t>KY|Pike County</t>
  </si>
  <si>
    <t>21197</t>
  </si>
  <si>
    <t>Powell</t>
  </si>
  <si>
    <t>Powell County</t>
  </si>
  <si>
    <t>KY|Powell County</t>
  </si>
  <si>
    <t>21199</t>
  </si>
  <si>
    <t>KY|Pulaski County</t>
  </si>
  <si>
    <t>21201</t>
  </si>
  <si>
    <t>Robertson</t>
  </si>
  <si>
    <t>Robertson County</t>
  </si>
  <si>
    <t>KY|Robertson County</t>
  </si>
  <si>
    <t>21203</t>
  </si>
  <si>
    <t>Rockcastle</t>
  </si>
  <si>
    <t>Rockcastle County</t>
  </si>
  <si>
    <t>KY|Rockcastle County</t>
  </si>
  <si>
    <t>21205</t>
  </si>
  <si>
    <t>Rowan</t>
  </si>
  <si>
    <t>Rowan County</t>
  </si>
  <si>
    <t>KY|Rowan County</t>
  </si>
  <si>
    <t>21207</t>
  </si>
  <si>
    <t>KY|Russell County</t>
  </si>
  <si>
    <t>21209</t>
  </si>
  <si>
    <t>KY|Scott County</t>
  </si>
  <si>
    <t>21211</t>
  </si>
  <si>
    <t>KY|Shelby County</t>
  </si>
  <si>
    <t>21213</t>
  </si>
  <si>
    <t>Simpson</t>
  </si>
  <si>
    <t>Simpson County</t>
  </si>
  <si>
    <t>KY|Simpson County</t>
  </si>
  <si>
    <t>21215</t>
  </si>
  <si>
    <t>KY|Spencer County</t>
  </si>
  <si>
    <t>21217</t>
  </si>
  <si>
    <t>KY|Taylor County</t>
  </si>
  <si>
    <t>21219</t>
  </si>
  <si>
    <t>Todd</t>
  </si>
  <si>
    <t>Todd County</t>
  </si>
  <si>
    <t>KY|Todd County</t>
  </si>
  <si>
    <t>21221</t>
  </si>
  <si>
    <t>Trigg</t>
  </si>
  <si>
    <t>Trigg County</t>
  </si>
  <si>
    <t>KY|Trigg County</t>
  </si>
  <si>
    <t>21223</t>
  </si>
  <si>
    <t>Trimble</t>
  </si>
  <si>
    <t>Trimble County</t>
  </si>
  <si>
    <t>KY|Trimble County</t>
  </si>
  <si>
    <t>21225</t>
  </si>
  <si>
    <t>KY|Union County</t>
  </si>
  <si>
    <t>21227</t>
  </si>
  <si>
    <t>KY|Warren County</t>
  </si>
  <si>
    <t>21229</t>
  </si>
  <si>
    <t>KY|Washington County</t>
  </si>
  <si>
    <t>21231</t>
  </si>
  <si>
    <t>KY|Wayne County</t>
  </si>
  <si>
    <t>21233</t>
  </si>
  <si>
    <t>KY|Webster County</t>
  </si>
  <si>
    <t>21235</t>
  </si>
  <si>
    <t>KY|Whitley County</t>
  </si>
  <si>
    <t>21237</t>
  </si>
  <si>
    <t>Wolfe</t>
  </si>
  <si>
    <t>Wolfe County</t>
  </si>
  <si>
    <t>KY|Wolfe County</t>
  </si>
  <si>
    <t>21239</t>
  </si>
  <si>
    <t>KY|Woodford County</t>
  </si>
  <si>
    <t>22001</t>
  </si>
  <si>
    <t>Acadia</t>
  </si>
  <si>
    <t>Acadia Parish</t>
  </si>
  <si>
    <t>LA|Acadia Parish</t>
  </si>
  <si>
    <t>22003</t>
  </si>
  <si>
    <t>Allen Parish</t>
  </si>
  <si>
    <t>LA|Allen Parish</t>
  </si>
  <si>
    <t>22005</t>
  </si>
  <si>
    <t>Ascension</t>
  </si>
  <si>
    <t>Ascension Parish</t>
  </si>
  <si>
    <t>LA|Ascension Parish</t>
  </si>
  <si>
    <t>22007</t>
  </si>
  <si>
    <t>Assumption</t>
  </si>
  <si>
    <t>Assumption Parish</t>
  </si>
  <si>
    <t>LA|Assumption Parish</t>
  </si>
  <si>
    <t>22009</t>
  </si>
  <si>
    <t>Avoyelles</t>
  </si>
  <si>
    <t>Avoyelles Parish</t>
  </si>
  <si>
    <t>LA|Avoyelles Parish</t>
  </si>
  <si>
    <t>22011</t>
  </si>
  <si>
    <t>Beauregard</t>
  </si>
  <si>
    <t>Beauregard Parish</t>
  </si>
  <si>
    <t>LA|Beauregard Parish</t>
  </si>
  <si>
    <t>22013</t>
  </si>
  <si>
    <t>Bienville</t>
  </si>
  <si>
    <t>Bienville Parish</t>
  </si>
  <si>
    <t>LA|Bienville Parish</t>
  </si>
  <si>
    <t>22015</t>
  </si>
  <si>
    <t>Bossier</t>
  </si>
  <si>
    <t>Bossier Parish</t>
  </si>
  <si>
    <t>LA|Bossier Parish</t>
  </si>
  <si>
    <t>22017</t>
  </si>
  <si>
    <t>Caddo</t>
  </si>
  <si>
    <t>Caddo Parish</t>
  </si>
  <si>
    <t>LA|Caddo Parish</t>
  </si>
  <si>
    <t>22019</t>
  </si>
  <si>
    <t>Calcasieu</t>
  </si>
  <si>
    <t>Calcasieu Parish</t>
  </si>
  <si>
    <t>LA|Calcasieu Parish</t>
  </si>
  <si>
    <t>22021</t>
  </si>
  <si>
    <t>Caldwell Parish</t>
  </si>
  <si>
    <t>LA|Caldwell Parish</t>
  </si>
  <si>
    <t>22023</t>
  </si>
  <si>
    <t>Cameron</t>
  </si>
  <si>
    <t>Cameron Parish</t>
  </si>
  <si>
    <t>LA|Cameron Parish</t>
  </si>
  <si>
    <t>22025</t>
  </si>
  <si>
    <t>Catahoula</t>
  </si>
  <si>
    <t>Catahoula Parish</t>
  </si>
  <si>
    <t>LA|Catahoula Parish</t>
  </si>
  <si>
    <t>22027</t>
  </si>
  <si>
    <t>Claiborne</t>
  </si>
  <si>
    <t>Claiborne Parish</t>
  </si>
  <si>
    <t>LA|Claiborne Parish</t>
  </si>
  <si>
    <t>22029</t>
  </si>
  <si>
    <t>Concordia</t>
  </si>
  <si>
    <t>Concordia Parish</t>
  </si>
  <si>
    <t>LA|Concordia Parish</t>
  </si>
  <si>
    <t>22031</t>
  </si>
  <si>
    <t>De Soto</t>
  </si>
  <si>
    <t>De Soto Parish</t>
  </si>
  <si>
    <t>LA|De Soto Parish</t>
  </si>
  <si>
    <t>22033</t>
  </si>
  <si>
    <t>East Baton Rouge</t>
  </si>
  <si>
    <t>East Baton Rouge Parish</t>
  </si>
  <si>
    <t>LA|East Baton Rouge Parish</t>
  </si>
  <si>
    <t>22035</t>
  </si>
  <si>
    <t>East Carroll</t>
  </si>
  <si>
    <t>East Carroll Parish</t>
  </si>
  <si>
    <t>LA|East Carroll Parish</t>
  </si>
  <si>
    <t>22037</t>
  </si>
  <si>
    <t>East Feliciana</t>
  </si>
  <si>
    <t>East Feliciana Parish</t>
  </si>
  <si>
    <t>LA|East Feliciana Parish</t>
  </si>
  <si>
    <t>22039</t>
  </si>
  <si>
    <t>Evangeline</t>
  </si>
  <si>
    <t>Evangeline Parish</t>
  </si>
  <si>
    <t>LA|Evangeline Parish</t>
  </si>
  <si>
    <t>22041</t>
  </si>
  <si>
    <t>Franklin Parish</t>
  </si>
  <si>
    <t>LA|Franklin Parish</t>
  </si>
  <si>
    <t>22043</t>
  </si>
  <si>
    <t>Grant Parish</t>
  </si>
  <si>
    <t>LA|Grant Parish</t>
  </si>
  <si>
    <t>22045</t>
  </si>
  <si>
    <t>Iberia</t>
  </si>
  <si>
    <t>Iberia Parish</t>
  </si>
  <si>
    <t>LA|Iberia Parish</t>
  </si>
  <si>
    <t>22047</t>
  </si>
  <si>
    <t>Iberville</t>
  </si>
  <si>
    <t>Iberville Parish</t>
  </si>
  <si>
    <t>LA|Iberville Parish</t>
  </si>
  <si>
    <t>22049</t>
  </si>
  <si>
    <t>Jackson Parish</t>
  </si>
  <si>
    <t>LA|Jackson Parish</t>
  </si>
  <si>
    <t>22051</t>
  </si>
  <si>
    <t>Jefferson Parish</t>
  </si>
  <si>
    <t>LA|Jefferson Parish</t>
  </si>
  <si>
    <t>22053</t>
  </si>
  <si>
    <t>Jefferson Davis</t>
  </si>
  <si>
    <t>Jefferson Davis Parish</t>
  </si>
  <si>
    <t>LA|Jefferson Davis Parish</t>
  </si>
  <si>
    <t>22055</t>
  </si>
  <si>
    <t>Lafayette Parish</t>
  </si>
  <si>
    <t>LA|Lafayette Parish</t>
  </si>
  <si>
    <t>22057</t>
  </si>
  <si>
    <t>Lafourche</t>
  </si>
  <si>
    <t>Lafourche Parish</t>
  </si>
  <si>
    <t>LA|Lafourche Parish</t>
  </si>
  <si>
    <t>22059</t>
  </si>
  <si>
    <t>La Salle Parish</t>
  </si>
  <si>
    <t>LA|La Salle Parish</t>
  </si>
  <si>
    <t>22061</t>
  </si>
  <si>
    <t>Lincoln Parish</t>
  </si>
  <si>
    <t>LA|Lincoln Parish</t>
  </si>
  <si>
    <t>22063</t>
  </si>
  <si>
    <t>Livingston Parish</t>
  </si>
  <si>
    <t>LA|Livingston Parish</t>
  </si>
  <si>
    <t>22065</t>
  </si>
  <si>
    <t>Madison Parish</t>
  </si>
  <si>
    <t>LA|Madison Parish</t>
  </si>
  <si>
    <t>22067</t>
  </si>
  <si>
    <t>Morehouse</t>
  </si>
  <si>
    <t>Morehouse Parish</t>
  </si>
  <si>
    <t>LA|Morehouse Parish</t>
  </si>
  <si>
    <t>22069</t>
  </si>
  <si>
    <t>Natchitoches</t>
  </si>
  <si>
    <t>Natchitoches Parish</t>
  </si>
  <si>
    <t>LA|Natchitoches Parish</t>
  </si>
  <si>
    <t>22071</t>
  </si>
  <si>
    <t>Orleans</t>
  </si>
  <si>
    <t>Orleans Parish</t>
  </si>
  <si>
    <t>LA|Orleans Parish</t>
  </si>
  <si>
    <t>22073</t>
  </si>
  <si>
    <t>Ouachita Parish</t>
  </si>
  <si>
    <t>LA|Ouachita Parish</t>
  </si>
  <si>
    <t>22075</t>
  </si>
  <si>
    <t>Plaquemines</t>
  </si>
  <si>
    <t>Plaquemines Parish</t>
  </si>
  <si>
    <t>LA|Plaquemines Parish</t>
  </si>
  <si>
    <t>22077</t>
  </si>
  <si>
    <t>Pointe Coupee</t>
  </si>
  <si>
    <t>Pointe Coupee Parish</t>
  </si>
  <si>
    <t>LA|Pointe Coupee Parish</t>
  </si>
  <si>
    <t>22079</t>
  </si>
  <si>
    <t>Rapides</t>
  </si>
  <si>
    <t>Rapides Parish</t>
  </si>
  <si>
    <t>LA|Rapides Parish</t>
  </si>
  <si>
    <t>22081</t>
  </si>
  <si>
    <t>Red River</t>
  </si>
  <si>
    <t>Red River Parish</t>
  </si>
  <si>
    <t>LA|Red River Parish</t>
  </si>
  <si>
    <t>22083</t>
  </si>
  <si>
    <t>Richland Parish</t>
  </si>
  <si>
    <t>LA|Richland Parish</t>
  </si>
  <si>
    <t>22085</t>
  </si>
  <si>
    <t>Sabine</t>
  </si>
  <si>
    <t>Sabine Parish</t>
  </si>
  <si>
    <t>LA|Sabine Parish</t>
  </si>
  <si>
    <t>22087</t>
  </si>
  <si>
    <t>St. Bernard</t>
  </si>
  <si>
    <t>St. Bernard Parish</t>
  </si>
  <si>
    <t>LA|St. Bernard Parish</t>
  </si>
  <si>
    <t>22089</t>
  </si>
  <si>
    <t>St. Charles</t>
  </si>
  <si>
    <t>St. Charles Parish</t>
  </si>
  <si>
    <t>LA|St. Charles Parish</t>
  </si>
  <si>
    <t>22091</t>
  </si>
  <si>
    <t>St. Helena</t>
  </si>
  <si>
    <t>St. Helena Parish</t>
  </si>
  <si>
    <t>LA|St. Helena Parish</t>
  </si>
  <si>
    <t>22093</t>
  </si>
  <si>
    <t>St. James</t>
  </si>
  <si>
    <t>St. James Parish</t>
  </si>
  <si>
    <t>LA|St. James Parish</t>
  </si>
  <si>
    <t>22095</t>
  </si>
  <si>
    <t>St. John the Baptist</t>
  </si>
  <si>
    <t>St. John the Baptist Parish</t>
  </si>
  <si>
    <t>LA|St. John the Baptist Parish</t>
  </si>
  <si>
    <t>22097</t>
  </si>
  <si>
    <t>St. Landry</t>
  </si>
  <si>
    <t>St. Landry Parish</t>
  </si>
  <si>
    <t>LA|St. Landry Parish</t>
  </si>
  <si>
    <t>22099</t>
  </si>
  <si>
    <t>St. Martin</t>
  </si>
  <si>
    <t>St. Martin Parish</t>
  </si>
  <si>
    <t>LA|St. Martin Parish</t>
  </si>
  <si>
    <t>22101</t>
  </si>
  <si>
    <t>St. Mary</t>
  </si>
  <si>
    <t>St. Mary Parish</t>
  </si>
  <si>
    <t>LA|St. Mary Parish</t>
  </si>
  <si>
    <t>22103</t>
  </si>
  <si>
    <t>St. Tammany</t>
  </si>
  <si>
    <t>St. Tammany Parish</t>
  </si>
  <si>
    <t>LA|St. Tammany Parish</t>
  </si>
  <si>
    <t>22105</t>
  </si>
  <si>
    <t>Tangipahoa</t>
  </si>
  <si>
    <t>Tangipahoa Parish</t>
  </si>
  <si>
    <t>LA|Tangipahoa Parish</t>
  </si>
  <si>
    <t>22107</t>
  </si>
  <si>
    <t>Tensas</t>
  </si>
  <si>
    <t>Tensas Parish</t>
  </si>
  <si>
    <t>LA|Tensas Parish</t>
  </si>
  <si>
    <t>22109</t>
  </si>
  <si>
    <t>Terrebonne</t>
  </si>
  <si>
    <t>Terrebonne Parish</t>
  </si>
  <si>
    <t>LA|Terrebonne Parish</t>
  </si>
  <si>
    <t>22111</t>
  </si>
  <si>
    <t>Union Parish</t>
  </si>
  <si>
    <t>LA|Union Parish</t>
  </si>
  <si>
    <t>22113</t>
  </si>
  <si>
    <t>Vermilion Parish</t>
  </si>
  <si>
    <t>LA|Vermilion Parish</t>
  </si>
  <si>
    <t>22115</t>
  </si>
  <si>
    <t>Vernon</t>
  </si>
  <si>
    <t>Vernon Parish</t>
  </si>
  <si>
    <t>LA|Vernon Parish</t>
  </si>
  <si>
    <t>22117</t>
  </si>
  <si>
    <t>Washington Parish</t>
  </si>
  <si>
    <t>LA|Washington Parish</t>
  </si>
  <si>
    <t>22119</t>
  </si>
  <si>
    <t>Webster Parish</t>
  </si>
  <si>
    <t>LA|Webster Parish</t>
  </si>
  <si>
    <t>22121</t>
  </si>
  <si>
    <t>West Baton Rouge</t>
  </si>
  <si>
    <t>West Baton Rouge Parish</t>
  </si>
  <si>
    <t>LA|West Baton Rouge Parish</t>
  </si>
  <si>
    <t>22123</t>
  </si>
  <si>
    <t>West Carroll</t>
  </si>
  <si>
    <t>West Carroll Parish</t>
  </si>
  <si>
    <t>LA|West Carroll Parish</t>
  </si>
  <si>
    <t>22125</t>
  </si>
  <si>
    <t>West Feliciana</t>
  </si>
  <si>
    <t>West Feliciana Parish</t>
  </si>
  <si>
    <t>LA|West Feliciana Parish</t>
  </si>
  <si>
    <t>22127</t>
  </si>
  <si>
    <t>Winn</t>
  </si>
  <si>
    <t>Winn Parish</t>
  </si>
  <si>
    <t>LA|Winn Parish</t>
  </si>
  <si>
    <t>23001</t>
  </si>
  <si>
    <t>Androscoggin</t>
  </si>
  <si>
    <t>Androscoggin County</t>
  </si>
  <si>
    <t>ME|Androscoggin County</t>
  </si>
  <si>
    <t>23003</t>
  </si>
  <si>
    <t>Aroostook</t>
  </si>
  <si>
    <t>Aroostook County</t>
  </si>
  <si>
    <t>ME|Aroostook County</t>
  </si>
  <si>
    <t>23005</t>
  </si>
  <si>
    <t>ME|Cumberland County</t>
  </si>
  <si>
    <t>23007</t>
  </si>
  <si>
    <t>ME|Franklin County</t>
  </si>
  <si>
    <t>23009</t>
  </si>
  <si>
    <t>ME|Hancock County</t>
  </si>
  <si>
    <t>23011</t>
  </si>
  <si>
    <t>Kennebec</t>
  </si>
  <si>
    <t>Kennebec County</t>
  </si>
  <si>
    <t>ME|Kennebec County</t>
  </si>
  <si>
    <t>23013</t>
  </si>
  <si>
    <t>ME|Knox County</t>
  </si>
  <si>
    <t>23015</t>
  </si>
  <si>
    <t>ME|Lincoln County</t>
  </si>
  <si>
    <t>23017</t>
  </si>
  <si>
    <t>Oxford</t>
  </si>
  <si>
    <t>Oxford County</t>
  </si>
  <si>
    <t>ME|Oxford County</t>
  </si>
  <si>
    <t>23019</t>
  </si>
  <si>
    <t>Penobscot</t>
  </si>
  <si>
    <t>Penobscot County</t>
  </si>
  <si>
    <t>ME|Penobscot County</t>
  </si>
  <si>
    <t>23021</t>
  </si>
  <si>
    <t>Piscataquis</t>
  </si>
  <si>
    <t>Piscataquis County</t>
  </si>
  <si>
    <t>ME|Piscataquis County</t>
  </si>
  <si>
    <t>23023</t>
  </si>
  <si>
    <t>Sagadahoc</t>
  </si>
  <si>
    <t>Sagadahoc County</t>
  </si>
  <si>
    <t>ME|Sagadahoc County</t>
  </si>
  <si>
    <t>23025</t>
  </si>
  <si>
    <t>Somerset</t>
  </si>
  <si>
    <t>Somerset County</t>
  </si>
  <si>
    <t>ME|Somerset County</t>
  </si>
  <si>
    <t>23027</t>
  </si>
  <si>
    <t>Waldo</t>
  </si>
  <si>
    <t>Waldo County</t>
  </si>
  <si>
    <t>ME|Waldo County</t>
  </si>
  <si>
    <t>23029</t>
  </si>
  <si>
    <t>ME|Washington County</t>
  </si>
  <si>
    <t>23031</t>
  </si>
  <si>
    <t>York</t>
  </si>
  <si>
    <t>York County</t>
  </si>
  <si>
    <t>ME|York County</t>
  </si>
  <si>
    <t>24001</t>
  </si>
  <si>
    <t>Allegany</t>
  </si>
  <si>
    <t>Allegany County</t>
  </si>
  <si>
    <t>MD|Allegany County</t>
  </si>
  <si>
    <t>24003</t>
  </si>
  <si>
    <t>Anne Arundel</t>
  </si>
  <si>
    <t>Anne Arundel County</t>
  </si>
  <si>
    <t>MD|Anne Arundel County</t>
  </si>
  <si>
    <t>24005</t>
  </si>
  <si>
    <t>Baltimore</t>
  </si>
  <si>
    <t>Baltimore County</t>
  </si>
  <si>
    <t>MD|Baltimore County</t>
  </si>
  <si>
    <t>24009</t>
  </si>
  <si>
    <t>Calvert</t>
  </si>
  <si>
    <t>Calvert County</t>
  </si>
  <si>
    <t>MD|Calvert County</t>
  </si>
  <si>
    <t>24011</t>
  </si>
  <si>
    <t>Caroline</t>
  </si>
  <si>
    <t>Caroline County</t>
  </si>
  <si>
    <t>MD|Caroline County</t>
  </si>
  <si>
    <t>24013</t>
  </si>
  <si>
    <t>MD|Carroll County</t>
  </si>
  <si>
    <t>24015</t>
  </si>
  <si>
    <t>Cecil</t>
  </si>
  <si>
    <t>Cecil County</t>
  </si>
  <si>
    <t>MD|Cecil County</t>
  </si>
  <si>
    <t>24017</t>
  </si>
  <si>
    <t>Charles</t>
  </si>
  <si>
    <t>Charles County</t>
  </si>
  <si>
    <t>MD|Charles County</t>
  </si>
  <si>
    <t>24019</t>
  </si>
  <si>
    <t>Dorchester</t>
  </si>
  <si>
    <t>Dorchester County</t>
  </si>
  <si>
    <t>MD|Dorchester County</t>
  </si>
  <si>
    <t>24021</t>
  </si>
  <si>
    <t>Frederick</t>
  </si>
  <si>
    <t>Frederick County</t>
  </si>
  <si>
    <t>MD|Frederick County</t>
  </si>
  <si>
    <t>24023</t>
  </si>
  <si>
    <t>Garrett</t>
  </si>
  <si>
    <t>Garrett County</t>
  </si>
  <si>
    <t>MD|Garrett County</t>
  </si>
  <si>
    <t>24025</t>
  </si>
  <si>
    <t>Harford</t>
  </si>
  <si>
    <t>Harford County</t>
  </si>
  <si>
    <t>MD|Harford County</t>
  </si>
  <si>
    <t>24027</t>
  </si>
  <si>
    <t>MD|Howard County</t>
  </si>
  <si>
    <t>24029</t>
  </si>
  <si>
    <t>MD|Kent County</t>
  </si>
  <si>
    <t>24031</t>
  </si>
  <si>
    <t>MD|Montgomery County</t>
  </si>
  <si>
    <t>24033</t>
  </si>
  <si>
    <t>Prince George's</t>
  </si>
  <si>
    <t>Prince George's County</t>
  </si>
  <si>
    <t>MD|Prince George's County</t>
  </si>
  <si>
    <t>24035</t>
  </si>
  <si>
    <t>Queen Anne's</t>
  </si>
  <si>
    <t>Queen Anne's County</t>
  </si>
  <si>
    <t>MD|Queen Anne's County</t>
  </si>
  <si>
    <t>24037</t>
  </si>
  <si>
    <t>St. Mary's</t>
  </si>
  <si>
    <t>St. Mary's County</t>
  </si>
  <si>
    <t>MD|St. Mary's County</t>
  </si>
  <si>
    <t>24039</t>
  </si>
  <si>
    <t>MD|Somerset County</t>
  </si>
  <si>
    <t>24041</t>
  </si>
  <si>
    <t>MD|Talbot County</t>
  </si>
  <si>
    <t>24043</t>
  </si>
  <si>
    <t>MD|Washington County</t>
  </si>
  <si>
    <t>24045</t>
  </si>
  <si>
    <t>Wicomico</t>
  </si>
  <si>
    <t>Wicomico County</t>
  </si>
  <si>
    <t>MD|Wicomico County</t>
  </si>
  <si>
    <t>24047</t>
  </si>
  <si>
    <t>Worcester</t>
  </si>
  <si>
    <t>Worcester County</t>
  </si>
  <si>
    <t>MD|Worcester County</t>
  </si>
  <si>
    <t>24510</t>
  </si>
  <si>
    <t>Baltimore city</t>
  </si>
  <si>
    <t>MD|Baltimore city</t>
  </si>
  <si>
    <t>25001</t>
  </si>
  <si>
    <t>Barnstable</t>
  </si>
  <si>
    <t>Barnstable County</t>
  </si>
  <si>
    <t>MA|Barnstable County</t>
  </si>
  <si>
    <t>25003</t>
  </si>
  <si>
    <t>Berkshire</t>
  </si>
  <si>
    <t>Berkshire County</t>
  </si>
  <si>
    <t>MA|Berkshire County</t>
  </si>
  <si>
    <t>25005</t>
  </si>
  <si>
    <t>Bristol</t>
  </si>
  <si>
    <t>Bristol County</t>
  </si>
  <si>
    <t>MA|Bristol County</t>
  </si>
  <si>
    <t>25007</t>
  </si>
  <si>
    <t>Dukes</t>
  </si>
  <si>
    <t>Dukes County</t>
  </si>
  <si>
    <t>MA|Dukes County</t>
  </si>
  <si>
    <t>25009</t>
  </si>
  <si>
    <t>Essex</t>
  </si>
  <si>
    <t>Essex County</t>
  </si>
  <si>
    <t>MA|Essex County</t>
  </si>
  <si>
    <t>25011</t>
  </si>
  <si>
    <t>MA|Franklin County</t>
  </si>
  <si>
    <t>25013</t>
  </si>
  <si>
    <t>Hampden</t>
  </si>
  <si>
    <t>Hampden County</t>
  </si>
  <si>
    <t>MA|Hampden County</t>
  </si>
  <si>
    <t>25015</t>
  </si>
  <si>
    <t>Hampshire</t>
  </si>
  <si>
    <t>Hampshire County</t>
  </si>
  <si>
    <t>MA|Hampshire County</t>
  </si>
  <si>
    <t>25017</t>
  </si>
  <si>
    <t>MA|Middlesex County</t>
  </si>
  <si>
    <t>25019</t>
  </si>
  <si>
    <t>Nantucket</t>
  </si>
  <si>
    <t>Nantucket County</t>
  </si>
  <si>
    <t>MA|Nantucket County</t>
  </si>
  <si>
    <t>25021</t>
  </si>
  <si>
    <t>Norfolk</t>
  </si>
  <si>
    <t>Norfolk County</t>
  </si>
  <si>
    <t>MA|Norfolk County</t>
  </si>
  <si>
    <t>25023</t>
  </si>
  <si>
    <t>MA|Plymouth County</t>
  </si>
  <si>
    <t>25025</t>
  </si>
  <si>
    <t>Suffolk</t>
  </si>
  <si>
    <t>Suffolk County</t>
  </si>
  <si>
    <t>MA|Suffolk County</t>
  </si>
  <si>
    <t>25027</t>
  </si>
  <si>
    <t>MA|Worcester County</t>
  </si>
  <si>
    <t>26001</t>
  </si>
  <si>
    <t>Alcona</t>
  </si>
  <si>
    <t>Alcona County</t>
  </si>
  <si>
    <t>MI|Alcona County</t>
  </si>
  <si>
    <t>26003</t>
  </si>
  <si>
    <t>Alger</t>
  </si>
  <si>
    <t>Alger County</t>
  </si>
  <si>
    <t>MI|Alger County</t>
  </si>
  <si>
    <t>26005</t>
  </si>
  <si>
    <t>Allegan</t>
  </si>
  <si>
    <t>Allegan County</t>
  </si>
  <si>
    <t>MI|Allegan County</t>
  </si>
  <si>
    <t>26007</t>
  </si>
  <si>
    <t>Alpena</t>
  </si>
  <si>
    <t>Alpena County</t>
  </si>
  <si>
    <t>MI|Alpena County</t>
  </si>
  <si>
    <t>26009</t>
  </si>
  <si>
    <t>Antrim</t>
  </si>
  <si>
    <t>Antrim County</t>
  </si>
  <si>
    <t>MI|Antrim County</t>
  </si>
  <si>
    <t>26011</t>
  </si>
  <si>
    <t>Arenac</t>
  </si>
  <si>
    <t>Arenac County</t>
  </si>
  <si>
    <t>MI|Arenac County</t>
  </si>
  <si>
    <t>26013</t>
  </si>
  <si>
    <t>Baraga</t>
  </si>
  <si>
    <t>Baraga County</t>
  </si>
  <si>
    <t>MI|Baraga County</t>
  </si>
  <si>
    <t>26015</t>
  </si>
  <si>
    <t>Barry</t>
  </si>
  <si>
    <t>Barry County</t>
  </si>
  <si>
    <t>MI|Barry County</t>
  </si>
  <si>
    <t>26017</t>
  </si>
  <si>
    <t>MI|Bay County</t>
  </si>
  <si>
    <t>26019</t>
  </si>
  <si>
    <t>Benzie</t>
  </si>
  <si>
    <t>Benzie County</t>
  </si>
  <si>
    <t>MI|Benzie County</t>
  </si>
  <si>
    <t>26021</t>
  </si>
  <si>
    <t>MI|Berrien County</t>
  </si>
  <si>
    <t>26023</t>
  </si>
  <si>
    <t>Branch</t>
  </si>
  <si>
    <t>Branch County</t>
  </si>
  <si>
    <t>MI|Branch County</t>
  </si>
  <si>
    <t>26025</t>
  </si>
  <si>
    <t>MI|Calhoun County</t>
  </si>
  <si>
    <t>26027</t>
  </si>
  <si>
    <t>MI|Cass County</t>
  </si>
  <si>
    <t>26029</t>
  </si>
  <si>
    <t>Charlevoix</t>
  </si>
  <si>
    <t>Charlevoix County</t>
  </si>
  <si>
    <t>MI|Charlevoix County</t>
  </si>
  <si>
    <t>26031</t>
  </si>
  <si>
    <t>Cheboygan</t>
  </si>
  <si>
    <t>Cheboygan County</t>
  </si>
  <si>
    <t>MI|Cheboygan County</t>
  </si>
  <si>
    <t>26033</t>
  </si>
  <si>
    <t>Chippewa</t>
  </si>
  <si>
    <t>Chippewa County</t>
  </si>
  <si>
    <t>MI|Chippewa County</t>
  </si>
  <si>
    <t>26035</t>
  </si>
  <si>
    <t>Clare</t>
  </si>
  <si>
    <t>Clare County</t>
  </si>
  <si>
    <t>MI|Clare County</t>
  </si>
  <si>
    <t>26037</t>
  </si>
  <si>
    <t>MI|Clinton County</t>
  </si>
  <si>
    <t>26039</t>
  </si>
  <si>
    <t>MI|Crawford County</t>
  </si>
  <si>
    <t>26041</t>
  </si>
  <si>
    <t>MI|Delta County</t>
  </si>
  <si>
    <t>26043</t>
  </si>
  <si>
    <t>MI|Dickinson County</t>
  </si>
  <si>
    <t>26045</t>
  </si>
  <si>
    <t>Eaton</t>
  </si>
  <si>
    <t>Eaton County</t>
  </si>
  <si>
    <t>MI|Eaton County</t>
  </si>
  <si>
    <t>26047</t>
  </si>
  <si>
    <t>MI|Emmet County</t>
  </si>
  <si>
    <t>26049</t>
  </si>
  <si>
    <t>Genesee</t>
  </si>
  <si>
    <t>Genesee County</t>
  </si>
  <si>
    <t>MI|Genesee County</t>
  </si>
  <si>
    <t>26051</t>
  </si>
  <si>
    <t>Gladwin</t>
  </si>
  <si>
    <t>Gladwin County</t>
  </si>
  <si>
    <t>MI|Gladwin County</t>
  </si>
  <si>
    <t>26053</t>
  </si>
  <si>
    <t>Gogebic</t>
  </si>
  <si>
    <t>Gogebic County</t>
  </si>
  <si>
    <t>MI|Gogebic County</t>
  </si>
  <si>
    <t>26055</t>
  </si>
  <si>
    <t>Grand Traverse</t>
  </si>
  <si>
    <t>Grand Traverse County</t>
  </si>
  <si>
    <t>MI|Grand Traverse County</t>
  </si>
  <si>
    <t>26057</t>
  </si>
  <si>
    <t>Gratiot</t>
  </si>
  <si>
    <t>Gratiot County</t>
  </si>
  <si>
    <t>MI|Gratiot County</t>
  </si>
  <si>
    <t>26059</t>
  </si>
  <si>
    <t>Hillsdale</t>
  </si>
  <si>
    <t>Hillsdale County</t>
  </si>
  <si>
    <t>MI|Hillsdale County</t>
  </si>
  <si>
    <t>26061</t>
  </si>
  <si>
    <t>Houghton</t>
  </si>
  <si>
    <t>Houghton County</t>
  </si>
  <si>
    <t>MI|Houghton County</t>
  </si>
  <si>
    <t>26063</t>
  </si>
  <si>
    <t>Huron</t>
  </si>
  <si>
    <t>Huron County</t>
  </si>
  <si>
    <t>MI|Huron County</t>
  </si>
  <si>
    <t>26065</t>
  </si>
  <si>
    <t>Ingham</t>
  </si>
  <si>
    <t>Ingham County</t>
  </si>
  <si>
    <t>MI|Ingham County</t>
  </si>
  <si>
    <t>26067</t>
  </si>
  <si>
    <t>Ionia</t>
  </si>
  <si>
    <t>Ionia County</t>
  </si>
  <si>
    <t>MI|Ionia County</t>
  </si>
  <si>
    <t>26069</t>
  </si>
  <si>
    <t>Iosco</t>
  </si>
  <si>
    <t>Iosco County</t>
  </si>
  <si>
    <t>MI|Iosco County</t>
  </si>
  <si>
    <t>26071</t>
  </si>
  <si>
    <t>Iron</t>
  </si>
  <si>
    <t>Iron County</t>
  </si>
  <si>
    <t>MI|Iron County</t>
  </si>
  <si>
    <t>26073</t>
  </si>
  <si>
    <t>Isabella</t>
  </si>
  <si>
    <t>Isabella County</t>
  </si>
  <si>
    <t>MI|Isabella County</t>
  </si>
  <si>
    <t>26075</t>
  </si>
  <si>
    <t>MI|Jackson County</t>
  </si>
  <si>
    <t>26077</t>
  </si>
  <si>
    <t>Kalamazoo</t>
  </si>
  <si>
    <t>Kalamazoo County</t>
  </si>
  <si>
    <t>MI|Kalamazoo County</t>
  </si>
  <si>
    <t>26079</t>
  </si>
  <si>
    <t>Kalkaska</t>
  </si>
  <si>
    <t>Kalkaska County</t>
  </si>
  <si>
    <t>MI|Kalkaska County</t>
  </si>
  <si>
    <t>26081</t>
  </si>
  <si>
    <t>MI|Kent County</t>
  </si>
  <si>
    <t>26083</t>
  </si>
  <si>
    <t>Keweenaw</t>
  </si>
  <si>
    <t>Keweenaw County</t>
  </si>
  <si>
    <t>MI|Keweenaw County</t>
  </si>
  <si>
    <t>26085</t>
  </si>
  <si>
    <t>MI|Lake County</t>
  </si>
  <si>
    <t>26087</t>
  </si>
  <si>
    <t>Lapeer</t>
  </si>
  <si>
    <t>Lapeer County</t>
  </si>
  <si>
    <t>MI|Lapeer County</t>
  </si>
  <si>
    <t>26089</t>
  </si>
  <si>
    <t>Leelanau</t>
  </si>
  <si>
    <t>Leelanau County</t>
  </si>
  <si>
    <t>MI|Leelanau County</t>
  </si>
  <si>
    <t>26091</t>
  </si>
  <si>
    <t>Lenawee</t>
  </si>
  <si>
    <t>Lenawee County</t>
  </si>
  <si>
    <t>MI|Lenawee County</t>
  </si>
  <si>
    <t>26093</t>
  </si>
  <si>
    <t>MI|Livingston County</t>
  </si>
  <si>
    <t>26095</t>
  </si>
  <si>
    <t>Luce</t>
  </si>
  <si>
    <t>Luce County</t>
  </si>
  <si>
    <t>MI|Luce County</t>
  </si>
  <si>
    <t>26097</t>
  </si>
  <si>
    <t>Mackinac</t>
  </si>
  <si>
    <t>Mackinac County</t>
  </si>
  <si>
    <t>MI|Mackinac County</t>
  </si>
  <si>
    <t>26099</t>
  </si>
  <si>
    <t>Macomb</t>
  </si>
  <si>
    <t>Macomb County</t>
  </si>
  <si>
    <t>MI|Macomb County</t>
  </si>
  <si>
    <t>26101</t>
  </si>
  <si>
    <t>Manistee</t>
  </si>
  <si>
    <t>Manistee County</t>
  </si>
  <si>
    <t>MI|Manistee County</t>
  </si>
  <si>
    <t>26103</t>
  </si>
  <si>
    <t>Marquette</t>
  </si>
  <si>
    <t>Marquette County</t>
  </si>
  <si>
    <t>MI|Marquette County</t>
  </si>
  <si>
    <t>26105</t>
  </si>
  <si>
    <t>MI|Mason County</t>
  </si>
  <si>
    <t>26107</t>
  </si>
  <si>
    <t>Mecosta</t>
  </si>
  <si>
    <t>Mecosta County</t>
  </si>
  <si>
    <t>MI|Mecosta County</t>
  </si>
  <si>
    <t>26109</t>
  </si>
  <si>
    <t>Menominee</t>
  </si>
  <si>
    <t>Menominee County</t>
  </si>
  <si>
    <t>MI|Menominee County</t>
  </si>
  <si>
    <t>26111</t>
  </si>
  <si>
    <t>Midland</t>
  </si>
  <si>
    <t>Midland County</t>
  </si>
  <si>
    <t>MI|Midland County</t>
  </si>
  <si>
    <t>26113</t>
  </si>
  <si>
    <t>Missaukee</t>
  </si>
  <si>
    <t>Missaukee County</t>
  </si>
  <si>
    <t>MI|Missaukee County</t>
  </si>
  <si>
    <t>26115</t>
  </si>
  <si>
    <t>MI|Monroe County</t>
  </si>
  <si>
    <t>26117</t>
  </si>
  <si>
    <t>Montcalm</t>
  </si>
  <si>
    <t>Montcalm County</t>
  </si>
  <si>
    <t>MI|Montcalm County</t>
  </si>
  <si>
    <t>26119</t>
  </si>
  <si>
    <t>Montmorency</t>
  </si>
  <si>
    <t>Montmorency County</t>
  </si>
  <si>
    <t>MI|Montmorency County</t>
  </si>
  <si>
    <t>26121</t>
  </si>
  <si>
    <t>Muskegon</t>
  </si>
  <si>
    <t>Muskegon County</t>
  </si>
  <si>
    <t>MI|Muskegon County</t>
  </si>
  <si>
    <t>26123</t>
  </si>
  <si>
    <t>Newaygo</t>
  </si>
  <si>
    <t>Newaygo County</t>
  </si>
  <si>
    <t>MI|Newaygo County</t>
  </si>
  <si>
    <t>26125</t>
  </si>
  <si>
    <t>Oakland</t>
  </si>
  <si>
    <t>Oakland County</t>
  </si>
  <si>
    <t>MI|Oakland County</t>
  </si>
  <si>
    <t>26127</t>
  </si>
  <si>
    <t>Oceana</t>
  </si>
  <si>
    <t>Oceana County</t>
  </si>
  <si>
    <t>MI|Oceana County</t>
  </si>
  <si>
    <t>26129</t>
  </si>
  <si>
    <t>Ogemaw</t>
  </si>
  <si>
    <t>Ogemaw County</t>
  </si>
  <si>
    <t>MI|Ogemaw County</t>
  </si>
  <si>
    <t>26131</t>
  </si>
  <si>
    <t>Ontonagon</t>
  </si>
  <si>
    <t>Ontonagon County</t>
  </si>
  <si>
    <t>MI|Ontonagon County</t>
  </si>
  <si>
    <t>26133</t>
  </si>
  <si>
    <t>MI|Osceola County</t>
  </si>
  <si>
    <t>26135</t>
  </si>
  <si>
    <t>Oscoda</t>
  </si>
  <si>
    <t>Oscoda County</t>
  </si>
  <si>
    <t>MI|Oscoda County</t>
  </si>
  <si>
    <t>26137</t>
  </si>
  <si>
    <t>Otsego</t>
  </si>
  <si>
    <t>Otsego County</t>
  </si>
  <si>
    <t>MI|Otsego County</t>
  </si>
  <si>
    <t>26139</t>
  </si>
  <si>
    <t>MI|Ottawa County</t>
  </si>
  <si>
    <t>26141</t>
  </si>
  <si>
    <t>Presque Isle</t>
  </si>
  <si>
    <t>Presque Isle County</t>
  </si>
  <si>
    <t>MI|Presque Isle County</t>
  </si>
  <si>
    <t>26143</t>
  </si>
  <si>
    <t>Roscommon</t>
  </si>
  <si>
    <t>Roscommon County</t>
  </si>
  <si>
    <t>MI|Roscommon County</t>
  </si>
  <si>
    <t>26145</t>
  </si>
  <si>
    <t>Saginaw</t>
  </si>
  <si>
    <t>Saginaw County</t>
  </si>
  <si>
    <t>MI|Saginaw County</t>
  </si>
  <si>
    <t>26147</t>
  </si>
  <si>
    <t>MI|St. Clair County</t>
  </si>
  <si>
    <t>26149</t>
  </si>
  <si>
    <t>MI|St. Joseph County</t>
  </si>
  <si>
    <t>26151</t>
  </si>
  <si>
    <t>Sanilac</t>
  </si>
  <si>
    <t>Sanilac County</t>
  </si>
  <si>
    <t>MI|Sanilac County</t>
  </si>
  <si>
    <t>26153</t>
  </si>
  <si>
    <t>Schoolcraft</t>
  </si>
  <si>
    <t>Schoolcraft County</t>
  </si>
  <si>
    <t>MI|Schoolcraft County</t>
  </si>
  <si>
    <t>26155</t>
  </si>
  <si>
    <t>Shiawassee</t>
  </si>
  <si>
    <t>Shiawassee County</t>
  </si>
  <si>
    <t>MI|Shiawassee County</t>
  </si>
  <si>
    <t>26157</t>
  </si>
  <si>
    <t>Tuscola</t>
  </si>
  <si>
    <t>Tuscola County</t>
  </si>
  <si>
    <t>MI|Tuscola County</t>
  </si>
  <si>
    <t>26159</t>
  </si>
  <si>
    <t>MI|Van Buren County</t>
  </si>
  <si>
    <t>26161</t>
  </si>
  <si>
    <t>Washtenaw</t>
  </si>
  <si>
    <t>Washtenaw County</t>
  </si>
  <si>
    <t>MI|Washtenaw County</t>
  </si>
  <si>
    <t>26163</t>
  </si>
  <si>
    <t>MI|Wayne County</t>
  </si>
  <si>
    <t>26165</t>
  </si>
  <si>
    <t>Wexford</t>
  </si>
  <si>
    <t>Wexford County</t>
  </si>
  <si>
    <t>MI|Wexford County</t>
  </si>
  <si>
    <t>27001</t>
  </si>
  <si>
    <t>Aitkin</t>
  </si>
  <si>
    <t>Aitkin County</t>
  </si>
  <si>
    <t>MN|Aitkin County</t>
  </si>
  <si>
    <t>27003</t>
  </si>
  <si>
    <t>Anoka</t>
  </si>
  <si>
    <t>Anoka County</t>
  </si>
  <si>
    <t>MN|Anoka County</t>
  </si>
  <si>
    <t>27005</t>
  </si>
  <si>
    <t>Becker</t>
  </si>
  <si>
    <t>Becker County</t>
  </si>
  <si>
    <t>MN|Becker County</t>
  </si>
  <si>
    <t>27007</t>
  </si>
  <si>
    <t>Beltrami</t>
  </si>
  <si>
    <t>Beltrami County</t>
  </si>
  <si>
    <t>MN|Beltrami County</t>
  </si>
  <si>
    <t>27009</t>
  </si>
  <si>
    <t>MN|Benton County</t>
  </si>
  <si>
    <t>27011</t>
  </si>
  <si>
    <t>Big Stone</t>
  </si>
  <si>
    <t>Big Stone County</t>
  </si>
  <si>
    <t>MN|Big Stone County</t>
  </si>
  <si>
    <t>27013</t>
  </si>
  <si>
    <t>Blue Earth</t>
  </si>
  <si>
    <t>Blue Earth County</t>
  </si>
  <si>
    <t>MN|Blue Earth County</t>
  </si>
  <si>
    <t>27015</t>
  </si>
  <si>
    <t>MN|Brown County</t>
  </si>
  <si>
    <t>27017</t>
  </si>
  <si>
    <t>Carlton</t>
  </si>
  <si>
    <t>Carlton County</t>
  </si>
  <si>
    <t>MN|Carlton County</t>
  </si>
  <si>
    <t>27019</t>
  </si>
  <si>
    <t>Carver</t>
  </si>
  <si>
    <t>Carver County</t>
  </si>
  <si>
    <t>MN|Carver County</t>
  </si>
  <si>
    <t>27021</t>
  </si>
  <si>
    <t>MN|Cass County</t>
  </si>
  <si>
    <t>27023</t>
  </si>
  <si>
    <t>MN|Chippewa County</t>
  </si>
  <si>
    <t>27025</t>
  </si>
  <si>
    <t>Chisago</t>
  </si>
  <si>
    <t>Chisago County</t>
  </si>
  <si>
    <t>MN|Chisago County</t>
  </si>
  <si>
    <t>27027</t>
  </si>
  <si>
    <t>MN|Clay County</t>
  </si>
  <si>
    <t>27029</t>
  </si>
  <si>
    <t>MN|Clearwater County</t>
  </si>
  <si>
    <t>27031</t>
  </si>
  <si>
    <t>MN|Cook County</t>
  </si>
  <si>
    <t>27033</t>
  </si>
  <si>
    <t>Cottonwood</t>
  </si>
  <si>
    <t>Cottonwood County</t>
  </si>
  <si>
    <t>MN|Cottonwood County</t>
  </si>
  <si>
    <t>27035</t>
  </si>
  <si>
    <t>Crow Wing</t>
  </si>
  <si>
    <t>Crow Wing County</t>
  </si>
  <si>
    <t>MN|Crow Wing County</t>
  </si>
  <si>
    <t>27037</t>
  </si>
  <si>
    <t>Dakota</t>
  </si>
  <si>
    <t>Dakota County</t>
  </si>
  <si>
    <t>MN|Dakota County</t>
  </si>
  <si>
    <t>27039</t>
  </si>
  <si>
    <t>MN|Dodge County</t>
  </si>
  <si>
    <t>27041</t>
  </si>
  <si>
    <t>MN|Douglas County</t>
  </si>
  <si>
    <t>27043</t>
  </si>
  <si>
    <t>Faribault</t>
  </si>
  <si>
    <t>Faribault County</t>
  </si>
  <si>
    <t>MN|Faribault County</t>
  </si>
  <si>
    <t>27045</t>
  </si>
  <si>
    <t>Fillmore</t>
  </si>
  <si>
    <t>Fillmore County</t>
  </si>
  <si>
    <t>MN|Fillmore County</t>
  </si>
  <si>
    <t>27047</t>
  </si>
  <si>
    <t>Freeborn</t>
  </si>
  <si>
    <t>Freeborn County</t>
  </si>
  <si>
    <t>MN|Freeborn County</t>
  </si>
  <si>
    <t>27049</t>
  </si>
  <si>
    <t>Goodhue</t>
  </si>
  <si>
    <t>Goodhue County</t>
  </si>
  <si>
    <t>MN|Goodhue County</t>
  </si>
  <si>
    <t>27051</t>
  </si>
  <si>
    <t>MN|Grant County</t>
  </si>
  <si>
    <t>27053</t>
  </si>
  <si>
    <t>Hennepin</t>
  </si>
  <si>
    <t>Hennepin County</t>
  </si>
  <si>
    <t>MN|Hennepin County</t>
  </si>
  <si>
    <t>27055</t>
  </si>
  <si>
    <t>MN|Houston County</t>
  </si>
  <si>
    <t>27057</t>
  </si>
  <si>
    <t>Hubbard</t>
  </si>
  <si>
    <t>Hubbard County</t>
  </si>
  <si>
    <t>MN|Hubbard County</t>
  </si>
  <si>
    <t>27059</t>
  </si>
  <si>
    <t>Isanti</t>
  </si>
  <si>
    <t>Isanti County</t>
  </si>
  <si>
    <t>MN|Isanti County</t>
  </si>
  <si>
    <t>27061</t>
  </si>
  <si>
    <t>Itasca</t>
  </si>
  <si>
    <t>Itasca County</t>
  </si>
  <si>
    <t>MN|Itasca County</t>
  </si>
  <si>
    <t>27063</t>
  </si>
  <si>
    <t>MN|Jackson County</t>
  </si>
  <si>
    <t>27065</t>
  </si>
  <si>
    <t>Kanabec</t>
  </si>
  <si>
    <t>Kanabec County</t>
  </si>
  <si>
    <t>MN|Kanabec County</t>
  </si>
  <si>
    <t>27067</t>
  </si>
  <si>
    <t>Kandiyohi</t>
  </si>
  <si>
    <t>Kandiyohi County</t>
  </si>
  <si>
    <t>MN|Kandiyohi County</t>
  </si>
  <si>
    <t>27069</t>
  </si>
  <si>
    <t>Kittson</t>
  </si>
  <si>
    <t>Kittson County</t>
  </si>
  <si>
    <t>MN|Kittson County</t>
  </si>
  <si>
    <t>27071</t>
  </si>
  <si>
    <t>Koochiching</t>
  </si>
  <si>
    <t>Koochiching County</t>
  </si>
  <si>
    <t>MN|Koochiching County</t>
  </si>
  <si>
    <t>27073</t>
  </si>
  <si>
    <t>Lac qui Parle</t>
  </si>
  <si>
    <t>Lac qui Parle County</t>
  </si>
  <si>
    <t>MN|Lac qui Parle County</t>
  </si>
  <si>
    <t>27075</t>
  </si>
  <si>
    <t>MN|Lake County</t>
  </si>
  <si>
    <t>27077</t>
  </si>
  <si>
    <t>Lake of the Woods</t>
  </si>
  <si>
    <t>Lake of the Woods County</t>
  </si>
  <si>
    <t>MN|Lake of the Woods County</t>
  </si>
  <si>
    <t>27079</t>
  </si>
  <si>
    <t>Le Sueur</t>
  </si>
  <si>
    <t>Le Sueur County</t>
  </si>
  <si>
    <t>MN|Le Sueur County</t>
  </si>
  <si>
    <t>27081</t>
  </si>
  <si>
    <t>MN|Lincoln County</t>
  </si>
  <si>
    <t>27083</t>
  </si>
  <si>
    <t>MN|Lyon County</t>
  </si>
  <si>
    <t>27085</t>
  </si>
  <si>
    <t>McLeod</t>
  </si>
  <si>
    <t>McLeod County</t>
  </si>
  <si>
    <t>MN|McLeod County</t>
  </si>
  <si>
    <t>27087</t>
  </si>
  <si>
    <t>Mahnomen</t>
  </si>
  <si>
    <t>Mahnomen County</t>
  </si>
  <si>
    <t>MN|Mahnomen County</t>
  </si>
  <si>
    <t>27089</t>
  </si>
  <si>
    <t>MN|Marshall County</t>
  </si>
  <si>
    <t>27091</t>
  </si>
  <si>
    <t>MN|Martin County</t>
  </si>
  <si>
    <t>27093</t>
  </si>
  <si>
    <t>Meeker</t>
  </si>
  <si>
    <t>Meeker County</t>
  </si>
  <si>
    <t>MN|Meeker County</t>
  </si>
  <si>
    <t>27095</t>
  </si>
  <si>
    <t>Mille Lacs</t>
  </si>
  <si>
    <t>Mille Lacs County</t>
  </si>
  <si>
    <t>MN|Mille Lacs County</t>
  </si>
  <si>
    <t>27097</t>
  </si>
  <si>
    <t>Morrison</t>
  </si>
  <si>
    <t>Morrison County</t>
  </si>
  <si>
    <t>MN|Morrison County</t>
  </si>
  <si>
    <t>27099</t>
  </si>
  <si>
    <t>Mower</t>
  </si>
  <si>
    <t>Mower County</t>
  </si>
  <si>
    <t>MN|Mower County</t>
  </si>
  <si>
    <t>27101</t>
  </si>
  <si>
    <t>MN|Murray County</t>
  </si>
  <si>
    <t>27103</t>
  </si>
  <si>
    <t>Nicollet</t>
  </si>
  <si>
    <t>Nicollet County</t>
  </si>
  <si>
    <t>MN|Nicollet County</t>
  </si>
  <si>
    <t>27105</t>
  </si>
  <si>
    <t>Nobles</t>
  </si>
  <si>
    <t>Nobles County</t>
  </si>
  <si>
    <t>MN|Nobles County</t>
  </si>
  <si>
    <t>27107</t>
  </si>
  <si>
    <t>Norman</t>
  </si>
  <si>
    <t>Norman County</t>
  </si>
  <si>
    <t>MN|Norman County</t>
  </si>
  <si>
    <t>27109</t>
  </si>
  <si>
    <t>Olmsted</t>
  </si>
  <si>
    <t>Olmsted County</t>
  </si>
  <si>
    <t>MN|Olmsted County</t>
  </si>
  <si>
    <t>27111</t>
  </si>
  <si>
    <t>Otter Tail</t>
  </si>
  <si>
    <t>Otter Tail County</t>
  </si>
  <si>
    <t>MN|Otter Tail County</t>
  </si>
  <si>
    <t>27113</t>
  </si>
  <si>
    <t>Pennington</t>
  </si>
  <si>
    <t>Pennington County</t>
  </si>
  <si>
    <t>MN|Pennington County</t>
  </si>
  <si>
    <t>27115</t>
  </si>
  <si>
    <t>Pine</t>
  </si>
  <si>
    <t>Pine County</t>
  </si>
  <si>
    <t>MN|Pine County</t>
  </si>
  <si>
    <t>27117</t>
  </si>
  <si>
    <t>Pipestone</t>
  </si>
  <si>
    <t>Pipestone County</t>
  </si>
  <si>
    <t>MN|Pipestone County</t>
  </si>
  <si>
    <t>27119</t>
  </si>
  <si>
    <t>MN|Polk County</t>
  </si>
  <si>
    <t>27121</t>
  </si>
  <si>
    <t>MN|Pope County</t>
  </si>
  <si>
    <t>27123</t>
  </si>
  <si>
    <t>Ramsey</t>
  </si>
  <si>
    <t>Ramsey County</t>
  </si>
  <si>
    <t>MN|Ramsey County</t>
  </si>
  <si>
    <t>27125</t>
  </si>
  <si>
    <t>Red Lake</t>
  </si>
  <si>
    <t>Red Lake County</t>
  </si>
  <si>
    <t>MN|Red Lake County</t>
  </si>
  <si>
    <t>27127</t>
  </si>
  <si>
    <t>Redwood</t>
  </si>
  <si>
    <t>Redwood County</t>
  </si>
  <si>
    <t>MN|Redwood County</t>
  </si>
  <si>
    <t>27129</t>
  </si>
  <si>
    <t>Renville</t>
  </si>
  <si>
    <t>Renville County</t>
  </si>
  <si>
    <t>MN|Renville County</t>
  </si>
  <si>
    <t>27131</t>
  </si>
  <si>
    <t>MN|Rice County</t>
  </si>
  <si>
    <t>27133</t>
  </si>
  <si>
    <t>Rock</t>
  </si>
  <si>
    <t>Rock County</t>
  </si>
  <si>
    <t>MN|Rock County</t>
  </si>
  <si>
    <t>27135</t>
  </si>
  <si>
    <t>Roseau</t>
  </si>
  <si>
    <t>Roseau County</t>
  </si>
  <si>
    <t>MN|Roseau County</t>
  </si>
  <si>
    <t>27137</t>
  </si>
  <si>
    <t>St. Louis</t>
  </si>
  <si>
    <t>St. Louis County</t>
  </si>
  <si>
    <t>MN|St. Louis County</t>
  </si>
  <si>
    <t>27139</t>
  </si>
  <si>
    <t>MN|Scott County</t>
  </si>
  <si>
    <t>27141</t>
  </si>
  <si>
    <t>Sherburne</t>
  </si>
  <si>
    <t>Sherburne County</t>
  </si>
  <si>
    <t>MN|Sherburne County</t>
  </si>
  <si>
    <t>27143</t>
  </si>
  <si>
    <t>Sibley</t>
  </si>
  <si>
    <t>Sibley County</t>
  </si>
  <si>
    <t>MN|Sibley County</t>
  </si>
  <si>
    <t>27145</t>
  </si>
  <si>
    <t>Stearns</t>
  </si>
  <si>
    <t>Stearns County</t>
  </si>
  <si>
    <t>MN|Stearns County</t>
  </si>
  <si>
    <t>27147</t>
  </si>
  <si>
    <t>Steele</t>
  </si>
  <si>
    <t>Steele County</t>
  </si>
  <si>
    <t>MN|Steele County</t>
  </si>
  <si>
    <t>27149</t>
  </si>
  <si>
    <t>MN|Stevens County</t>
  </si>
  <si>
    <t>27151</t>
  </si>
  <si>
    <t>Swift</t>
  </si>
  <si>
    <t>Swift County</t>
  </si>
  <si>
    <t>MN|Swift County</t>
  </si>
  <si>
    <t>27153</t>
  </si>
  <si>
    <t>MN|Todd County</t>
  </si>
  <si>
    <t>27155</t>
  </si>
  <si>
    <t>Traverse</t>
  </si>
  <si>
    <t>Traverse County</t>
  </si>
  <si>
    <t>MN|Traverse County</t>
  </si>
  <si>
    <t>27157</t>
  </si>
  <si>
    <t>Wabasha</t>
  </si>
  <si>
    <t>Wabasha County</t>
  </si>
  <si>
    <t>MN|Wabasha County</t>
  </si>
  <si>
    <t>27159</t>
  </si>
  <si>
    <t>Wadena</t>
  </si>
  <si>
    <t>Wadena County</t>
  </si>
  <si>
    <t>MN|Wadena County</t>
  </si>
  <si>
    <t>27161</t>
  </si>
  <si>
    <t>Waseca</t>
  </si>
  <si>
    <t>Waseca County</t>
  </si>
  <si>
    <t>MN|Waseca County</t>
  </si>
  <si>
    <t>27163</t>
  </si>
  <si>
    <t>MN|Washington County</t>
  </si>
  <si>
    <t>27165</t>
  </si>
  <si>
    <t>Watonwan</t>
  </si>
  <si>
    <t>Watonwan County</t>
  </si>
  <si>
    <t>MN|Watonwan County</t>
  </si>
  <si>
    <t>27167</t>
  </si>
  <si>
    <t>Wilkin</t>
  </si>
  <si>
    <t>Wilkin County</t>
  </si>
  <si>
    <t>MN|Wilkin County</t>
  </si>
  <si>
    <t>27169</t>
  </si>
  <si>
    <t>Winona</t>
  </si>
  <si>
    <t>Winona County</t>
  </si>
  <si>
    <t>MN|Winona County</t>
  </si>
  <si>
    <t>27171</t>
  </si>
  <si>
    <t>MN|Wright County</t>
  </si>
  <si>
    <t>27173</t>
  </si>
  <si>
    <t>Yellow Medicine</t>
  </si>
  <si>
    <t>Yellow Medicine County</t>
  </si>
  <si>
    <t>MN|Yellow Medicine County</t>
  </si>
  <si>
    <t>28001</t>
  </si>
  <si>
    <t>MS|Adams County</t>
  </si>
  <si>
    <t>28003</t>
  </si>
  <si>
    <t>Alcorn</t>
  </si>
  <si>
    <t>Alcorn County</t>
  </si>
  <si>
    <t>MS|Alcorn County</t>
  </si>
  <si>
    <t>28005</t>
  </si>
  <si>
    <t>Amite</t>
  </si>
  <si>
    <t>Amite County</t>
  </si>
  <si>
    <t>MS|Amite County</t>
  </si>
  <si>
    <t>28007</t>
  </si>
  <si>
    <t>Attala</t>
  </si>
  <si>
    <t>Attala County</t>
  </si>
  <si>
    <t>MS|Attala County</t>
  </si>
  <si>
    <t>28009</t>
  </si>
  <si>
    <t>MS|Benton County</t>
  </si>
  <si>
    <t>28011</t>
  </si>
  <si>
    <t>Bolivar</t>
  </si>
  <si>
    <t>Bolivar County</t>
  </si>
  <si>
    <t>MS|Bolivar County</t>
  </si>
  <si>
    <t>28013</t>
  </si>
  <si>
    <t>MS|Calhoun County</t>
  </si>
  <si>
    <t>28015</t>
  </si>
  <si>
    <t>MS|Carroll County</t>
  </si>
  <si>
    <t>28017</t>
  </si>
  <si>
    <t>MS|Chickasaw County</t>
  </si>
  <si>
    <t>28019</t>
  </si>
  <si>
    <t>MS|Choctaw County</t>
  </si>
  <si>
    <t>28021</t>
  </si>
  <si>
    <t>Claiborne County</t>
  </si>
  <si>
    <t>MS|Claiborne County</t>
  </si>
  <si>
    <t>28023</t>
  </si>
  <si>
    <t>MS|Clarke County</t>
  </si>
  <si>
    <t>28025</t>
  </si>
  <si>
    <t>MS|Clay County</t>
  </si>
  <si>
    <t>28027</t>
  </si>
  <si>
    <t>Coahoma</t>
  </si>
  <si>
    <t>Coahoma County</t>
  </si>
  <si>
    <t>MS|Coahoma County</t>
  </si>
  <si>
    <t>28029</t>
  </si>
  <si>
    <t>Copiah</t>
  </si>
  <si>
    <t>Copiah County</t>
  </si>
  <si>
    <t>MS|Copiah County</t>
  </si>
  <si>
    <t>28031</t>
  </si>
  <si>
    <t>MS|Covington County</t>
  </si>
  <si>
    <t>28033</t>
  </si>
  <si>
    <t>MS|DeSoto County</t>
  </si>
  <si>
    <t>28035</t>
  </si>
  <si>
    <t>Forrest</t>
  </si>
  <si>
    <t>Forrest County</t>
  </si>
  <si>
    <t>MS|Forrest County</t>
  </si>
  <si>
    <t>28037</t>
  </si>
  <si>
    <t>MS|Franklin County</t>
  </si>
  <si>
    <t>28039</t>
  </si>
  <si>
    <t>George</t>
  </si>
  <si>
    <t>George County</t>
  </si>
  <si>
    <t>MS|George County</t>
  </si>
  <si>
    <t>28041</t>
  </si>
  <si>
    <t>MS|Greene County</t>
  </si>
  <si>
    <t>28043</t>
  </si>
  <si>
    <t>Grenada</t>
  </si>
  <si>
    <t>Grenada County</t>
  </si>
  <si>
    <t>MS|Grenada County</t>
  </si>
  <si>
    <t>28045</t>
  </si>
  <si>
    <t>MS|Hancock County</t>
  </si>
  <si>
    <t>28047</t>
  </si>
  <si>
    <t>MS|Harrison County</t>
  </si>
  <si>
    <t>28049</t>
  </si>
  <si>
    <t>Hinds</t>
  </si>
  <si>
    <t>Hinds County</t>
  </si>
  <si>
    <t>MS|Hinds County</t>
  </si>
  <si>
    <t>28051</t>
  </si>
  <si>
    <t>MS|Holmes County</t>
  </si>
  <si>
    <t>28053</t>
  </si>
  <si>
    <t>Humphreys</t>
  </si>
  <si>
    <t>Humphreys County</t>
  </si>
  <si>
    <t>MS|Humphreys County</t>
  </si>
  <si>
    <t>28055</t>
  </si>
  <si>
    <t>Issaquena</t>
  </si>
  <si>
    <t>Issaquena County</t>
  </si>
  <si>
    <t>MS|Issaquena County</t>
  </si>
  <si>
    <t>28057</t>
  </si>
  <si>
    <t>Itawamba</t>
  </si>
  <si>
    <t>Itawamba County</t>
  </si>
  <si>
    <t>MS|Itawamba County</t>
  </si>
  <si>
    <t>28059</t>
  </si>
  <si>
    <t>MS|Jackson County</t>
  </si>
  <si>
    <t>28061</t>
  </si>
  <si>
    <t>MS|Jasper County</t>
  </si>
  <si>
    <t>28063</t>
  </si>
  <si>
    <t>MS|Jefferson County</t>
  </si>
  <si>
    <t>28065</t>
  </si>
  <si>
    <t>Jefferson Davis County</t>
  </si>
  <si>
    <t>MS|Jefferson Davis County</t>
  </si>
  <si>
    <t>28067</t>
  </si>
  <si>
    <t>MS|Jones County</t>
  </si>
  <si>
    <t>28069</t>
  </si>
  <si>
    <t>Kemper</t>
  </si>
  <si>
    <t>Kemper County</t>
  </si>
  <si>
    <t>MS|Kemper County</t>
  </si>
  <si>
    <t>28071</t>
  </si>
  <si>
    <t>MS|Lafayette County</t>
  </si>
  <si>
    <t>28073</t>
  </si>
  <si>
    <t>MS|Lamar County</t>
  </si>
  <si>
    <t>28075</t>
  </si>
  <si>
    <t>MS|Lauderdale County</t>
  </si>
  <si>
    <t>28077</t>
  </si>
  <si>
    <t>MS|Lawrence County</t>
  </si>
  <si>
    <t>28079</t>
  </si>
  <si>
    <t>Leake</t>
  </si>
  <si>
    <t>Leake County</t>
  </si>
  <si>
    <t>MS|Leake County</t>
  </si>
  <si>
    <t>28081</t>
  </si>
  <si>
    <t>MS|Lee County</t>
  </si>
  <si>
    <t>28083</t>
  </si>
  <si>
    <t>Leflore</t>
  </si>
  <si>
    <t>Leflore County</t>
  </si>
  <si>
    <t>MS|Leflore County</t>
  </si>
  <si>
    <t>28085</t>
  </si>
  <si>
    <t>MS|Lincoln County</t>
  </si>
  <si>
    <t>28087</t>
  </si>
  <si>
    <t>MS|Lowndes County</t>
  </si>
  <si>
    <t>28089</t>
  </si>
  <si>
    <t>MS|Madison County</t>
  </si>
  <si>
    <t>28091</t>
  </si>
  <si>
    <t>MS|Marion County</t>
  </si>
  <si>
    <t>28093</t>
  </si>
  <si>
    <t>MS|Marshall County</t>
  </si>
  <si>
    <t>28095</t>
  </si>
  <si>
    <t>MS|Monroe County</t>
  </si>
  <si>
    <t>28097</t>
  </si>
  <si>
    <t>MS|Montgomery County</t>
  </si>
  <si>
    <t>28099</t>
  </si>
  <si>
    <t>Neshoba</t>
  </si>
  <si>
    <t>Neshoba County</t>
  </si>
  <si>
    <t>MS|Neshoba County</t>
  </si>
  <si>
    <t>28101</t>
  </si>
  <si>
    <t>MS|Newton County</t>
  </si>
  <si>
    <t>28103</t>
  </si>
  <si>
    <t>Noxubee</t>
  </si>
  <si>
    <t>Noxubee County</t>
  </si>
  <si>
    <t>MS|Noxubee County</t>
  </si>
  <si>
    <t>28105</t>
  </si>
  <si>
    <t>Oktibbeha</t>
  </si>
  <si>
    <t>Oktibbeha County</t>
  </si>
  <si>
    <t>MS|Oktibbeha County</t>
  </si>
  <si>
    <t>28107</t>
  </si>
  <si>
    <t>Panola</t>
  </si>
  <si>
    <t>Panola County</t>
  </si>
  <si>
    <t>MS|Panola County</t>
  </si>
  <si>
    <t>28109</t>
  </si>
  <si>
    <t>Pearl River</t>
  </si>
  <si>
    <t>Pearl River County</t>
  </si>
  <si>
    <t>MS|Pearl River County</t>
  </si>
  <si>
    <t>28111</t>
  </si>
  <si>
    <t>MS|Perry County</t>
  </si>
  <si>
    <t>28113</t>
  </si>
  <si>
    <t>MS|Pike County</t>
  </si>
  <si>
    <t>28115</t>
  </si>
  <si>
    <t>Pontotoc</t>
  </si>
  <si>
    <t>Pontotoc County</t>
  </si>
  <si>
    <t>MS|Pontotoc County</t>
  </si>
  <si>
    <t>28117</t>
  </si>
  <si>
    <t>Prentiss</t>
  </si>
  <si>
    <t>Prentiss County</t>
  </si>
  <si>
    <t>MS|Prentiss County</t>
  </si>
  <si>
    <t>28119</t>
  </si>
  <si>
    <t>MS|Quitman County</t>
  </si>
  <si>
    <t>28121</t>
  </si>
  <si>
    <t>Rankin</t>
  </si>
  <si>
    <t>Rankin County</t>
  </si>
  <si>
    <t>MS|Rankin County</t>
  </si>
  <si>
    <t>28123</t>
  </si>
  <si>
    <t>MS|Scott County</t>
  </si>
  <si>
    <t>28125</t>
  </si>
  <si>
    <t>Sharkey</t>
  </si>
  <si>
    <t>Sharkey County</t>
  </si>
  <si>
    <t>MS|Sharkey County</t>
  </si>
  <si>
    <t>28127</t>
  </si>
  <si>
    <t>MS|Simpson County</t>
  </si>
  <si>
    <t>28129</t>
  </si>
  <si>
    <t>MS|Smith County</t>
  </si>
  <si>
    <t>28131</t>
  </si>
  <si>
    <t>MS|Stone County</t>
  </si>
  <si>
    <t>28133</t>
  </si>
  <si>
    <t>Sunflower</t>
  </si>
  <si>
    <t>Sunflower County</t>
  </si>
  <si>
    <t>MS|Sunflower County</t>
  </si>
  <si>
    <t>28135</t>
  </si>
  <si>
    <t>Tallahatchie</t>
  </si>
  <si>
    <t>Tallahatchie County</t>
  </si>
  <si>
    <t>MS|Tallahatchie County</t>
  </si>
  <si>
    <t>28137</t>
  </si>
  <si>
    <t>Tate</t>
  </si>
  <si>
    <t>Tate County</t>
  </si>
  <si>
    <t>MS|Tate County</t>
  </si>
  <si>
    <t>28139</t>
  </si>
  <si>
    <t>Tippah</t>
  </si>
  <si>
    <t>Tippah County</t>
  </si>
  <si>
    <t>MS|Tippah County</t>
  </si>
  <si>
    <t>28141</t>
  </si>
  <si>
    <t>Tishomingo</t>
  </si>
  <si>
    <t>Tishomingo County</t>
  </si>
  <si>
    <t>MS|Tishomingo County</t>
  </si>
  <si>
    <t>28143</t>
  </si>
  <si>
    <t>Tunica</t>
  </si>
  <si>
    <t>Tunica County</t>
  </si>
  <si>
    <t>MS|Tunica County</t>
  </si>
  <si>
    <t>28145</t>
  </si>
  <si>
    <t>MS|Union County</t>
  </si>
  <si>
    <t>28147</t>
  </si>
  <si>
    <t>Walthall</t>
  </si>
  <si>
    <t>Walthall County</t>
  </si>
  <si>
    <t>MS|Walthall County</t>
  </si>
  <si>
    <t>28149</t>
  </si>
  <si>
    <t>MS|Warren County</t>
  </si>
  <si>
    <t>28151</t>
  </si>
  <si>
    <t>MS|Washington County</t>
  </si>
  <si>
    <t>28153</t>
  </si>
  <si>
    <t>MS|Wayne County</t>
  </si>
  <si>
    <t>28155</t>
  </si>
  <si>
    <t>MS|Webster County</t>
  </si>
  <si>
    <t>28157</t>
  </si>
  <si>
    <t>MS|Wilkinson County</t>
  </si>
  <si>
    <t>28159</t>
  </si>
  <si>
    <t>MS|Winston County</t>
  </si>
  <si>
    <t>28161</t>
  </si>
  <si>
    <t>Yalobusha</t>
  </si>
  <si>
    <t>Yalobusha County</t>
  </si>
  <si>
    <t>MS|Yalobusha County</t>
  </si>
  <si>
    <t>28163</t>
  </si>
  <si>
    <t>Yazoo</t>
  </si>
  <si>
    <t>Yazoo County</t>
  </si>
  <si>
    <t>MS|Yazoo County</t>
  </si>
  <si>
    <t>29001</t>
  </si>
  <si>
    <t>MO|Adair County</t>
  </si>
  <si>
    <t>29003</t>
  </si>
  <si>
    <t>Andrew</t>
  </si>
  <si>
    <t>Andrew County</t>
  </si>
  <si>
    <t>MO|Andrew County</t>
  </si>
  <si>
    <t>29005</t>
  </si>
  <si>
    <t>MO|Atchison County</t>
  </si>
  <si>
    <t>29007</t>
  </si>
  <si>
    <t>Audrain</t>
  </si>
  <si>
    <t>Audrain County</t>
  </si>
  <si>
    <t>MO|Audrain County</t>
  </si>
  <si>
    <t>29009</t>
  </si>
  <si>
    <t>MO|Barry County</t>
  </si>
  <si>
    <t>29011</t>
  </si>
  <si>
    <t>MO|Barton County</t>
  </si>
  <si>
    <t>29013</t>
  </si>
  <si>
    <t>Bates</t>
  </si>
  <si>
    <t>Bates County</t>
  </si>
  <si>
    <t>MO|Bates County</t>
  </si>
  <si>
    <t>29015</t>
  </si>
  <si>
    <t>MO|Benton County</t>
  </si>
  <si>
    <t>29017</t>
  </si>
  <si>
    <t>Bollinger</t>
  </si>
  <si>
    <t>Bollinger County</t>
  </si>
  <si>
    <t>MO|Bollinger County</t>
  </si>
  <si>
    <t>29019</t>
  </si>
  <si>
    <t>MO|Boone County</t>
  </si>
  <si>
    <t>29021</t>
  </si>
  <si>
    <t>MO|Buchanan County</t>
  </si>
  <si>
    <t>29023</t>
  </si>
  <si>
    <t>MO|Butler County</t>
  </si>
  <si>
    <t>29025</t>
  </si>
  <si>
    <t>MO|Caldwell County</t>
  </si>
  <si>
    <t>29027</t>
  </si>
  <si>
    <t>Callaway</t>
  </si>
  <si>
    <t>Callaway County</t>
  </si>
  <si>
    <t>MO|Callaway County</t>
  </si>
  <si>
    <t>29029</t>
  </si>
  <si>
    <t>MO|Camden County</t>
  </si>
  <si>
    <t>29031</t>
  </si>
  <si>
    <t>Cape Girardeau</t>
  </si>
  <si>
    <t>Cape Girardeau County</t>
  </si>
  <si>
    <t>MO|Cape Girardeau County</t>
  </si>
  <si>
    <t>29033</t>
  </si>
  <si>
    <t>MO|Carroll County</t>
  </si>
  <si>
    <t>29035</t>
  </si>
  <si>
    <t>MO|Carter County</t>
  </si>
  <si>
    <t>29037</t>
  </si>
  <si>
    <t>MO|Cass County</t>
  </si>
  <si>
    <t>29039</t>
  </si>
  <si>
    <t>MO|Cedar County</t>
  </si>
  <si>
    <t>29041</t>
  </si>
  <si>
    <t>Chariton</t>
  </si>
  <si>
    <t>Chariton County</t>
  </si>
  <si>
    <t>MO|Chariton County</t>
  </si>
  <si>
    <t>29043</t>
  </si>
  <si>
    <t>MO|Christian County</t>
  </si>
  <si>
    <t>29045</t>
  </si>
  <si>
    <t>MO|Clark County</t>
  </si>
  <si>
    <t>29047</t>
  </si>
  <si>
    <t>MO|Clay County</t>
  </si>
  <si>
    <t>29049</t>
  </si>
  <si>
    <t>MO|Clinton County</t>
  </si>
  <si>
    <t>29051</t>
  </si>
  <si>
    <t>Cole</t>
  </si>
  <si>
    <t>Cole County</t>
  </si>
  <si>
    <t>MO|Cole County</t>
  </si>
  <si>
    <t>29053</t>
  </si>
  <si>
    <t>Cooper</t>
  </si>
  <si>
    <t>Cooper County</t>
  </si>
  <si>
    <t>MO|Cooper County</t>
  </si>
  <si>
    <t>29055</t>
  </si>
  <si>
    <t>MO|Crawford County</t>
  </si>
  <si>
    <t>29057</t>
  </si>
  <si>
    <t>MO|Dade County</t>
  </si>
  <si>
    <t>29059</t>
  </si>
  <si>
    <t>MO|Dallas County</t>
  </si>
  <si>
    <t>29061</t>
  </si>
  <si>
    <t>MO|Daviess County</t>
  </si>
  <si>
    <t>29063</t>
  </si>
  <si>
    <t>MO|DeKalb County</t>
  </si>
  <si>
    <t>29065</t>
  </si>
  <si>
    <t>Dent</t>
  </si>
  <si>
    <t>Dent County</t>
  </si>
  <si>
    <t>MO|Dent County</t>
  </si>
  <si>
    <t>29067</t>
  </si>
  <si>
    <t>MO|Douglas County</t>
  </si>
  <si>
    <t>29069</t>
  </si>
  <si>
    <t>Dunklin</t>
  </si>
  <si>
    <t>Dunklin County</t>
  </si>
  <si>
    <t>MO|Dunklin County</t>
  </si>
  <si>
    <t>29071</t>
  </si>
  <si>
    <t>MO|Franklin County</t>
  </si>
  <si>
    <t>29073</t>
  </si>
  <si>
    <t>Gasconade</t>
  </si>
  <si>
    <t>Gasconade County</t>
  </si>
  <si>
    <t>MO|Gasconade County</t>
  </si>
  <si>
    <t>29075</t>
  </si>
  <si>
    <t>Gentry</t>
  </si>
  <si>
    <t>Gentry County</t>
  </si>
  <si>
    <t>MO|Gentry County</t>
  </si>
  <si>
    <t>29077</t>
  </si>
  <si>
    <t>MO|Greene County</t>
  </si>
  <si>
    <t>29079</t>
  </si>
  <si>
    <t>MO|Grundy County</t>
  </si>
  <si>
    <t>29081</t>
  </si>
  <si>
    <t>MO|Harrison County</t>
  </si>
  <si>
    <t>29083</t>
  </si>
  <si>
    <t>MO|Henry County</t>
  </si>
  <si>
    <t>29085</t>
  </si>
  <si>
    <t>Hickory</t>
  </si>
  <si>
    <t>Hickory County</t>
  </si>
  <si>
    <t>MO|Hickory County</t>
  </si>
  <si>
    <t>29087</t>
  </si>
  <si>
    <t>Holt</t>
  </si>
  <si>
    <t>Holt County</t>
  </si>
  <si>
    <t>MO|Holt County</t>
  </si>
  <si>
    <t>29089</t>
  </si>
  <si>
    <t>MO|Howard County</t>
  </si>
  <si>
    <t>29091</t>
  </si>
  <si>
    <t>Howell</t>
  </si>
  <si>
    <t>Howell County</t>
  </si>
  <si>
    <t>MO|Howell County</t>
  </si>
  <si>
    <t>29093</t>
  </si>
  <si>
    <t>MO|Iron County</t>
  </si>
  <si>
    <t>29095</t>
  </si>
  <si>
    <t>MO|Jackson County</t>
  </si>
  <si>
    <t>29097</t>
  </si>
  <si>
    <t>MO|Jasper County</t>
  </si>
  <si>
    <t>29099</t>
  </si>
  <si>
    <t>MO|Jefferson County</t>
  </si>
  <si>
    <t>29101</t>
  </si>
  <si>
    <t>MO|Johnson County</t>
  </si>
  <si>
    <t>29103</t>
  </si>
  <si>
    <t>MO|Knox County</t>
  </si>
  <si>
    <t>29105</t>
  </si>
  <si>
    <t>Laclede</t>
  </si>
  <si>
    <t>Laclede County</t>
  </si>
  <si>
    <t>MO|Laclede County</t>
  </si>
  <si>
    <t>29107</t>
  </si>
  <si>
    <t>MO|Lafayette County</t>
  </si>
  <si>
    <t>29109</t>
  </si>
  <si>
    <t>MO|Lawrence County</t>
  </si>
  <si>
    <t>29111</t>
  </si>
  <si>
    <t>MO|Lewis County</t>
  </si>
  <si>
    <t>29113</t>
  </si>
  <si>
    <t>MO|Lincoln County</t>
  </si>
  <si>
    <t>29115</t>
  </si>
  <si>
    <t>MO|Linn County</t>
  </si>
  <si>
    <t>29117</t>
  </si>
  <si>
    <t>MO|Livingston County</t>
  </si>
  <si>
    <t>29119</t>
  </si>
  <si>
    <t>McDonald</t>
  </si>
  <si>
    <t>McDonald County</t>
  </si>
  <si>
    <t>MO|McDonald County</t>
  </si>
  <si>
    <t>29121</t>
  </si>
  <si>
    <t>MO|Macon County</t>
  </si>
  <si>
    <t>29123</t>
  </si>
  <si>
    <t>MO|Madison County</t>
  </si>
  <si>
    <t>29125</t>
  </si>
  <si>
    <t>Maries</t>
  </si>
  <si>
    <t>Maries County</t>
  </si>
  <si>
    <t>MO|Maries County</t>
  </si>
  <si>
    <t>29127</t>
  </si>
  <si>
    <t>MO|Marion County</t>
  </si>
  <si>
    <t>29129</t>
  </si>
  <si>
    <t>MO|Mercer County</t>
  </si>
  <si>
    <t>29131</t>
  </si>
  <si>
    <t>MO|Miller County</t>
  </si>
  <si>
    <t>29133</t>
  </si>
  <si>
    <t>MO|Mississippi County</t>
  </si>
  <si>
    <t>29135</t>
  </si>
  <si>
    <t>Moniteau</t>
  </si>
  <si>
    <t>Moniteau County</t>
  </si>
  <si>
    <t>MO|Moniteau County</t>
  </si>
  <si>
    <t>29137</t>
  </si>
  <si>
    <t>MO|Monroe County</t>
  </si>
  <si>
    <t>29139</t>
  </si>
  <si>
    <t>MO|Montgomery County</t>
  </si>
  <si>
    <t>29141</t>
  </si>
  <si>
    <t>MO|Morgan County</t>
  </si>
  <si>
    <t>29143</t>
  </si>
  <si>
    <t>New Madrid</t>
  </si>
  <si>
    <t>New Madrid County</t>
  </si>
  <si>
    <t>MO|New Madrid County</t>
  </si>
  <si>
    <t>29145</t>
  </si>
  <si>
    <t>MO|Newton County</t>
  </si>
  <si>
    <t>29147</t>
  </si>
  <si>
    <t>Nodaway</t>
  </si>
  <si>
    <t>Nodaway County</t>
  </si>
  <si>
    <t>MO|Nodaway County</t>
  </si>
  <si>
    <t>29149</t>
  </si>
  <si>
    <t>Oregon County</t>
  </si>
  <si>
    <t>MO|Oregon County</t>
  </si>
  <si>
    <t>29151</t>
  </si>
  <si>
    <t>MO|Osage County</t>
  </si>
  <si>
    <t>29153</t>
  </si>
  <si>
    <t>Ozark</t>
  </si>
  <si>
    <t>Ozark County</t>
  </si>
  <si>
    <t>MO|Ozark County</t>
  </si>
  <si>
    <t>29155</t>
  </si>
  <si>
    <t>Pemiscot</t>
  </si>
  <si>
    <t>Pemiscot County</t>
  </si>
  <si>
    <t>MO|Pemiscot County</t>
  </si>
  <si>
    <t>29157</t>
  </si>
  <si>
    <t>MO|Perry County</t>
  </si>
  <si>
    <t>29159</t>
  </si>
  <si>
    <t>Pettis</t>
  </si>
  <si>
    <t>Pettis County</t>
  </si>
  <si>
    <t>MO|Pettis County</t>
  </si>
  <si>
    <t>29161</t>
  </si>
  <si>
    <t>Phelps</t>
  </si>
  <si>
    <t>Phelps County</t>
  </si>
  <si>
    <t>MO|Phelps County</t>
  </si>
  <si>
    <t>29163</t>
  </si>
  <si>
    <t>MO|Pike County</t>
  </si>
  <si>
    <t>29165</t>
  </si>
  <si>
    <t>Platte</t>
  </si>
  <si>
    <t>Platte County</t>
  </si>
  <si>
    <t>MO|Platte County</t>
  </si>
  <si>
    <t>29167</t>
  </si>
  <si>
    <t>MO|Polk County</t>
  </si>
  <si>
    <t>29169</t>
  </si>
  <si>
    <t>MO|Pulaski County</t>
  </si>
  <si>
    <t>29171</t>
  </si>
  <si>
    <t>MO|Putnam County</t>
  </si>
  <si>
    <t>29173</t>
  </si>
  <si>
    <t>Ralls</t>
  </si>
  <si>
    <t>Ralls County</t>
  </si>
  <si>
    <t>MO|Ralls County</t>
  </si>
  <si>
    <t>29175</t>
  </si>
  <si>
    <t>MO|Randolph County</t>
  </si>
  <si>
    <t>29177</t>
  </si>
  <si>
    <t>Ray</t>
  </si>
  <si>
    <t>Ray County</t>
  </si>
  <si>
    <t>MO|Ray County</t>
  </si>
  <si>
    <t>29179</t>
  </si>
  <si>
    <t>Reynolds</t>
  </si>
  <si>
    <t>Reynolds County</t>
  </si>
  <si>
    <t>MO|Reynolds County</t>
  </si>
  <si>
    <t>29181</t>
  </si>
  <si>
    <t>MO|Ripley County</t>
  </si>
  <si>
    <t>29183</t>
  </si>
  <si>
    <t>St. Charles County</t>
  </si>
  <si>
    <t>MO|St. Charles County</t>
  </si>
  <si>
    <t>29185</t>
  </si>
  <si>
    <t>MO|St. Clair County</t>
  </si>
  <si>
    <t>29186</t>
  </si>
  <si>
    <t>Ste. Genevieve</t>
  </si>
  <si>
    <t>Ste. Genevieve County</t>
  </si>
  <si>
    <t>MO|Ste. Genevieve County</t>
  </si>
  <si>
    <t>29187</t>
  </si>
  <si>
    <t>St. Francois</t>
  </si>
  <si>
    <t>St. Francois County</t>
  </si>
  <si>
    <t>MO|St. Francois County</t>
  </si>
  <si>
    <t>29189</t>
  </si>
  <si>
    <t>MO|St. Louis County</t>
  </si>
  <si>
    <t>29195</t>
  </si>
  <si>
    <t>MO|Saline County</t>
  </si>
  <si>
    <t>29197</t>
  </si>
  <si>
    <t>MO|Schuyler County</t>
  </si>
  <si>
    <t>29199</t>
  </si>
  <si>
    <t>Scotland</t>
  </si>
  <si>
    <t>Scotland County</t>
  </si>
  <si>
    <t>MO|Scotland County</t>
  </si>
  <si>
    <t>29201</t>
  </si>
  <si>
    <t>MO|Scott County</t>
  </si>
  <si>
    <t>29203</t>
  </si>
  <si>
    <t>Shannon</t>
  </si>
  <si>
    <t>Shannon County</t>
  </si>
  <si>
    <t>MO|Shannon County</t>
  </si>
  <si>
    <t>29205</t>
  </si>
  <si>
    <t>MO|Shelby County</t>
  </si>
  <si>
    <t>29207</t>
  </si>
  <si>
    <t>Stoddard</t>
  </si>
  <si>
    <t>Stoddard County</t>
  </si>
  <si>
    <t>MO|Stoddard County</t>
  </si>
  <si>
    <t>29209</t>
  </si>
  <si>
    <t>MO|Stone County</t>
  </si>
  <si>
    <t>29211</t>
  </si>
  <si>
    <t>MO|Sullivan County</t>
  </si>
  <si>
    <t>29213</t>
  </si>
  <si>
    <t>Taney</t>
  </si>
  <si>
    <t>Taney County</t>
  </si>
  <si>
    <t>MO|Taney County</t>
  </si>
  <si>
    <t>29215</t>
  </si>
  <si>
    <t>Texas County</t>
  </si>
  <si>
    <t>MO|Texas County</t>
  </si>
  <si>
    <t>29217</t>
  </si>
  <si>
    <t>Vernon County</t>
  </si>
  <si>
    <t>MO|Vernon County</t>
  </si>
  <si>
    <t>29219</t>
  </si>
  <si>
    <t>MO|Warren County</t>
  </si>
  <si>
    <t>29221</t>
  </si>
  <si>
    <t>MO|Washington County</t>
  </si>
  <si>
    <t>29223</t>
  </si>
  <si>
    <t>MO|Wayne County</t>
  </si>
  <si>
    <t>29225</t>
  </si>
  <si>
    <t>MO|Webster County</t>
  </si>
  <si>
    <t>29227</t>
  </si>
  <si>
    <t>MO|Worth County</t>
  </si>
  <si>
    <t>29229</t>
  </si>
  <si>
    <t>MO|Wright County</t>
  </si>
  <si>
    <t>29510</t>
  </si>
  <si>
    <t>St. Louis city</t>
  </si>
  <si>
    <t>MO|St. Louis city</t>
  </si>
  <si>
    <t>30001</t>
  </si>
  <si>
    <t>Beaverhead</t>
  </si>
  <si>
    <t>Beaverhead County</t>
  </si>
  <si>
    <t>MT|Beaverhead County</t>
  </si>
  <si>
    <t>30003</t>
  </si>
  <si>
    <t>Big Horn</t>
  </si>
  <si>
    <t>Big Horn County</t>
  </si>
  <si>
    <t>MT|Big Horn County</t>
  </si>
  <si>
    <t>30005</t>
  </si>
  <si>
    <t>MT|Blaine County</t>
  </si>
  <si>
    <t>30007</t>
  </si>
  <si>
    <t>Broadwater</t>
  </si>
  <si>
    <t>Broadwater County</t>
  </si>
  <si>
    <t>MT|Broadwater County</t>
  </si>
  <si>
    <t>30009</t>
  </si>
  <si>
    <t>Carbon</t>
  </si>
  <si>
    <t>Carbon County</t>
  </si>
  <si>
    <t>MT|Carbon County</t>
  </si>
  <si>
    <t>30011</t>
  </si>
  <si>
    <t>MT|Carter County</t>
  </si>
  <si>
    <t>30013</t>
  </si>
  <si>
    <t>Cascade</t>
  </si>
  <si>
    <t>Cascade County</t>
  </si>
  <si>
    <t>MT|Cascade County</t>
  </si>
  <si>
    <t>30015</t>
  </si>
  <si>
    <t>Chouteau</t>
  </si>
  <si>
    <t>Chouteau County</t>
  </si>
  <si>
    <t>MT|Chouteau County</t>
  </si>
  <si>
    <t>30017</t>
  </si>
  <si>
    <t>MT|Custer County</t>
  </si>
  <si>
    <t>30019</t>
  </si>
  <si>
    <t>Daniels</t>
  </si>
  <si>
    <t>Daniels County</t>
  </si>
  <si>
    <t>MT|Daniels County</t>
  </si>
  <si>
    <t>30021</t>
  </si>
  <si>
    <t>MT|Dawson County</t>
  </si>
  <si>
    <t>30023</t>
  </si>
  <si>
    <t>Deer Lodge</t>
  </si>
  <si>
    <t>Deer Lodge County</t>
  </si>
  <si>
    <t>MT|Deer Lodge County</t>
  </si>
  <si>
    <t>30025</t>
  </si>
  <si>
    <t>Fallon</t>
  </si>
  <si>
    <t>Fallon County</t>
  </si>
  <si>
    <t>MT|Fallon County</t>
  </si>
  <si>
    <t>30027</t>
  </si>
  <si>
    <t>Fergus</t>
  </si>
  <si>
    <t>Fergus County</t>
  </si>
  <si>
    <t>MT|Fergus County</t>
  </si>
  <si>
    <t>30029</t>
  </si>
  <si>
    <t>Flathead</t>
  </si>
  <si>
    <t>Flathead County</t>
  </si>
  <si>
    <t>MT|Flathead County</t>
  </si>
  <si>
    <t>30031</t>
  </si>
  <si>
    <t>MT|Gallatin County</t>
  </si>
  <si>
    <t>30033</t>
  </si>
  <si>
    <t>MT|Garfield County</t>
  </si>
  <si>
    <t>30035</t>
  </si>
  <si>
    <t>Glacier</t>
  </si>
  <si>
    <t>Glacier County</t>
  </si>
  <si>
    <t>MT|Glacier County</t>
  </si>
  <si>
    <t>30037</t>
  </si>
  <si>
    <t>Golden Valley</t>
  </si>
  <si>
    <t>Golden Valley County</t>
  </si>
  <si>
    <t>MT|Golden Valley County</t>
  </si>
  <si>
    <t>30039</t>
  </si>
  <si>
    <t>Granite</t>
  </si>
  <si>
    <t>Granite County</t>
  </si>
  <si>
    <t>MT|Granite County</t>
  </si>
  <si>
    <t>30041</t>
  </si>
  <si>
    <t>Hill</t>
  </si>
  <si>
    <t>Hill County</t>
  </si>
  <si>
    <t>MT|Hill County</t>
  </si>
  <si>
    <t>30043</t>
  </si>
  <si>
    <t>MT|Jefferson County</t>
  </si>
  <si>
    <t>30045</t>
  </si>
  <si>
    <t>Judith Basin</t>
  </si>
  <si>
    <t>Judith Basin County</t>
  </si>
  <si>
    <t>MT|Judith Basin County</t>
  </si>
  <si>
    <t>30047</t>
  </si>
  <si>
    <t>MT|Lake County</t>
  </si>
  <si>
    <t>30049</t>
  </si>
  <si>
    <t>Lewis and Clark</t>
  </si>
  <si>
    <t>Lewis and Clark County</t>
  </si>
  <si>
    <t>MT|Lewis and Clark County</t>
  </si>
  <si>
    <t>30051</t>
  </si>
  <si>
    <t>MT|Liberty County</t>
  </si>
  <si>
    <t>30053</t>
  </si>
  <si>
    <t>MT|Lincoln County</t>
  </si>
  <si>
    <t>30055</t>
  </si>
  <si>
    <t>McCone</t>
  </si>
  <si>
    <t>McCone County</t>
  </si>
  <si>
    <t>MT|McCone County</t>
  </si>
  <si>
    <t>30057</t>
  </si>
  <si>
    <t>MT|Madison County</t>
  </si>
  <si>
    <t>30059</t>
  </si>
  <si>
    <t>Meagher</t>
  </si>
  <si>
    <t>Meagher County</t>
  </si>
  <si>
    <t>MT|Meagher County</t>
  </si>
  <si>
    <t>30061</t>
  </si>
  <si>
    <t>MT|Mineral County</t>
  </si>
  <si>
    <t>30063</t>
  </si>
  <si>
    <t>Missoula</t>
  </si>
  <si>
    <t>Missoula County</t>
  </si>
  <si>
    <t>MT|Missoula County</t>
  </si>
  <si>
    <t>30065</t>
  </si>
  <si>
    <t>Musselshell</t>
  </si>
  <si>
    <t>Musselshell County</t>
  </si>
  <si>
    <t>MT|Musselshell County</t>
  </si>
  <si>
    <t>30067</t>
  </si>
  <si>
    <t>MT|Park County</t>
  </si>
  <si>
    <t>30069</t>
  </si>
  <si>
    <t>Petroleum</t>
  </si>
  <si>
    <t>Petroleum County</t>
  </si>
  <si>
    <t>MT|Petroleum County</t>
  </si>
  <si>
    <t>30071</t>
  </si>
  <si>
    <t>MT|Phillips County</t>
  </si>
  <si>
    <t>30073</t>
  </si>
  <si>
    <t>Pondera</t>
  </si>
  <si>
    <t>Pondera County</t>
  </si>
  <si>
    <t>MT|Pondera County</t>
  </si>
  <si>
    <t>30075</t>
  </si>
  <si>
    <t>Powder River</t>
  </si>
  <si>
    <t>Powder River County</t>
  </si>
  <si>
    <t>MT|Powder River County</t>
  </si>
  <si>
    <t>30077</t>
  </si>
  <si>
    <t>MT|Powell County</t>
  </si>
  <si>
    <t>30079</t>
  </si>
  <si>
    <t>MT|Prairie County</t>
  </si>
  <si>
    <t>30081</t>
  </si>
  <si>
    <t>Ravalli</t>
  </si>
  <si>
    <t>Ravalli County</t>
  </si>
  <si>
    <t>MT|Ravalli County</t>
  </si>
  <si>
    <t>30083</t>
  </si>
  <si>
    <t>MT|Richland County</t>
  </si>
  <si>
    <t>30085</t>
  </si>
  <si>
    <t>Roosevelt</t>
  </si>
  <si>
    <t>Roosevelt County</t>
  </si>
  <si>
    <t>MT|Roosevelt County</t>
  </si>
  <si>
    <t>30087</t>
  </si>
  <si>
    <t>Rosebud</t>
  </si>
  <si>
    <t>Rosebud County</t>
  </si>
  <si>
    <t>MT|Rosebud County</t>
  </si>
  <si>
    <t>30089</t>
  </si>
  <si>
    <t>Sanders</t>
  </si>
  <si>
    <t>Sanders County</t>
  </si>
  <si>
    <t>MT|Sanders County</t>
  </si>
  <si>
    <t>30091</t>
  </si>
  <si>
    <t>MT|Sheridan County</t>
  </si>
  <si>
    <t>30093</t>
  </si>
  <si>
    <t>Silver Bow</t>
  </si>
  <si>
    <t>Silver Bow County</t>
  </si>
  <si>
    <t>MT|Silver Bow County</t>
  </si>
  <si>
    <t>30095</t>
  </si>
  <si>
    <t>Stillwater</t>
  </si>
  <si>
    <t>Stillwater County</t>
  </si>
  <si>
    <t>MT|Stillwater County</t>
  </si>
  <si>
    <t>30097</t>
  </si>
  <si>
    <t>Sweet Grass</t>
  </si>
  <si>
    <t>Sweet Grass County</t>
  </si>
  <si>
    <t>MT|Sweet Grass County</t>
  </si>
  <si>
    <t>30099</t>
  </si>
  <si>
    <t>MT|Teton County</t>
  </si>
  <si>
    <t>30101</t>
  </si>
  <si>
    <t>Toole</t>
  </si>
  <si>
    <t>Toole County</t>
  </si>
  <si>
    <t>MT|Toole County</t>
  </si>
  <si>
    <t>30103</t>
  </si>
  <si>
    <t>Treasure</t>
  </si>
  <si>
    <t>Treasure County</t>
  </si>
  <si>
    <t>MT|Treasure County</t>
  </si>
  <si>
    <t>30105</t>
  </si>
  <si>
    <t>MT|Valley County</t>
  </si>
  <si>
    <t>30107</t>
  </si>
  <si>
    <t>Wheatland</t>
  </si>
  <si>
    <t>Wheatland County</t>
  </si>
  <si>
    <t>MT|Wheatland County</t>
  </si>
  <si>
    <t>30109</t>
  </si>
  <si>
    <t>Wibaux</t>
  </si>
  <si>
    <t>Wibaux County</t>
  </si>
  <si>
    <t>MT|Wibaux County</t>
  </si>
  <si>
    <t>30111</t>
  </si>
  <si>
    <t>Yellowstone</t>
  </si>
  <si>
    <t>Yellowstone County</t>
  </si>
  <si>
    <t>MT|Yellowstone County</t>
  </si>
  <si>
    <t>31001</t>
  </si>
  <si>
    <t>NE|Adams County</t>
  </si>
  <si>
    <t>31003</t>
  </si>
  <si>
    <t>Antelope</t>
  </si>
  <si>
    <t>Antelope County</t>
  </si>
  <si>
    <t>NE|Antelope County</t>
  </si>
  <si>
    <t>31005</t>
  </si>
  <si>
    <t>Arthur</t>
  </si>
  <si>
    <t>Arthur County</t>
  </si>
  <si>
    <t>NE|Arthur County</t>
  </si>
  <si>
    <t>31007</t>
  </si>
  <si>
    <t>Banner</t>
  </si>
  <si>
    <t>Banner County</t>
  </si>
  <si>
    <t>NE|Banner County</t>
  </si>
  <si>
    <t>31009</t>
  </si>
  <si>
    <t>NE|Blaine County</t>
  </si>
  <si>
    <t>31011</t>
  </si>
  <si>
    <t>NE|Boone County</t>
  </si>
  <si>
    <t>31013</t>
  </si>
  <si>
    <t>Box Butte</t>
  </si>
  <si>
    <t>Box Butte County</t>
  </si>
  <si>
    <t>NE|Box Butte County</t>
  </si>
  <si>
    <t>31015</t>
  </si>
  <si>
    <t>NE|Boyd County</t>
  </si>
  <si>
    <t>31017</t>
  </si>
  <si>
    <t>NE|Brown County</t>
  </si>
  <si>
    <t>31019</t>
  </si>
  <si>
    <t>Buffalo</t>
  </si>
  <si>
    <t>Buffalo County</t>
  </si>
  <si>
    <t>NE|Buffalo County</t>
  </si>
  <si>
    <t>31021</t>
  </si>
  <si>
    <t>Burt</t>
  </si>
  <si>
    <t>Burt County</t>
  </si>
  <si>
    <t>NE|Burt County</t>
  </si>
  <si>
    <t>31023</t>
  </si>
  <si>
    <t>NE|Butler County</t>
  </si>
  <si>
    <t>31025</t>
  </si>
  <si>
    <t>NE|Cass County</t>
  </si>
  <si>
    <t>31027</t>
  </si>
  <si>
    <t>NE|Cedar County</t>
  </si>
  <si>
    <t>31029</t>
  </si>
  <si>
    <t>NE|Chase County</t>
  </si>
  <si>
    <t>31031</t>
  </si>
  <si>
    <t>Cherry</t>
  </si>
  <si>
    <t>Cherry County</t>
  </si>
  <si>
    <t>NE|Cherry County</t>
  </si>
  <si>
    <t>31033</t>
  </si>
  <si>
    <t>NE|Cheyenne County</t>
  </si>
  <si>
    <t>31035</t>
  </si>
  <si>
    <t>NE|Clay County</t>
  </si>
  <si>
    <t>31037</t>
  </si>
  <si>
    <t>Colfax</t>
  </si>
  <si>
    <t>Colfax County</t>
  </si>
  <si>
    <t>NE|Colfax County</t>
  </si>
  <si>
    <t>31039</t>
  </si>
  <si>
    <t>Cuming</t>
  </si>
  <si>
    <t>Cuming County</t>
  </si>
  <si>
    <t>NE|Cuming County</t>
  </si>
  <si>
    <t>31041</t>
  </si>
  <si>
    <t>NE|Custer County</t>
  </si>
  <si>
    <t>31043</t>
  </si>
  <si>
    <t>NE|Dakota County</t>
  </si>
  <si>
    <t>31045</t>
  </si>
  <si>
    <t>Dawes</t>
  </si>
  <si>
    <t>Dawes County</t>
  </si>
  <si>
    <t>NE|Dawes County</t>
  </si>
  <si>
    <t>31047</t>
  </si>
  <si>
    <t>NE|Dawson County</t>
  </si>
  <si>
    <t>31049</t>
  </si>
  <si>
    <t>Deuel</t>
  </si>
  <si>
    <t>Deuel County</t>
  </si>
  <si>
    <t>NE|Deuel County</t>
  </si>
  <si>
    <t>31051</t>
  </si>
  <si>
    <t>Dixon</t>
  </si>
  <si>
    <t>Dixon County</t>
  </si>
  <si>
    <t>NE|Dixon County</t>
  </si>
  <si>
    <t>31053</t>
  </si>
  <si>
    <t>NE|Dodge County</t>
  </si>
  <si>
    <t>31055</t>
  </si>
  <si>
    <t>NE|Douglas County</t>
  </si>
  <si>
    <t>31057</t>
  </si>
  <si>
    <t>Dundy</t>
  </si>
  <si>
    <t>Dundy County</t>
  </si>
  <si>
    <t>NE|Dundy County</t>
  </si>
  <si>
    <t>31059</t>
  </si>
  <si>
    <t>NE|Fillmore County</t>
  </si>
  <si>
    <t>31061</t>
  </si>
  <si>
    <t>NE|Franklin County</t>
  </si>
  <si>
    <t>31063</t>
  </si>
  <si>
    <t>Frontier</t>
  </si>
  <si>
    <t>Frontier County</t>
  </si>
  <si>
    <t>NE|Frontier County</t>
  </si>
  <si>
    <t>31065</t>
  </si>
  <si>
    <t>Furnas</t>
  </si>
  <si>
    <t>Furnas County</t>
  </si>
  <si>
    <t>NE|Furnas County</t>
  </si>
  <si>
    <t>31067</t>
  </si>
  <si>
    <t>Gage</t>
  </si>
  <si>
    <t>Gage County</t>
  </si>
  <si>
    <t>NE|Gage County</t>
  </si>
  <si>
    <t>31069</t>
  </si>
  <si>
    <t>Garden</t>
  </si>
  <si>
    <t>Garden County</t>
  </si>
  <si>
    <t>NE|Garden County</t>
  </si>
  <si>
    <t>31071</t>
  </si>
  <si>
    <t>NE|Garfield County</t>
  </si>
  <si>
    <t>31073</t>
  </si>
  <si>
    <t>Gosper</t>
  </si>
  <si>
    <t>Gosper County</t>
  </si>
  <si>
    <t>NE|Gosper County</t>
  </si>
  <si>
    <t>31075</t>
  </si>
  <si>
    <t>NE|Grant County</t>
  </si>
  <si>
    <t>31077</t>
  </si>
  <si>
    <t>NE|Greeley County</t>
  </si>
  <si>
    <t>31079</t>
  </si>
  <si>
    <t>NE|Hall County</t>
  </si>
  <si>
    <t>31081</t>
  </si>
  <si>
    <t>NE|Hamilton County</t>
  </si>
  <si>
    <t>31083</t>
  </si>
  <si>
    <t>NE|Harlan County</t>
  </si>
  <si>
    <t>31085</t>
  </si>
  <si>
    <t>Hayes</t>
  </si>
  <si>
    <t>Hayes County</t>
  </si>
  <si>
    <t>NE|Hayes County</t>
  </si>
  <si>
    <t>31087</t>
  </si>
  <si>
    <t>Hitchcock</t>
  </si>
  <si>
    <t>Hitchcock County</t>
  </si>
  <si>
    <t>NE|Hitchcock County</t>
  </si>
  <si>
    <t>31089</t>
  </si>
  <si>
    <t>NE|Holt County</t>
  </si>
  <si>
    <t>31091</t>
  </si>
  <si>
    <t>Hooker</t>
  </si>
  <si>
    <t>Hooker County</t>
  </si>
  <si>
    <t>NE|Hooker County</t>
  </si>
  <si>
    <t>31093</t>
  </si>
  <si>
    <t>NE|Howard County</t>
  </si>
  <si>
    <t>31095</t>
  </si>
  <si>
    <t>NE|Jefferson County</t>
  </si>
  <si>
    <t>31097</t>
  </si>
  <si>
    <t>NE|Johnson County</t>
  </si>
  <si>
    <t>31099</t>
  </si>
  <si>
    <t>Kearney</t>
  </si>
  <si>
    <t>Kearney County</t>
  </si>
  <si>
    <t>NE|Kearney County</t>
  </si>
  <si>
    <t>31101</t>
  </si>
  <si>
    <t>Keith</t>
  </si>
  <si>
    <t>Keith County</t>
  </si>
  <si>
    <t>NE|Keith County</t>
  </si>
  <si>
    <t>31103</t>
  </si>
  <si>
    <t>Keya Paha</t>
  </si>
  <si>
    <t>Keya Paha County</t>
  </si>
  <si>
    <t>NE|Keya Paha County</t>
  </si>
  <si>
    <t>31105</t>
  </si>
  <si>
    <t>Kimball</t>
  </si>
  <si>
    <t>Kimball County</t>
  </si>
  <si>
    <t>NE|Kimball County</t>
  </si>
  <si>
    <t>31107</t>
  </si>
  <si>
    <t>NE|Knox County</t>
  </si>
  <si>
    <t>31109</t>
  </si>
  <si>
    <t>Lancaster</t>
  </si>
  <si>
    <t>Lancaster County</t>
  </si>
  <si>
    <t>NE|Lancaster County</t>
  </si>
  <si>
    <t>31111</t>
  </si>
  <si>
    <t>NE|Lincoln County</t>
  </si>
  <si>
    <t>31113</t>
  </si>
  <si>
    <t>NE|Logan County</t>
  </si>
  <si>
    <t>31115</t>
  </si>
  <si>
    <t>Loup</t>
  </si>
  <si>
    <t>Loup County</t>
  </si>
  <si>
    <t>NE|Loup County</t>
  </si>
  <si>
    <t>31117</t>
  </si>
  <si>
    <t>NE|McPherson County</t>
  </si>
  <si>
    <t>31119</t>
  </si>
  <si>
    <t>NE|Madison County</t>
  </si>
  <si>
    <t>31121</t>
  </si>
  <si>
    <t>Merrick</t>
  </si>
  <si>
    <t>Merrick County</t>
  </si>
  <si>
    <t>NE|Merrick County</t>
  </si>
  <si>
    <t>31123</t>
  </si>
  <si>
    <t>Morrill</t>
  </si>
  <si>
    <t>Morrill County</t>
  </si>
  <si>
    <t>NE|Morrill County</t>
  </si>
  <si>
    <t>31125</t>
  </si>
  <si>
    <t>Nance</t>
  </si>
  <si>
    <t>Nance County</t>
  </si>
  <si>
    <t>NE|Nance County</t>
  </si>
  <si>
    <t>31127</t>
  </si>
  <si>
    <t>NE|Nemaha County</t>
  </si>
  <si>
    <t>31129</t>
  </si>
  <si>
    <t>Nuckolls</t>
  </si>
  <si>
    <t>Nuckolls County</t>
  </si>
  <si>
    <t>NE|Nuckolls County</t>
  </si>
  <si>
    <t>31131</t>
  </si>
  <si>
    <t>Otoe</t>
  </si>
  <si>
    <t>Otoe County</t>
  </si>
  <si>
    <t>NE|Otoe County</t>
  </si>
  <si>
    <t>31133</t>
  </si>
  <si>
    <t>NE|Pawnee County</t>
  </si>
  <si>
    <t>31135</t>
  </si>
  <si>
    <t>Perkins</t>
  </si>
  <si>
    <t>Perkins County</t>
  </si>
  <si>
    <t>NE|Perkins County</t>
  </si>
  <si>
    <t>31137</t>
  </si>
  <si>
    <t>NE|Phelps County</t>
  </si>
  <si>
    <t>31139</t>
  </si>
  <si>
    <t>NE|Pierce County</t>
  </si>
  <si>
    <t>31141</t>
  </si>
  <si>
    <t>NE|Platte County</t>
  </si>
  <si>
    <t>31143</t>
  </si>
  <si>
    <t>NE|Polk County</t>
  </si>
  <si>
    <t>31145</t>
  </si>
  <si>
    <t>Red Willow</t>
  </si>
  <si>
    <t>Red Willow County</t>
  </si>
  <si>
    <t>NE|Red Willow County</t>
  </si>
  <si>
    <t>31147</t>
  </si>
  <si>
    <t>Richardson</t>
  </si>
  <si>
    <t>Richardson County</t>
  </si>
  <si>
    <t>NE|Richardson County</t>
  </si>
  <si>
    <t>31149</t>
  </si>
  <si>
    <t>NE|Rock County</t>
  </si>
  <si>
    <t>31151</t>
  </si>
  <si>
    <t>NE|Saline County</t>
  </si>
  <si>
    <t>31153</t>
  </si>
  <si>
    <t>Sarpy</t>
  </si>
  <si>
    <t>Sarpy County</t>
  </si>
  <si>
    <t>NE|Sarpy County</t>
  </si>
  <si>
    <t>31155</t>
  </si>
  <si>
    <t>Saunders</t>
  </si>
  <si>
    <t>Saunders County</t>
  </si>
  <si>
    <t>NE|Saunders County</t>
  </si>
  <si>
    <t>31157</t>
  </si>
  <si>
    <t>Scotts Bluff</t>
  </si>
  <si>
    <t>Scotts Bluff County</t>
  </si>
  <si>
    <t>NE|Scotts Bluff County</t>
  </si>
  <si>
    <t>31159</t>
  </si>
  <si>
    <t>NE|Seward County</t>
  </si>
  <si>
    <t>31161</t>
  </si>
  <si>
    <t>NE|Sheridan County</t>
  </si>
  <si>
    <t>31163</t>
  </si>
  <si>
    <t>NE|Sherman County</t>
  </si>
  <si>
    <t>31165</t>
  </si>
  <si>
    <t>NE|Sioux County</t>
  </si>
  <si>
    <t>31167</t>
  </si>
  <si>
    <t>NE|Stanton County</t>
  </si>
  <si>
    <t>31169</t>
  </si>
  <si>
    <t>Thayer</t>
  </si>
  <si>
    <t>Thayer County</t>
  </si>
  <si>
    <t>NE|Thayer County</t>
  </si>
  <si>
    <t>31171</t>
  </si>
  <si>
    <t>NE|Thomas County</t>
  </si>
  <si>
    <t>31173</t>
  </si>
  <si>
    <t>Thurston</t>
  </si>
  <si>
    <t>Thurston County</t>
  </si>
  <si>
    <t>NE|Thurston County</t>
  </si>
  <si>
    <t>31175</t>
  </si>
  <si>
    <t>NE|Valley County</t>
  </si>
  <si>
    <t>31177</t>
  </si>
  <si>
    <t>NE|Washington County</t>
  </si>
  <si>
    <t>31179</t>
  </si>
  <si>
    <t>NE|Wayne County</t>
  </si>
  <si>
    <t>31181</t>
  </si>
  <si>
    <t>NE|Webster County</t>
  </si>
  <si>
    <t>31183</t>
  </si>
  <si>
    <t>NE|Wheeler County</t>
  </si>
  <si>
    <t>31185</t>
  </si>
  <si>
    <t>NE|York County</t>
  </si>
  <si>
    <t>32001</t>
  </si>
  <si>
    <t>Churchill</t>
  </si>
  <si>
    <t>Churchill County</t>
  </si>
  <si>
    <t>NV|Churchill County</t>
  </si>
  <si>
    <t>32003</t>
  </si>
  <si>
    <t>NV|Clark County</t>
  </si>
  <si>
    <t>32005</t>
  </si>
  <si>
    <t>NV|Douglas County</t>
  </si>
  <si>
    <t>32007</t>
  </si>
  <si>
    <t>Elko</t>
  </si>
  <si>
    <t>Elko County</t>
  </si>
  <si>
    <t>NV|Elko County</t>
  </si>
  <si>
    <t>32009</t>
  </si>
  <si>
    <t>Esmeralda</t>
  </si>
  <si>
    <t>Esmeralda County</t>
  </si>
  <si>
    <t>NV|Esmeralda County</t>
  </si>
  <si>
    <t>32011</t>
  </si>
  <si>
    <t>Eureka</t>
  </si>
  <si>
    <t>Eureka County</t>
  </si>
  <si>
    <t>NV|Eureka County</t>
  </si>
  <si>
    <t>32013</t>
  </si>
  <si>
    <t>NV|Humboldt County</t>
  </si>
  <si>
    <t>32015</t>
  </si>
  <si>
    <t>Lander</t>
  </si>
  <si>
    <t>Lander County</t>
  </si>
  <si>
    <t>NV|Lander County</t>
  </si>
  <si>
    <t>32017</t>
  </si>
  <si>
    <t>NV|Lincoln County</t>
  </si>
  <si>
    <t>32019</t>
  </si>
  <si>
    <t>NV|Lyon County</t>
  </si>
  <si>
    <t>32021</t>
  </si>
  <si>
    <t>NV|Mineral County</t>
  </si>
  <si>
    <t>32023</t>
  </si>
  <si>
    <t>Nye</t>
  </si>
  <si>
    <t>Nye County</t>
  </si>
  <si>
    <t>NV|Nye County</t>
  </si>
  <si>
    <t>32027</t>
  </si>
  <si>
    <t>Pershing</t>
  </si>
  <si>
    <t>Pershing County</t>
  </si>
  <si>
    <t>NV|Pershing County</t>
  </si>
  <si>
    <t>32029</t>
  </si>
  <si>
    <t>Storey</t>
  </si>
  <si>
    <t>Storey County</t>
  </si>
  <si>
    <t>NV|Storey County</t>
  </si>
  <si>
    <t>32031</t>
  </si>
  <si>
    <t>Washoe</t>
  </si>
  <si>
    <t>Washoe County</t>
  </si>
  <si>
    <t>NV|Washoe County</t>
  </si>
  <si>
    <t>32033</t>
  </si>
  <si>
    <t>White Pine</t>
  </si>
  <si>
    <t>White Pine County</t>
  </si>
  <si>
    <t>NV|White Pine County</t>
  </si>
  <si>
    <t>32510</t>
  </si>
  <si>
    <t>Carson city</t>
  </si>
  <si>
    <t>NV|Carson city</t>
  </si>
  <si>
    <t>33001</t>
  </si>
  <si>
    <t>Belknap</t>
  </si>
  <si>
    <t>Belknap County</t>
  </si>
  <si>
    <t>NH|Belknap County</t>
  </si>
  <si>
    <t>33003</t>
  </si>
  <si>
    <t>NH|Carroll County</t>
  </si>
  <si>
    <t>33005</t>
  </si>
  <si>
    <t>Cheshire</t>
  </si>
  <si>
    <t>Cheshire County</t>
  </si>
  <si>
    <t>NH|Cheshire County</t>
  </si>
  <si>
    <t>33007</t>
  </si>
  <si>
    <t>Coos</t>
  </si>
  <si>
    <t>Coos County</t>
  </si>
  <si>
    <t>NH|Coos County</t>
  </si>
  <si>
    <t>33009</t>
  </si>
  <si>
    <t>Grafton</t>
  </si>
  <si>
    <t>Grafton County</t>
  </si>
  <si>
    <t>NH|Grafton County</t>
  </si>
  <si>
    <t>33011</t>
  </si>
  <si>
    <t>NH|Hillsborough County</t>
  </si>
  <si>
    <t>33013</t>
  </si>
  <si>
    <t>Merrimack</t>
  </si>
  <si>
    <t>Merrimack County</t>
  </si>
  <si>
    <t>NH|Merrimack County</t>
  </si>
  <si>
    <t>33015</t>
  </si>
  <si>
    <t>Rockingham</t>
  </si>
  <si>
    <t>Rockingham County</t>
  </si>
  <si>
    <t>NH|Rockingham County</t>
  </si>
  <si>
    <t>33017</t>
  </si>
  <si>
    <t>Strafford</t>
  </si>
  <si>
    <t>Strafford County</t>
  </si>
  <si>
    <t>NH|Strafford County</t>
  </si>
  <si>
    <t>33019</t>
  </si>
  <si>
    <t>NH|Sullivan County</t>
  </si>
  <si>
    <t>34001</t>
  </si>
  <si>
    <t>Atlantic</t>
  </si>
  <si>
    <t>Atlantic County</t>
  </si>
  <si>
    <t>NJ|Atlantic County</t>
  </si>
  <si>
    <t>34003</t>
  </si>
  <si>
    <t>Bergen</t>
  </si>
  <si>
    <t>Bergen County</t>
  </si>
  <si>
    <t>NJ|Bergen County</t>
  </si>
  <si>
    <t>34005</t>
  </si>
  <si>
    <t>Burlington</t>
  </si>
  <si>
    <t>Burlington County</t>
  </si>
  <si>
    <t>NJ|Burlington County</t>
  </si>
  <si>
    <t>34007</t>
  </si>
  <si>
    <t>NJ|Camden County</t>
  </si>
  <si>
    <t>34009</t>
  </si>
  <si>
    <t>Cape May</t>
  </si>
  <si>
    <t>Cape May County</t>
  </si>
  <si>
    <t>NJ|Cape May County</t>
  </si>
  <si>
    <t>34011</t>
  </si>
  <si>
    <t>NJ|Cumberland County</t>
  </si>
  <si>
    <t>34013</t>
  </si>
  <si>
    <t>NJ|Essex County</t>
  </si>
  <si>
    <t>34015</t>
  </si>
  <si>
    <t>Gloucester</t>
  </si>
  <si>
    <t>Gloucester County</t>
  </si>
  <si>
    <t>NJ|Gloucester County</t>
  </si>
  <si>
    <t>34017</t>
  </si>
  <si>
    <t>Hudson</t>
  </si>
  <si>
    <t>Hudson County</t>
  </si>
  <si>
    <t>NJ|Hudson County</t>
  </si>
  <si>
    <t>34019</t>
  </si>
  <si>
    <t>Hunterdon</t>
  </si>
  <si>
    <t>Hunterdon County</t>
  </si>
  <si>
    <t>NJ|Hunterdon County</t>
  </si>
  <si>
    <t>34021</t>
  </si>
  <si>
    <t>NJ|Mercer County</t>
  </si>
  <si>
    <t>34023</t>
  </si>
  <si>
    <t>NJ|Middlesex County</t>
  </si>
  <si>
    <t>34025</t>
  </si>
  <si>
    <t>Monmouth</t>
  </si>
  <si>
    <t>Monmouth County</t>
  </si>
  <si>
    <t>NJ|Monmouth County</t>
  </si>
  <si>
    <t>34027</t>
  </si>
  <si>
    <t>NJ|Morris County</t>
  </si>
  <si>
    <t>34029</t>
  </si>
  <si>
    <t>Ocean</t>
  </si>
  <si>
    <t>Ocean County</t>
  </si>
  <si>
    <t>NJ|Ocean County</t>
  </si>
  <si>
    <t>34031</t>
  </si>
  <si>
    <t>Passaic</t>
  </si>
  <si>
    <t>Passaic County</t>
  </si>
  <si>
    <t>NJ|Passaic County</t>
  </si>
  <si>
    <t>34033</t>
  </si>
  <si>
    <t>Salem</t>
  </si>
  <si>
    <t>Salem County</t>
  </si>
  <si>
    <t>NJ|Salem County</t>
  </si>
  <si>
    <t>34035</t>
  </si>
  <si>
    <t>NJ|Somerset County</t>
  </si>
  <si>
    <t>34037</t>
  </si>
  <si>
    <t>NJ|Sussex County</t>
  </si>
  <si>
    <t>34039</t>
  </si>
  <si>
    <t>NJ|Union County</t>
  </si>
  <si>
    <t>34041</t>
  </si>
  <si>
    <t>NJ|Warren County</t>
  </si>
  <si>
    <t>35001</t>
  </si>
  <si>
    <t>Bernalillo</t>
  </si>
  <si>
    <t>Bernalillo County</t>
  </si>
  <si>
    <t>NM|Bernalillo County</t>
  </si>
  <si>
    <t>35003</t>
  </si>
  <si>
    <t>Catron</t>
  </si>
  <si>
    <t>Catron County</t>
  </si>
  <si>
    <t>NM|Catron County</t>
  </si>
  <si>
    <t>35005</t>
  </si>
  <si>
    <t>Chaves</t>
  </si>
  <si>
    <t>Chaves County</t>
  </si>
  <si>
    <t>NM|Chaves County</t>
  </si>
  <si>
    <t>35006</t>
  </si>
  <si>
    <t>Cibola</t>
  </si>
  <si>
    <t>Cibola County</t>
  </si>
  <si>
    <t>NM|Cibola County</t>
  </si>
  <si>
    <t>35007</t>
  </si>
  <si>
    <t>NM|Colfax County</t>
  </si>
  <si>
    <t>35009</t>
  </si>
  <si>
    <t>Curry</t>
  </si>
  <si>
    <t>Curry County</t>
  </si>
  <si>
    <t>NM|Curry County</t>
  </si>
  <si>
    <t>35011</t>
  </si>
  <si>
    <t>De Baca</t>
  </si>
  <si>
    <t>De Baca County</t>
  </si>
  <si>
    <t>NM|De Baca County</t>
  </si>
  <si>
    <t>35013</t>
  </si>
  <si>
    <t>Dona Ana</t>
  </si>
  <si>
    <t>Dona Ana County</t>
  </si>
  <si>
    <t>NM|Dona Ana County</t>
  </si>
  <si>
    <t>35015</t>
  </si>
  <si>
    <t>Eddy</t>
  </si>
  <si>
    <t>Eddy County</t>
  </si>
  <si>
    <t>NM|Eddy County</t>
  </si>
  <si>
    <t>35017</t>
  </si>
  <si>
    <t>NM|Grant County</t>
  </si>
  <si>
    <t>35019</t>
  </si>
  <si>
    <t>Guadalupe</t>
  </si>
  <si>
    <t>Guadalupe County</t>
  </si>
  <si>
    <t>NM|Guadalupe County</t>
  </si>
  <si>
    <t>35021</t>
  </si>
  <si>
    <t>Harding</t>
  </si>
  <si>
    <t>Harding County</t>
  </si>
  <si>
    <t>NM|Harding County</t>
  </si>
  <si>
    <t>35023</t>
  </si>
  <si>
    <t>Hidalgo</t>
  </si>
  <si>
    <t>Hidalgo County</t>
  </si>
  <si>
    <t>NM|Hidalgo County</t>
  </si>
  <si>
    <t>35025</t>
  </si>
  <si>
    <t>Lea</t>
  </si>
  <si>
    <t>Lea County</t>
  </si>
  <si>
    <t>NM|Lea County</t>
  </si>
  <si>
    <t>35027</t>
  </si>
  <si>
    <t>NM|Lincoln County</t>
  </si>
  <si>
    <t>35028</t>
  </si>
  <si>
    <t>Los Alamos</t>
  </si>
  <si>
    <t>Los Alamos County</t>
  </si>
  <si>
    <t>NM|Los Alamos County</t>
  </si>
  <si>
    <t>35029</t>
  </si>
  <si>
    <t>Luna</t>
  </si>
  <si>
    <t>Luna County</t>
  </si>
  <si>
    <t>NM|Luna County</t>
  </si>
  <si>
    <t>35031</t>
  </si>
  <si>
    <t>McKinley</t>
  </si>
  <si>
    <t>McKinley County</t>
  </si>
  <si>
    <t>NM|McKinley County</t>
  </si>
  <si>
    <t>35033</t>
  </si>
  <si>
    <t>Mora</t>
  </si>
  <si>
    <t>Mora County</t>
  </si>
  <si>
    <t>NM|Mora County</t>
  </si>
  <si>
    <t>35035</t>
  </si>
  <si>
    <t>NM|Otero County</t>
  </si>
  <si>
    <t>35037</t>
  </si>
  <si>
    <t>Quay</t>
  </si>
  <si>
    <t>Quay County</t>
  </si>
  <si>
    <t>NM|Quay County</t>
  </si>
  <si>
    <t>35039</t>
  </si>
  <si>
    <t>Rio Arriba</t>
  </si>
  <si>
    <t>Rio Arriba County</t>
  </si>
  <si>
    <t>NM|Rio Arriba County</t>
  </si>
  <si>
    <t>35041</t>
  </si>
  <si>
    <t>NM|Roosevelt County</t>
  </si>
  <si>
    <t>35043</t>
  </si>
  <si>
    <t>Sandoval</t>
  </si>
  <si>
    <t>Sandoval County</t>
  </si>
  <si>
    <t>NM|Sandoval County</t>
  </si>
  <si>
    <t>35045</t>
  </si>
  <si>
    <t>NM|San Juan County</t>
  </si>
  <si>
    <t>35047</t>
  </si>
  <si>
    <t>NM|San Miguel County</t>
  </si>
  <si>
    <t>35049</t>
  </si>
  <si>
    <t>Santa Fe</t>
  </si>
  <si>
    <t>Santa Fe County</t>
  </si>
  <si>
    <t>NM|Santa Fe County</t>
  </si>
  <si>
    <t>35051</t>
  </si>
  <si>
    <t>NM|Sierra County</t>
  </si>
  <si>
    <t>35053</t>
  </si>
  <si>
    <t>Socorro</t>
  </si>
  <si>
    <t>Socorro County</t>
  </si>
  <si>
    <t>NM|Socorro County</t>
  </si>
  <si>
    <t>35055</t>
  </si>
  <si>
    <t>Taos</t>
  </si>
  <si>
    <t>Taos County</t>
  </si>
  <si>
    <t>NM|Taos County</t>
  </si>
  <si>
    <t>35057</t>
  </si>
  <si>
    <t>Torrance</t>
  </si>
  <si>
    <t>Torrance County</t>
  </si>
  <si>
    <t>NM|Torrance County</t>
  </si>
  <si>
    <t>35059</t>
  </si>
  <si>
    <t>NM|Union County</t>
  </si>
  <si>
    <t>35061</t>
  </si>
  <si>
    <t>Valencia</t>
  </si>
  <si>
    <t>Valencia County</t>
  </si>
  <si>
    <t>NM|Valencia County</t>
  </si>
  <si>
    <t>36001</t>
  </si>
  <si>
    <t>Albany</t>
  </si>
  <si>
    <t>Albany County</t>
  </si>
  <si>
    <t>NY|Albany County</t>
  </si>
  <si>
    <t>36003</t>
  </si>
  <si>
    <t>NY|Allegany County</t>
  </si>
  <si>
    <t>36005</t>
  </si>
  <si>
    <t>Bronx</t>
  </si>
  <si>
    <t>Bronx County</t>
  </si>
  <si>
    <t>NY|Bronx County</t>
  </si>
  <si>
    <t>36007</t>
  </si>
  <si>
    <t>Broome</t>
  </si>
  <si>
    <t>Broome County</t>
  </si>
  <si>
    <t>NY|Broome County</t>
  </si>
  <si>
    <t>36009</t>
  </si>
  <si>
    <t>Cattaraugus</t>
  </si>
  <si>
    <t>Cattaraugus County</t>
  </si>
  <si>
    <t>NY|Cattaraugus County</t>
  </si>
  <si>
    <t>36011</t>
  </si>
  <si>
    <t>Cayuga</t>
  </si>
  <si>
    <t>Cayuga County</t>
  </si>
  <si>
    <t>NY|Cayuga County</t>
  </si>
  <si>
    <t>36013</t>
  </si>
  <si>
    <t>NY|Chautauqua County</t>
  </si>
  <si>
    <t>36015</t>
  </si>
  <si>
    <t>Chemung</t>
  </si>
  <si>
    <t>Chemung County</t>
  </si>
  <si>
    <t>NY|Chemung County</t>
  </si>
  <si>
    <t>36017</t>
  </si>
  <si>
    <t>Chenango</t>
  </si>
  <si>
    <t>Chenango County</t>
  </si>
  <si>
    <t>NY|Chenango County</t>
  </si>
  <si>
    <t>36019</t>
  </si>
  <si>
    <t>NY|Clinton County</t>
  </si>
  <si>
    <t>36021</t>
  </si>
  <si>
    <t>NY|Columbia County</t>
  </si>
  <si>
    <t>36023</t>
  </si>
  <si>
    <t>Cortland</t>
  </si>
  <si>
    <t>Cortland County</t>
  </si>
  <si>
    <t>NY|Cortland County</t>
  </si>
  <si>
    <t>36025</t>
  </si>
  <si>
    <t>NY|Delaware County</t>
  </si>
  <si>
    <t>36027</t>
  </si>
  <si>
    <t>Dutchess</t>
  </si>
  <si>
    <t>Dutchess County</t>
  </si>
  <si>
    <t>NY|Dutchess County</t>
  </si>
  <si>
    <t>36029</t>
  </si>
  <si>
    <t>Erie</t>
  </si>
  <si>
    <t>Erie County</t>
  </si>
  <si>
    <t>NY|Erie County</t>
  </si>
  <si>
    <t>36031</t>
  </si>
  <si>
    <t>NY|Essex County</t>
  </si>
  <si>
    <t>36033</t>
  </si>
  <si>
    <t>NY|Franklin County</t>
  </si>
  <si>
    <t>36035</t>
  </si>
  <si>
    <t>NY|Fulton County</t>
  </si>
  <si>
    <t>36037</t>
  </si>
  <si>
    <t>NY|Genesee County</t>
  </si>
  <si>
    <t>36039</t>
  </si>
  <si>
    <t>NY|Greene County</t>
  </si>
  <si>
    <t>36041</t>
  </si>
  <si>
    <t>NY|Hamilton County</t>
  </si>
  <si>
    <t>36043</t>
  </si>
  <si>
    <t>Herkimer</t>
  </si>
  <si>
    <t>Herkimer County</t>
  </si>
  <si>
    <t>NY|Herkimer County</t>
  </si>
  <si>
    <t>36045</t>
  </si>
  <si>
    <t>NY|Jefferson County</t>
  </si>
  <si>
    <t>36047</t>
  </si>
  <si>
    <t>NY|Kings County</t>
  </si>
  <si>
    <t>36049</t>
  </si>
  <si>
    <t>NY|Lewis County</t>
  </si>
  <si>
    <t>36051</t>
  </si>
  <si>
    <t>NY|Livingston County</t>
  </si>
  <si>
    <t>36053</t>
  </si>
  <si>
    <t>NY|Madison County</t>
  </si>
  <si>
    <t>36055</t>
  </si>
  <si>
    <t>NY|Monroe County</t>
  </si>
  <si>
    <t>36057</t>
  </si>
  <si>
    <t>NY|Montgomery County</t>
  </si>
  <si>
    <t>36059</t>
  </si>
  <si>
    <t>NY|Nassau County</t>
  </si>
  <si>
    <t>36061</t>
  </si>
  <si>
    <t>New York County</t>
  </si>
  <si>
    <t>NY|New York County</t>
  </si>
  <si>
    <t>36063</t>
  </si>
  <si>
    <t>Niagara</t>
  </si>
  <si>
    <t>Niagara County</t>
  </si>
  <si>
    <t>NY|Niagara County</t>
  </si>
  <si>
    <t>36065</t>
  </si>
  <si>
    <t>NY|Oneida County</t>
  </si>
  <si>
    <t>36067</t>
  </si>
  <si>
    <t>Onondaga</t>
  </si>
  <si>
    <t>Onondaga County</t>
  </si>
  <si>
    <t>NY|Onondaga County</t>
  </si>
  <si>
    <t>36069</t>
  </si>
  <si>
    <t>Ontario</t>
  </si>
  <si>
    <t>Ontario County</t>
  </si>
  <si>
    <t>NY|Ontario County</t>
  </si>
  <si>
    <t>36071</t>
  </si>
  <si>
    <t>NY|Orange County</t>
  </si>
  <si>
    <t>36073</t>
  </si>
  <si>
    <t>Orleans County</t>
  </si>
  <si>
    <t>NY|Orleans County</t>
  </si>
  <si>
    <t>36075</t>
  </si>
  <si>
    <t>Oswego</t>
  </si>
  <si>
    <t>Oswego County</t>
  </si>
  <si>
    <t>NY|Oswego County</t>
  </si>
  <si>
    <t>36077</t>
  </si>
  <si>
    <t>NY|Otsego County</t>
  </si>
  <si>
    <t>36079</t>
  </si>
  <si>
    <t>NY|Putnam County</t>
  </si>
  <si>
    <t>36081</t>
  </si>
  <si>
    <t>Queens</t>
  </si>
  <si>
    <t>Queens County</t>
  </si>
  <si>
    <t>NY|Queens County</t>
  </si>
  <si>
    <t>36083</t>
  </si>
  <si>
    <t>Rensselaer</t>
  </si>
  <si>
    <t>Rensselaer County</t>
  </si>
  <si>
    <t>NY|Rensselaer County</t>
  </si>
  <si>
    <t>36085</t>
  </si>
  <si>
    <t>NY|Richmond County</t>
  </si>
  <si>
    <t>36087</t>
  </si>
  <si>
    <t>Rockland</t>
  </si>
  <si>
    <t>Rockland County</t>
  </si>
  <si>
    <t>NY|Rockland County</t>
  </si>
  <si>
    <t>36089</t>
  </si>
  <si>
    <t>St. Lawrence</t>
  </si>
  <si>
    <t>St. Lawrence County</t>
  </si>
  <si>
    <t>NY|St. Lawrence County</t>
  </si>
  <si>
    <t>36091</t>
  </si>
  <si>
    <t>Saratoga</t>
  </si>
  <si>
    <t>Saratoga County</t>
  </si>
  <si>
    <t>NY|Saratoga County</t>
  </si>
  <si>
    <t>36093</t>
  </si>
  <si>
    <t>Schenectady</t>
  </si>
  <si>
    <t>Schenectady County</t>
  </si>
  <si>
    <t>NY|Schenectady County</t>
  </si>
  <si>
    <t>36095</t>
  </si>
  <si>
    <t>Schoharie</t>
  </si>
  <si>
    <t>Schoharie County</t>
  </si>
  <si>
    <t>NY|Schoharie County</t>
  </si>
  <si>
    <t>36097</t>
  </si>
  <si>
    <t>NY|Schuyler County</t>
  </si>
  <si>
    <t>36099</t>
  </si>
  <si>
    <t>Seneca</t>
  </si>
  <si>
    <t>Seneca County</t>
  </si>
  <si>
    <t>NY|Seneca County</t>
  </si>
  <si>
    <t>36101</t>
  </si>
  <si>
    <t>NY|Steuben County</t>
  </si>
  <si>
    <t>36103</t>
  </si>
  <si>
    <t>NY|Suffolk County</t>
  </si>
  <si>
    <t>36105</t>
  </si>
  <si>
    <t>NY|Sullivan County</t>
  </si>
  <si>
    <t>36107</t>
  </si>
  <si>
    <t>Tioga</t>
  </si>
  <si>
    <t>Tioga County</t>
  </si>
  <si>
    <t>NY|Tioga County</t>
  </si>
  <si>
    <t>36109</t>
  </si>
  <si>
    <t>Tompkins</t>
  </si>
  <si>
    <t>Tompkins County</t>
  </si>
  <si>
    <t>NY|Tompkins County</t>
  </si>
  <si>
    <t>36111</t>
  </si>
  <si>
    <t>Ulster</t>
  </si>
  <si>
    <t>Ulster County</t>
  </si>
  <si>
    <t>NY|Ulster County</t>
  </si>
  <si>
    <t>36113</t>
  </si>
  <si>
    <t>NY|Warren County</t>
  </si>
  <si>
    <t>36115</t>
  </si>
  <si>
    <t>NY|Washington County</t>
  </si>
  <si>
    <t>36117</t>
  </si>
  <si>
    <t>NY|Wayne County</t>
  </si>
  <si>
    <t>36119</t>
  </si>
  <si>
    <t>Westchester</t>
  </si>
  <si>
    <t>Westchester County</t>
  </si>
  <si>
    <t>NY|Westchester County</t>
  </si>
  <si>
    <t>36121</t>
  </si>
  <si>
    <t>Wyoming County</t>
  </si>
  <si>
    <t>NY|Wyoming County</t>
  </si>
  <si>
    <t>36123</t>
  </si>
  <si>
    <t>Yates</t>
  </si>
  <si>
    <t>Yates County</t>
  </si>
  <si>
    <t>NY|Yates County</t>
  </si>
  <si>
    <t>37001</t>
  </si>
  <si>
    <t>Alamance</t>
  </si>
  <si>
    <t>Alamance County</t>
  </si>
  <si>
    <t>NC|Alamance County</t>
  </si>
  <si>
    <t>Carolinas</t>
  </si>
  <si>
    <t>37003</t>
  </si>
  <si>
    <t>NC|Alexander County</t>
  </si>
  <si>
    <t>37005</t>
  </si>
  <si>
    <t>Alleghany</t>
  </si>
  <si>
    <t>Alleghany County</t>
  </si>
  <si>
    <t>NC|Alleghany County</t>
  </si>
  <si>
    <t>37007</t>
  </si>
  <si>
    <t>Anson</t>
  </si>
  <si>
    <t>Anson County</t>
  </si>
  <si>
    <t>NC|Anson County</t>
  </si>
  <si>
    <t>37009</t>
  </si>
  <si>
    <t>Ashe</t>
  </si>
  <si>
    <t>Ashe County</t>
  </si>
  <si>
    <t>NC|Ashe County</t>
  </si>
  <si>
    <t>37011</t>
  </si>
  <si>
    <t>Avery</t>
  </si>
  <si>
    <t>Avery County</t>
  </si>
  <si>
    <t>NC|Avery County</t>
  </si>
  <si>
    <t>37013</t>
  </si>
  <si>
    <t>Beaufort</t>
  </si>
  <si>
    <t>Beaufort County</t>
  </si>
  <si>
    <t>NC|Beaufort County</t>
  </si>
  <si>
    <t>37015</t>
  </si>
  <si>
    <t>Bertie</t>
  </si>
  <si>
    <t>Bertie County</t>
  </si>
  <si>
    <t>NC|Bertie County</t>
  </si>
  <si>
    <t>37017</t>
  </si>
  <si>
    <t>Bladen</t>
  </si>
  <si>
    <t>Bladen County</t>
  </si>
  <si>
    <t>NC|Bladen County</t>
  </si>
  <si>
    <t>37019</t>
  </si>
  <si>
    <t>Brunswick</t>
  </si>
  <si>
    <t>Brunswick County</t>
  </si>
  <si>
    <t>NC|Brunswick County</t>
  </si>
  <si>
    <t>37021</t>
  </si>
  <si>
    <t>Buncombe</t>
  </si>
  <si>
    <t>Buncombe County</t>
  </si>
  <si>
    <t>NC|Buncombe County</t>
  </si>
  <si>
    <t>37023</t>
  </si>
  <si>
    <t>NC|Burke County</t>
  </si>
  <si>
    <t>37025</t>
  </si>
  <si>
    <t>Cabarrus</t>
  </si>
  <si>
    <t>Cabarrus County</t>
  </si>
  <si>
    <t>NC|Cabarrus County</t>
  </si>
  <si>
    <t>37027</t>
  </si>
  <si>
    <t>NC|Caldwell County</t>
  </si>
  <si>
    <t>37029</t>
  </si>
  <si>
    <t>NC|Camden County</t>
  </si>
  <si>
    <t>37031</t>
  </si>
  <si>
    <t>Carteret</t>
  </si>
  <si>
    <t>Carteret County</t>
  </si>
  <si>
    <t>NC|Carteret County</t>
  </si>
  <si>
    <t>37033</t>
  </si>
  <si>
    <t>Caswell</t>
  </si>
  <si>
    <t>Caswell County</t>
  </si>
  <si>
    <t>NC|Caswell County</t>
  </si>
  <si>
    <t>37035</t>
  </si>
  <si>
    <t>Catawba</t>
  </si>
  <si>
    <t>Catawba County</t>
  </si>
  <si>
    <t>NC|Catawba County</t>
  </si>
  <si>
    <t>37037</t>
  </si>
  <si>
    <t>NC|Chatham County</t>
  </si>
  <si>
    <t>37039</t>
  </si>
  <si>
    <t>NC|Cherokee County</t>
  </si>
  <si>
    <t>37041</t>
  </si>
  <si>
    <t>Chowan</t>
  </si>
  <si>
    <t>Chowan County</t>
  </si>
  <si>
    <t>NC|Chowan County</t>
  </si>
  <si>
    <t>37043</t>
  </si>
  <si>
    <t>NC|Clay County</t>
  </si>
  <si>
    <t>37045</t>
  </si>
  <si>
    <t>NC|Cleveland County</t>
  </si>
  <si>
    <t>37047</t>
  </si>
  <si>
    <t>Columbus</t>
  </si>
  <si>
    <t>Columbus County</t>
  </si>
  <si>
    <t>NC|Columbus County</t>
  </si>
  <si>
    <t>37049</t>
  </si>
  <si>
    <t>Craven</t>
  </si>
  <si>
    <t>Craven County</t>
  </si>
  <si>
    <t>NC|Craven County</t>
  </si>
  <si>
    <t>37051</t>
  </si>
  <si>
    <t>NC|Cumberland County</t>
  </si>
  <si>
    <t>37053</t>
  </si>
  <si>
    <t>Currituck</t>
  </si>
  <si>
    <t>Currituck County</t>
  </si>
  <si>
    <t>NC|Currituck County</t>
  </si>
  <si>
    <t>37055</t>
  </si>
  <si>
    <t>Dare</t>
  </si>
  <si>
    <t>Dare County</t>
  </si>
  <si>
    <t>NC|Dare County</t>
  </si>
  <si>
    <t>37057</t>
  </si>
  <si>
    <t>Davidson</t>
  </si>
  <si>
    <t>Davidson County</t>
  </si>
  <si>
    <t>NC|Davidson County</t>
  </si>
  <si>
    <t>37059</t>
  </si>
  <si>
    <t>Davie</t>
  </si>
  <si>
    <t>Davie County</t>
  </si>
  <si>
    <t>NC|Davie County</t>
  </si>
  <si>
    <t>37061</t>
  </si>
  <si>
    <t>Duplin</t>
  </si>
  <si>
    <t>Duplin County</t>
  </si>
  <si>
    <t>NC|Duplin County</t>
  </si>
  <si>
    <t>37063</t>
  </si>
  <si>
    <t>Durham</t>
  </si>
  <si>
    <t>Durham County</t>
  </si>
  <si>
    <t>NC|Durham County</t>
  </si>
  <si>
    <t>37065</t>
  </si>
  <si>
    <t>Edgecombe</t>
  </si>
  <si>
    <t>Edgecombe County</t>
  </si>
  <si>
    <t>NC|Edgecombe County</t>
  </si>
  <si>
    <t>37067</t>
  </si>
  <si>
    <t>NC|Forsyth County</t>
  </si>
  <si>
    <t>37069</t>
  </si>
  <si>
    <t>NC|Franklin County</t>
  </si>
  <si>
    <t>37071</t>
  </si>
  <si>
    <t>Gaston</t>
  </si>
  <si>
    <t>Gaston County</t>
  </si>
  <si>
    <t>NC|Gaston County</t>
  </si>
  <si>
    <t>37073</t>
  </si>
  <si>
    <t>Gates</t>
  </si>
  <si>
    <t>Gates County</t>
  </si>
  <si>
    <t>NC|Gates County</t>
  </si>
  <si>
    <t>37075</t>
  </si>
  <si>
    <t>NC|Graham County</t>
  </si>
  <si>
    <t>37077</t>
  </si>
  <si>
    <t>Granville</t>
  </si>
  <si>
    <t>Granville County</t>
  </si>
  <si>
    <t>NC|Granville County</t>
  </si>
  <si>
    <t>37079</t>
  </si>
  <si>
    <t>NC|Greene County</t>
  </si>
  <si>
    <t>37081</t>
  </si>
  <si>
    <t>Guilford</t>
  </si>
  <si>
    <t>Guilford County</t>
  </si>
  <si>
    <t>NC|Guilford County</t>
  </si>
  <si>
    <t>37083</t>
  </si>
  <si>
    <t>Halifax</t>
  </si>
  <si>
    <t>Halifax County</t>
  </si>
  <si>
    <t>NC|Halifax County</t>
  </si>
  <si>
    <t>37085</t>
  </si>
  <si>
    <t>Harnett</t>
  </si>
  <si>
    <t>Harnett County</t>
  </si>
  <si>
    <t>NC|Harnett County</t>
  </si>
  <si>
    <t>37087</t>
  </si>
  <si>
    <t>Haywood</t>
  </si>
  <si>
    <t>Haywood County</t>
  </si>
  <si>
    <t>NC|Haywood County</t>
  </si>
  <si>
    <t>37089</t>
  </si>
  <si>
    <t>NC|Henderson County</t>
  </si>
  <si>
    <t>37091</t>
  </si>
  <si>
    <t>Hertford</t>
  </si>
  <si>
    <t>Hertford County</t>
  </si>
  <si>
    <t>NC|Hertford County</t>
  </si>
  <si>
    <t>37093</t>
  </si>
  <si>
    <t>Hoke</t>
  </si>
  <si>
    <t>Hoke County</t>
  </si>
  <si>
    <t>NC|Hoke County</t>
  </si>
  <si>
    <t>37095</t>
  </si>
  <si>
    <t>Hyde</t>
  </si>
  <si>
    <t>Hyde County</t>
  </si>
  <si>
    <t>NC|Hyde County</t>
  </si>
  <si>
    <t>37097</t>
  </si>
  <si>
    <t>Iredell</t>
  </si>
  <si>
    <t>Iredell County</t>
  </si>
  <si>
    <t>NC|Iredell County</t>
  </si>
  <si>
    <t>37099</t>
  </si>
  <si>
    <t>NC|Jackson County</t>
  </si>
  <si>
    <t>37101</t>
  </si>
  <si>
    <t>Johnston</t>
  </si>
  <si>
    <t>Johnston County</t>
  </si>
  <si>
    <t>NC|Johnston County</t>
  </si>
  <si>
    <t>37103</t>
  </si>
  <si>
    <t>NC|Jones County</t>
  </si>
  <si>
    <t>37105</t>
  </si>
  <si>
    <t>NC|Lee County</t>
  </si>
  <si>
    <t>37107</t>
  </si>
  <si>
    <t>Lenoir</t>
  </si>
  <si>
    <t>Lenoir County</t>
  </si>
  <si>
    <t>NC|Lenoir County</t>
  </si>
  <si>
    <t>37109</t>
  </si>
  <si>
    <t>NC|Lincoln County</t>
  </si>
  <si>
    <t>37111</t>
  </si>
  <si>
    <t>McDowell</t>
  </si>
  <si>
    <t>McDowell County</t>
  </si>
  <si>
    <t>NC|McDowell County</t>
  </si>
  <si>
    <t>37113</t>
  </si>
  <si>
    <t>NC|Macon County</t>
  </si>
  <si>
    <t>37115</t>
  </si>
  <si>
    <t>NC|Madison County</t>
  </si>
  <si>
    <t>37117</t>
  </si>
  <si>
    <t>NC|Martin County</t>
  </si>
  <si>
    <t>37119</t>
  </si>
  <si>
    <t>Mecklenburg</t>
  </si>
  <si>
    <t>Mecklenburg County</t>
  </si>
  <si>
    <t>NC|Mecklenburg County</t>
  </si>
  <si>
    <t>37121</t>
  </si>
  <si>
    <t>NC|Mitchell County</t>
  </si>
  <si>
    <t>37123</t>
  </si>
  <si>
    <t>NC|Montgomery County</t>
  </si>
  <si>
    <t>37125</t>
  </si>
  <si>
    <t>Moore</t>
  </si>
  <si>
    <t>Moore County</t>
  </si>
  <si>
    <t>NC|Moore County</t>
  </si>
  <si>
    <t>37127</t>
  </si>
  <si>
    <t>Nash</t>
  </si>
  <si>
    <t>Nash County</t>
  </si>
  <si>
    <t>NC|Nash County</t>
  </si>
  <si>
    <t>37129</t>
  </si>
  <si>
    <t>New Hanover</t>
  </si>
  <si>
    <t>New Hanover County</t>
  </si>
  <si>
    <t>NC|New Hanover County</t>
  </si>
  <si>
    <t>37131</t>
  </si>
  <si>
    <t>Northampton</t>
  </si>
  <si>
    <t>Northampton County</t>
  </si>
  <si>
    <t>NC|Northampton County</t>
  </si>
  <si>
    <t>37133</t>
  </si>
  <si>
    <t>Onslow</t>
  </si>
  <si>
    <t>Onslow County</t>
  </si>
  <si>
    <t>NC|Onslow County</t>
  </si>
  <si>
    <t>37135</t>
  </si>
  <si>
    <t>NC|Orange County</t>
  </si>
  <si>
    <t>37137</t>
  </si>
  <si>
    <t>Pamlico</t>
  </si>
  <si>
    <t>Pamlico County</t>
  </si>
  <si>
    <t>NC|Pamlico County</t>
  </si>
  <si>
    <t>37139</t>
  </si>
  <si>
    <t>Pasquotank</t>
  </si>
  <si>
    <t>Pasquotank County</t>
  </si>
  <si>
    <t>NC|Pasquotank County</t>
  </si>
  <si>
    <t>37141</t>
  </si>
  <si>
    <t>Pender</t>
  </si>
  <si>
    <t>Pender County</t>
  </si>
  <si>
    <t>NC|Pender County</t>
  </si>
  <si>
    <t>37143</t>
  </si>
  <si>
    <t>Perquimans</t>
  </si>
  <si>
    <t>Perquimans County</t>
  </si>
  <si>
    <t>NC|Perquimans County</t>
  </si>
  <si>
    <t>37145</t>
  </si>
  <si>
    <t>Person</t>
  </si>
  <si>
    <t>Person County</t>
  </si>
  <si>
    <t>NC|Person County</t>
  </si>
  <si>
    <t>37147</t>
  </si>
  <si>
    <t>Pitt</t>
  </si>
  <si>
    <t>Pitt County</t>
  </si>
  <si>
    <t>NC|Pitt County</t>
  </si>
  <si>
    <t>37149</t>
  </si>
  <si>
    <t>NC|Polk County</t>
  </si>
  <si>
    <t>37151</t>
  </si>
  <si>
    <t>NC|Randolph County</t>
  </si>
  <si>
    <t>37153</t>
  </si>
  <si>
    <t>NC|Richmond County</t>
  </si>
  <si>
    <t>37155</t>
  </si>
  <si>
    <t>Robeson</t>
  </si>
  <si>
    <t>Robeson County</t>
  </si>
  <si>
    <t>NC|Robeson County</t>
  </si>
  <si>
    <t>37157</t>
  </si>
  <si>
    <t>NC|Rockingham County</t>
  </si>
  <si>
    <t>37159</t>
  </si>
  <si>
    <t>NC|Rowan County</t>
  </si>
  <si>
    <t>37161</t>
  </si>
  <si>
    <t>Rutherford</t>
  </si>
  <si>
    <t>Rutherford County</t>
  </si>
  <si>
    <t>NC|Rutherford County</t>
  </si>
  <si>
    <t>37163</t>
  </si>
  <si>
    <t>Sampson</t>
  </si>
  <si>
    <t>Sampson County</t>
  </si>
  <si>
    <t>NC|Sampson County</t>
  </si>
  <si>
    <t>37165</t>
  </si>
  <si>
    <t>NC|Scotland County</t>
  </si>
  <si>
    <t>37167</t>
  </si>
  <si>
    <t>Stanly</t>
  </si>
  <si>
    <t>Stanly County</t>
  </si>
  <si>
    <t>NC|Stanly County</t>
  </si>
  <si>
    <t>37169</t>
  </si>
  <si>
    <t>Stokes</t>
  </si>
  <si>
    <t>Stokes County</t>
  </si>
  <si>
    <t>NC|Stokes County</t>
  </si>
  <si>
    <t>37171</t>
  </si>
  <si>
    <t>Surry</t>
  </si>
  <si>
    <t>Surry County</t>
  </si>
  <si>
    <t>NC|Surry County</t>
  </si>
  <si>
    <t>37173</t>
  </si>
  <si>
    <t>Swain</t>
  </si>
  <si>
    <t>Swain County</t>
  </si>
  <si>
    <t>NC|Swain County</t>
  </si>
  <si>
    <t>37175</t>
  </si>
  <si>
    <t>Transylvania</t>
  </si>
  <si>
    <t>Transylvania County</t>
  </si>
  <si>
    <t>NC|Transylvania County</t>
  </si>
  <si>
    <t>37177</t>
  </si>
  <si>
    <t>Tyrrell</t>
  </si>
  <si>
    <t>Tyrrell County</t>
  </si>
  <si>
    <t>NC|Tyrrell County</t>
  </si>
  <si>
    <t>37179</t>
  </si>
  <si>
    <t>NC|Union County</t>
  </si>
  <si>
    <t>37181</t>
  </si>
  <si>
    <t>Vance</t>
  </si>
  <si>
    <t>Vance County</t>
  </si>
  <si>
    <t>NC|Vance County</t>
  </si>
  <si>
    <t>37183</t>
  </si>
  <si>
    <t>Wake</t>
  </si>
  <si>
    <t>Wake County</t>
  </si>
  <si>
    <t>NC|Wake County</t>
  </si>
  <si>
    <t>37185</t>
  </si>
  <si>
    <t>NC|Warren County</t>
  </si>
  <si>
    <t>37187</t>
  </si>
  <si>
    <t>NC|Washington County</t>
  </si>
  <si>
    <t>37189</t>
  </si>
  <si>
    <t>Watauga</t>
  </si>
  <si>
    <t>Watauga County</t>
  </si>
  <si>
    <t>NC|Watauga County</t>
  </si>
  <si>
    <t>37191</t>
  </si>
  <si>
    <t>NC|Wayne County</t>
  </si>
  <si>
    <t>37193</t>
  </si>
  <si>
    <t>NC|Wilkes County</t>
  </si>
  <si>
    <t>37195</t>
  </si>
  <si>
    <t>NC|Wilson County</t>
  </si>
  <si>
    <t>37197</t>
  </si>
  <si>
    <t>Yadkin</t>
  </si>
  <si>
    <t>Yadkin County</t>
  </si>
  <si>
    <t>NC|Yadkin County</t>
  </si>
  <si>
    <t>37199</t>
  </si>
  <si>
    <t>Yancey</t>
  </si>
  <si>
    <t>Yancey County</t>
  </si>
  <si>
    <t>NC|Yancey County</t>
  </si>
  <si>
    <t>38001</t>
  </si>
  <si>
    <t>ND|Adams County</t>
  </si>
  <si>
    <t>38003</t>
  </si>
  <si>
    <t>Barnes</t>
  </si>
  <si>
    <t>Barnes County</t>
  </si>
  <si>
    <t>ND|Barnes County</t>
  </si>
  <si>
    <t>38005</t>
  </si>
  <si>
    <t>Benson</t>
  </si>
  <si>
    <t>Benson County</t>
  </si>
  <si>
    <t>ND|Benson County</t>
  </si>
  <si>
    <t>38007</t>
  </si>
  <si>
    <t>Billings</t>
  </si>
  <si>
    <t>Billings County</t>
  </si>
  <si>
    <t>ND|Billings County</t>
  </si>
  <si>
    <t>38009</t>
  </si>
  <si>
    <t>Bottineau</t>
  </si>
  <si>
    <t>Bottineau County</t>
  </si>
  <si>
    <t>ND|Bottineau County</t>
  </si>
  <si>
    <t>38011</t>
  </si>
  <si>
    <t>Bowman</t>
  </si>
  <si>
    <t>Bowman County</t>
  </si>
  <si>
    <t>ND|Bowman County</t>
  </si>
  <si>
    <t>38013</t>
  </si>
  <si>
    <t>ND|Burke County</t>
  </si>
  <si>
    <t>38015</t>
  </si>
  <si>
    <t>Burleigh</t>
  </si>
  <si>
    <t>Burleigh County</t>
  </si>
  <si>
    <t>ND|Burleigh County</t>
  </si>
  <si>
    <t>38017</t>
  </si>
  <si>
    <t>ND|Cass County</t>
  </si>
  <si>
    <t>38019</t>
  </si>
  <si>
    <t>Cavalier</t>
  </si>
  <si>
    <t>Cavalier County</t>
  </si>
  <si>
    <t>ND|Cavalier County</t>
  </si>
  <si>
    <t>38021</t>
  </si>
  <si>
    <t>Dickey</t>
  </si>
  <si>
    <t>Dickey County</t>
  </si>
  <si>
    <t>ND|Dickey County</t>
  </si>
  <si>
    <t>38023</t>
  </si>
  <si>
    <t>Divide</t>
  </si>
  <si>
    <t>Divide County</t>
  </si>
  <si>
    <t>ND|Divide County</t>
  </si>
  <si>
    <t>38025</t>
  </si>
  <si>
    <t>Dunn</t>
  </si>
  <si>
    <t>Dunn County</t>
  </si>
  <si>
    <t>ND|Dunn County</t>
  </si>
  <si>
    <t>38027</t>
  </si>
  <si>
    <t>ND|Eddy County</t>
  </si>
  <si>
    <t>38029</t>
  </si>
  <si>
    <t>Emmons</t>
  </si>
  <si>
    <t>Emmons County</t>
  </si>
  <si>
    <t>ND|Emmons County</t>
  </si>
  <si>
    <t>38031</t>
  </si>
  <si>
    <t>Foster</t>
  </si>
  <si>
    <t>Foster County</t>
  </si>
  <si>
    <t>ND|Foster County</t>
  </si>
  <si>
    <t>38033</t>
  </si>
  <si>
    <t>ND|Golden Valley County</t>
  </si>
  <si>
    <t>38035</t>
  </si>
  <si>
    <t>Grand Forks</t>
  </si>
  <si>
    <t>Grand Forks County</t>
  </si>
  <si>
    <t>ND|Grand Forks County</t>
  </si>
  <si>
    <t>38037</t>
  </si>
  <si>
    <t>ND|Grant County</t>
  </si>
  <si>
    <t>38039</t>
  </si>
  <si>
    <t>Griggs</t>
  </si>
  <si>
    <t>Griggs County</t>
  </si>
  <si>
    <t>ND|Griggs County</t>
  </si>
  <si>
    <t>38041</t>
  </si>
  <si>
    <t>Hettinger</t>
  </si>
  <si>
    <t>Hettinger County</t>
  </si>
  <si>
    <t>ND|Hettinger County</t>
  </si>
  <si>
    <t>38043</t>
  </si>
  <si>
    <t>Kidder</t>
  </si>
  <si>
    <t>Kidder County</t>
  </si>
  <si>
    <t>ND|Kidder County</t>
  </si>
  <si>
    <t>38045</t>
  </si>
  <si>
    <t>LaMoure</t>
  </si>
  <si>
    <t>LaMoure County</t>
  </si>
  <si>
    <t>ND|LaMoure County</t>
  </si>
  <si>
    <t>38047</t>
  </si>
  <si>
    <t>ND|Logan County</t>
  </si>
  <si>
    <t>38049</t>
  </si>
  <si>
    <t>ND|McHenry County</t>
  </si>
  <si>
    <t>38051</t>
  </si>
  <si>
    <t>ND|McIntosh County</t>
  </si>
  <si>
    <t>38053</t>
  </si>
  <si>
    <t>McKenzie</t>
  </si>
  <si>
    <t>McKenzie County</t>
  </si>
  <si>
    <t>ND|McKenzie County</t>
  </si>
  <si>
    <t>38055</t>
  </si>
  <si>
    <t>ND|McLean County</t>
  </si>
  <si>
    <t>38057</t>
  </si>
  <si>
    <t>ND|Mercer County</t>
  </si>
  <si>
    <t>38059</t>
  </si>
  <si>
    <t>ND|Morton County</t>
  </si>
  <si>
    <t>38061</t>
  </si>
  <si>
    <t>Mountrail</t>
  </si>
  <si>
    <t>Mountrail County</t>
  </si>
  <si>
    <t>ND|Mountrail County</t>
  </si>
  <si>
    <t>38063</t>
  </si>
  <si>
    <t>ND|Nelson County</t>
  </si>
  <si>
    <t>38065</t>
  </si>
  <si>
    <t>Oliver</t>
  </si>
  <si>
    <t>Oliver County</t>
  </si>
  <si>
    <t>ND|Oliver County</t>
  </si>
  <si>
    <t>38067</t>
  </si>
  <si>
    <t>Pembina</t>
  </si>
  <si>
    <t>Pembina County</t>
  </si>
  <si>
    <t>ND|Pembina County</t>
  </si>
  <si>
    <t>38069</t>
  </si>
  <si>
    <t>ND|Pierce County</t>
  </si>
  <si>
    <t>38071</t>
  </si>
  <si>
    <t>ND|Ramsey County</t>
  </si>
  <si>
    <t>38073</t>
  </si>
  <si>
    <t>Ransom</t>
  </si>
  <si>
    <t>Ransom County</t>
  </si>
  <si>
    <t>ND|Ransom County</t>
  </si>
  <si>
    <t>38075</t>
  </si>
  <si>
    <t>ND|Renville County</t>
  </si>
  <si>
    <t>38077</t>
  </si>
  <si>
    <t>ND|Richland County</t>
  </si>
  <si>
    <t>38079</t>
  </si>
  <si>
    <t>Rolette</t>
  </si>
  <si>
    <t>Rolette County</t>
  </si>
  <si>
    <t>ND|Rolette County</t>
  </si>
  <si>
    <t>38081</t>
  </si>
  <si>
    <t>Sargent</t>
  </si>
  <si>
    <t>Sargent County</t>
  </si>
  <si>
    <t>ND|Sargent County</t>
  </si>
  <si>
    <t>38083</t>
  </si>
  <si>
    <t>ND|Sheridan County</t>
  </si>
  <si>
    <t>38085</t>
  </si>
  <si>
    <t>ND|Sioux County</t>
  </si>
  <si>
    <t>38087</t>
  </si>
  <si>
    <t>Slope</t>
  </si>
  <si>
    <t>Slope County</t>
  </si>
  <si>
    <t>ND|Slope County</t>
  </si>
  <si>
    <t>38089</t>
  </si>
  <si>
    <t>ND|Stark County</t>
  </si>
  <si>
    <t>38091</t>
  </si>
  <si>
    <t>ND|Steele County</t>
  </si>
  <si>
    <t>38093</t>
  </si>
  <si>
    <t>Stutsman</t>
  </si>
  <si>
    <t>Stutsman County</t>
  </si>
  <si>
    <t>ND|Stutsman County</t>
  </si>
  <si>
    <t>38095</t>
  </si>
  <si>
    <t>Towner</t>
  </si>
  <si>
    <t>Towner County</t>
  </si>
  <si>
    <t>ND|Towner County</t>
  </si>
  <si>
    <t>38097</t>
  </si>
  <si>
    <t>Traill</t>
  </si>
  <si>
    <t>Traill County</t>
  </si>
  <si>
    <t>ND|Traill County</t>
  </si>
  <si>
    <t>38099</t>
  </si>
  <si>
    <t>Walsh</t>
  </si>
  <si>
    <t>Walsh County</t>
  </si>
  <si>
    <t>ND|Walsh County</t>
  </si>
  <si>
    <t>38101</t>
  </si>
  <si>
    <t>Ward</t>
  </si>
  <si>
    <t>Ward County</t>
  </si>
  <si>
    <t>ND|Ward County</t>
  </si>
  <si>
    <t>38103</t>
  </si>
  <si>
    <t>ND|Wells County</t>
  </si>
  <si>
    <t>38105</t>
  </si>
  <si>
    <t>Williams</t>
  </si>
  <si>
    <t>Williams County</t>
  </si>
  <si>
    <t>ND|Williams County</t>
  </si>
  <si>
    <t>39001</t>
  </si>
  <si>
    <t>OH|Adams County</t>
  </si>
  <si>
    <t>39003</t>
  </si>
  <si>
    <t>OH|Allen County</t>
  </si>
  <si>
    <t>39005</t>
  </si>
  <si>
    <t>Ashland</t>
  </si>
  <si>
    <t>Ashland County</t>
  </si>
  <si>
    <t>OH|Ashland County</t>
  </si>
  <si>
    <t>39007</t>
  </si>
  <si>
    <t>Ashtabula</t>
  </si>
  <si>
    <t>Ashtabula County</t>
  </si>
  <si>
    <t>OH|Ashtabula County</t>
  </si>
  <si>
    <t>39009</t>
  </si>
  <si>
    <t>Athens</t>
  </si>
  <si>
    <t>Athens County</t>
  </si>
  <si>
    <t>OH|Athens County</t>
  </si>
  <si>
    <t>39011</t>
  </si>
  <si>
    <t>Auglaize</t>
  </si>
  <si>
    <t>Auglaize County</t>
  </si>
  <si>
    <t>OH|Auglaize County</t>
  </si>
  <si>
    <t>39013</t>
  </si>
  <si>
    <t>Belmont</t>
  </si>
  <si>
    <t>Belmont County</t>
  </si>
  <si>
    <t>OH|Belmont County</t>
  </si>
  <si>
    <t>39015</t>
  </si>
  <si>
    <t>OH|Brown County</t>
  </si>
  <si>
    <t>39017</t>
  </si>
  <si>
    <t>OH|Butler County</t>
  </si>
  <si>
    <t>39019</t>
  </si>
  <si>
    <t>OH|Carroll County</t>
  </si>
  <si>
    <t>39021</t>
  </si>
  <si>
    <t>OH|Champaign County</t>
  </si>
  <si>
    <t>39023</t>
  </si>
  <si>
    <t>OH|Clark County</t>
  </si>
  <si>
    <t>39025</t>
  </si>
  <si>
    <t>Clermont</t>
  </si>
  <si>
    <t>Clermont County</t>
  </si>
  <si>
    <t>OH|Clermont County</t>
  </si>
  <si>
    <t>39027</t>
  </si>
  <si>
    <t>OH|Clinton County</t>
  </si>
  <si>
    <t>39029</t>
  </si>
  <si>
    <t>Columbiana</t>
  </si>
  <si>
    <t>Columbiana County</t>
  </si>
  <si>
    <t>OH|Columbiana County</t>
  </si>
  <si>
    <t>39031</t>
  </si>
  <si>
    <t>Coshocton</t>
  </si>
  <si>
    <t>Coshocton County</t>
  </si>
  <si>
    <t>OH|Coshocton County</t>
  </si>
  <si>
    <t>39033</t>
  </si>
  <si>
    <t>OH|Crawford County</t>
  </si>
  <si>
    <t>39035</t>
  </si>
  <si>
    <t>Cuyahoga</t>
  </si>
  <si>
    <t>Cuyahoga County</t>
  </si>
  <si>
    <t>OH|Cuyahoga County</t>
  </si>
  <si>
    <t>39037</t>
  </si>
  <si>
    <t>Darke</t>
  </si>
  <si>
    <t>Darke County</t>
  </si>
  <si>
    <t>OH|Darke County</t>
  </si>
  <si>
    <t>39039</t>
  </si>
  <si>
    <t>Defiance</t>
  </si>
  <si>
    <t>Defiance County</t>
  </si>
  <si>
    <t>OH|Defiance County</t>
  </si>
  <si>
    <t>39041</t>
  </si>
  <si>
    <t>OH|Delaware County</t>
  </si>
  <si>
    <t>39043</t>
  </si>
  <si>
    <t>OH|Erie County</t>
  </si>
  <si>
    <t>39045</t>
  </si>
  <si>
    <t>OH|Fairfield County</t>
  </si>
  <si>
    <t>39047</t>
  </si>
  <si>
    <t>OH|Fayette County</t>
  </si>
  <si>
    <t>39049</t>
  </si>
  <si>
    <t>OH|Franklin County</t>
  </si>
  <si>
    <t>39051</t>
  </si>
  <si>
    <t>OH|Fulton County</t>
  </si>
  <si>
    <t>39053</t>
  </si>
  <si>
    <t>Gallia</t>
  </si>
  <si>
    <t>Gallia County</t>
  </si>
  <si>
    <t>OH|Gallia County</t>
  </si>
  <si>
    <t>39055</t>
  </si>
  <si>
    <t>Geauga</t>
  </si>
  <si>
    <t>Geauga County</t>
  </si>
  <si>
    <t>OH|Geauga County</t>
  </si>
  <si>
    <t>39057</t>
  </si>
  <si>
    <t>OH|Greene County</t>
  </si>
  <si>
    <t>39059</t>
  </si>
  <si>
    <t>Guernsey</t>
  </si>
  <si>
    <t>Guernsey County</t>
  </si>
  <si>
    <t>OH|Guernsey County</t>
  </si>
  <si>
    <t>39061</t>
  </si>
  <si>
    <t>OH|Hamilton County</t>
  </si>
  <si>
    <t>39063</t>
  </si>
  <si>
    <t>OH|Hancock County</t>
  </si>
  <si>
    <t>39065</t>
  </si>
  <si>
    <t>OH|Hardin County</t>
  </si>
  <si>
    <t>39067</t>
  </si>
  <si>
    <t>OH|Harrison County</t>
  </si>
  <si>
    <t>39069</t>
  </si>
  <si>
    <t>OH|Henry County</t>
  </si>
  <si>
    <t>39071</t>
  </si>
  <si>
    <t>Highland</t>
  </si>
  <si>
    <t>Highland County</t>
  </si>
  <si>
    <t>OH|Highland County</t>
  </si>
  <si>
    <t>39073</t>
  </si>
  <si>
    <t>Hocking</t>
  </si>
  <si>
    <t>Hocking County</t>
  </si>
  <si>
    <t>OH|Hocking County</t>
  </si>
  <si>
    <t>39075</t>
  </si>
  <si>
    <t>OH|Holmes County</t>
  </si>
  <si>
    <t>39077</t>
  </si>
  <si>
    <t>OH|Huron County</t>
  </si>
  <si>
    <t>39079</t>
  </si>
  <si>
    <t>OH|Jackson County</t>
  </si>
  <si>
    <t>39081</t>
  </si>
  <si>
    <t>OH|Jefferson County</t>
  </si>
  <si>
    <t>39083</t>
  </si>
  <si>
    <t>OH|Knox County</t>
  </si>
  <si>
    <t>39085</t>
  </si>
  <si>
    <t>OH|Lake County</t>
  </si>
  <si>
    <t>39087</t>
  </si>
  <si>
    <t>OH|Lawrence County</t>
  </si>
  <si>
    <t>39089</t>
  </si>
  <si>
    <t>Licking</t>
  </si>
  <si>
    <t>Licking County</t>
  </si>
  <si>
    <t>OH|Licking County</t>
  </si>
  <si>
    <t>39091</t>
  </si>
  <si>
    <t>OH|Logan County</t>
  </si>
  <si>
    <t>39093</t>
  </si>
  <si>
    <t>Lorain</t>
  </si>
  <si>
    <t>Lorain County</t>
  </si>
  <si>
    <t>OH|Lorain County</t>
  </si>
  <si>
    <t>39095</t>
  </si>
  <si>
    <t>OH|Lucas County</t>
  </si>
  <si>
    <t>39097</t>
  </si>
  <si>
    <t>OH|Madison County</t>
  </si>
  <si>
    <t>39099</t>
  </si>
  <si>
    <t>Mahoning</t>
  </si>
  <si>
    <t>Mahoning County</t>
  </si>
  <si>
    <t>OH|Mahoning County</t>
  </si>
  <si>
    <t>39101</t>
  </si>
  <si>
    <t>OH|Marion County</t>
  </si>
  <si>
    <t>39103</t>
  </si>
  <si>
    <t>Medina</t>
  </si>
  <si>
    <t>Medina County</t>
  </si>
  <si>
    <t>OH|Medina County</t>
  </si>
  <si>
    <t>39105</t>
  </si>
  <si>
    <t>Meigs</t>
  </si>
  <si>
    <t>Meigs County</t>
  </si>
  <si>
    <t>OH|Meigs County</t>
  </si>
  <si>
    <t>39107</t>
  </si>
  <si>
    <t>OH|Mercer County</t>
  </si>
  <si>
    <t>39109</t>
  </si>
  <si>
    <t>OH|Miami County</t>
  </si>
  <si>
    <t>39111</t>
  </si>
  <si>
    <t>OH|Monroe County</t>
  </si>
  <si>
    <t>39113</t>
  </si>
  <si>
    <t>OH|Montgomery County</t>
  </si>
  <si>
    <t>39115</t>
  </si>
  <si>
    <t>OH|Morgan County</t>
  </si>
  <si>
    <t>39117</t>
  </si>
  <si>
    <t>Morrow</t>
  </si>
  <si>
    <t>Morrow County</t>
  </si>
  <si>
    <t>OH|Morrow County</t>
  </si>
  <si>
    <t>39119</t>
  </si>
  <si>
    <t>Muskingum</t>
  </si>
  <si>
    <t>Muskingum County</t>
  </si>
  <si>
    <t>OH|Muskingum County</t>
  </si>
  <si>
    <t>39121</t>
  </si>
  <si>
    <t>OH|Noble County</t>
  </si>
  <si>
    <t>39123</t>
  </si>
  <si>
    <t>OH|Ottawa County</t>
  </si>
  <si>
    <t>39125</t>
  </si>
  <si>
    <t>OH|Paulding County</t>
  </si>
  <si>
    <t>39127</t>
  </si>
  <si>
    <t>OH|Perry County</t>
  </si>
  <si>
    <t>39129</t>
  </si>
  <si>
    <t>Pickaway</t>
  </si>
  <si>
    <t>Pickaway County</t>
  </si>
  <si>
    <t>OH|Pickaway County</t>
  </si>
  <si>
    <t>39131</t>
  </si>
  <si>
    <t>OH|Pike County</t>
  </si>
  <si>
    <t>39133</t>
  </si>
  <si>
    <t>Portage</t>
  </si>
  <si>
    <t>Portage County</t>
  </si>
  <si>
    <t>OH|Portage County</t>
  </si>
  <si>
    <t>39135</t>
  </si>
  <si>
    <t>Preble</t>
  </si>
  <si>
    <t>Preble County</t>
  </si>
  <si>
    <t>OH|Preble County</t>
  </si>
  <si>
    <t>39137</t>
  </si>
  <si>
    <t>OH|Putnam County</t>
  </si>
  <si>
    <t>39139</t>
  </si>
  <si>
    <t>OH|Richland County</t>
  </si>
  <si>
    <t>39141</t>
  </si>
  <si>
    <t>Ross</t>
  </si>
  <si>
    <t>Ross County</t>
  </si>
  <si>
    <t>OH|Ross County</t>
  </si>
  <si>
    <t>39143</t>
  </si>
  <si>
    <t>Sandusky</t>
  </si>
  <si>
    <t>Sandusky County</t>
  </si>
  <si>
    <t>OH|Sandusky County</t>
  </si>
  <si>
    <t>39145</t>
  </si>
  <si>
    <t>Scioto</t>
  </si>
  <si>
    <t>Scioto County</t>
  </si>
  <si>
    <t>OH|Scioto County</t>
  </si>
  <si>
    <t>39147</t>
  </si>
  <si>
    <t>OH|Seneca County</t>
  </si>
  <si>
    <t>39149</t>
  </si>
  <si>
    <t>OH|Shelby County</t>
  </si>
  <si>
    <t>39151</t>
  </si>
  <si>
    <t>OH|Stark County</t>
  </si>
  <si>
    <t>39153</t>
  </si>
  <si>
    <t>OH|Summit County</t>
  </si>
  <si>
    <t>39155</t>
  </si>
  <si>
    <t>Trumbull</t>
  </si>
  <si>
    <t>Trumbull County</t>
  </si>
  <si>
    <t>OH|Trumbull County</t>
  </si>
  <si>
    <t>39157</t>
  </si>
  <si>
    <t>Tuscarawas</t>
  </si>
  <si>
    <t>Tuscarawas County</t>
  </si>
  <si>
    <t>OH|Tuscarawas County</t>
  </si>
  <si>
    <t>39159</t>
  </si>
  <si>
    <t>OH|Union County</t>
  </si>
  <si>
    <t>39161</t>
  </si>
  <si>
    <t>Van Wert</t>
  </si>
  <si>
    <t>Van Wert County</t>
  </si>
  <si>
    <t>OH|Van Wert County</t>
  </si>
  <si>
    <t>39163</t>
  </si>
  <si>
    <t>Vinton</t>
  </si>
  <si>
    <t>Vinton County</t>
  </si>
  <si>
    <t>OH|Vinton County</t>
  </si>
  <si>
    <t>39165</t>
  </si>
  <si>
    <t>OH|Warren County</t>
  </si>
  <si>
    <t>39167</t>
  </si>
  <si>
    <t>OH|Washington County</t>
  </si>
  <si>
    <t>39169</t>
  </si>
  <si>
    <t>OH|Wayne County</t>
  </si>
  <si>
    <t>39171</t>
  </si>
  <si>
    <t>OH|Williams County</t>
  </si>
  <si>
    <t>39173</t>
  </si>
  <si>
    <t>Wood</t>
  </si>
  <si>
    <t>Wood County</t>
  </si>
  <si>
    <t>OH|Wood County</t>
  </si>
  <si>
    <t>39175</t>
  </si>
  <si>
    <t>Wyandot</t>
  </si>
  <si>
    <t>Wyandot County</t>
  </si>
  <si>
    <t>OH|Wyandot County</t>
  </si>
  <si>
    <t>40001</t>
  </si>
  <si>
    <t>OK|Adair County</t>
  </si>
  <si>
    <t>40003</t>
  </si>
  <si>
    <t>Alfalfa</t>
  </si>
  <si>
    <t>Alfalfa County</t>
  </si>
  <si>
    <t>OK|Alfalfa County</t>
  </si>
  <si>
    <t>40005</t>
  </si>
  <si>
    <t>Atoka</t>
  </si>
  <si>
    <t>Atoka County</t>
  </si>
  <si>
    <t>OK|Atoka County</t>
  </si>
  <si>
    <t>40007</t>
  </si>
  <si>
    <t>Beaver</t>
  </si>
  <si>
    <t>Beaver County</t>
  </si>
  <si>
    <t>OK|Beaver County</t>
  </si>
  <si>
    <t>40009</t>
  </si>
  <si>
    <t>Beckham</t>
  </si>
  <si>
    <t>Beckham County</t>
  </si>
  <si>
    <t>OK|Beckham County</t>
  </si>
  <si>
    <t>40011</t>
  </si>
  <si>
    <t>OK|Blaine County</t>
  </si>
  <si>
    <t>40013</t>
  </si>
  <si>
    <t>OK|Bryan County</t>
  </si>
  <si>
    <t>40015</t>
  </si>
  <si>
    <t>Caddo County</t>
  </si>
  <si>
    <t>OK|Caddo County</t>
  </si>
  <si>
    <t>40017</t>
  </si>
  <si>
    <t>Canadian</t>
  </si>
  <si>
    <t>Canadian County</t>
  </si>
  <si>
    <t>OK|Canadian County</t>
  </si>
  <si>
    <t>40019</t>
  </si>
  <si>
    <t>OK|Carter County</t>
  </si>
  <si>
    <t>40021</t>
  </si>
  <si>
    <t>OK|Cherokee County</t>
  </si>
  <si>
    <t>40023</t>
  </si>
  <si>
    <t>OK|Choctaw County</t>
  </si>
  <si>
    <t>40025</t>
  </si>
  <si>
    <t>Cimarron</t>
  </si>
  <si>
    <t>Cimarron County</t>
  </si>
  <si>
    <t>OK|Cimarron County</t>
  </si>
  <si>
    <t>40027</t>
  </si>
  <si>
    <t>OK|Cleveland County</t>
  </si>
  <si>
    <t>40029</t>
  </si>
  <si>
    <t>Coal</t>
  </si>
  <si>
    <t>Coal County</t>
  </si>
  <si>
    <t>OK|Coal County</t>
  </si>
  <si>
    <t>40031</t>
  </si>
  <si>
    <t>OK|Comanche County</t>
  </si>
  <si>
    <t>40033</t>
  </si>
  <si>
    <t>Cotton</t>
  </si>
  <si>
    <t>Cotton County</t>
  </si>
  <si>
    <t>OK|Cotton County</t>
  </si>
  <si>
    <t>40035</t>
  </si>
  <si>
    <t>Craig</t>
  </si>
  <si>
    <t>Craig County</t>
  </si>
  <si>
    <t>OK|Craig County</t>
  </si>
  <si>
    <t>40037</t>
  </si>
  <si>
    <t>Creek</t>
  </si>
  <si>
    <t>Creek County</t>
  </si>
  <si>
    <t>OK|Creek County</t>
  </si>
  <si>
    <t>40039</t>
  </si>
  <si>
    <t>OK|Custer County</t>
  </si>
  <si>
    <t>40041</t>
  </si>
  <si>
    <t>OK|Delaware County</t>
  </si>
  <si>
    <t>40043</t>
  </si>
  <si>
    <t>Dewey</t>
  </si>
  <si>
    <t>Dewey County</t>
  </si>
  <si>
    <t>OK|Dewey County</t>
  </si>
  <si>
    <t>40045</t>
  </si>
  <si>
    <t>OK|Ellis County</t>
  </si>
  <si>
    <t>40047</t>
  </si>
  <si>
    <t>OK|Garfield County</t>
  </si>
  <si>
    <t>40049</t>
  </si>
  <si>
    <t>Garvin</t>
  </si>
  <si>
    <t>Garvin County</t>
  </si>
  <si>
    <t>OK|Garvin County</t>
  </si>
  <si>
    <t>40051</t>
  </si>
  <si>
    <t>OK|Grady County</t>
  </si>
  <si>
    <t>40053</t>
  </si>
  <si>
    <t>OK|Grant County</t>
  </si>
  <si>
    <t>40055</t>
  </si>
  <si>
    <t>Greer</t>
  </si>
  <si>
    <t>Greer County</t>
  </si>
  <si>
    <t>OK|Greer County</t>
  </si>
  <si>
    <t>40057</t>
  </si>
  <si>
    <t>Harmon</t>
  </si>
  <si>
    <t>Harmon County</t>
  </si>
  <si>
    <t>OK|Harmon County</t>
  </si>
  <si>
    <t>40059</t>
  </si>
  <si>
    <t>OK|Harper County</t>
  </si>
  <si>
    <t>40061</t>
  </si>
  <si>
    <t>OK|Haskell County</t>
  </si>
  <si>
    <t>40063</t>
  </si>
  <si>
    <t>Hughes</t>
  </si>
  <si>
    <t>Hughes County</t>
  </si>
  <si>
    <t>OK|Hughes County</t>
  </si>
  <si>
    <t>40065</t>
  </si>
  <si>
    <t>OK|Jackson County</t>
  </si>
  <si>
    <t>40067</t>
  </si>
  <si>
    <t>OK|Jefferson County</t>
  </si>
  <si>
    <t>40069</t>
  </si>
  <si>
    <t>OK|Johnston County</t>
  </si>
  <si>
    <t>40071</t>
  </si>
  <si>
    <t>Kay</t>
  </si>
  <si>
    <t>Kay County</t>
  </si>
  <si>
    <t>OK|Kay County</t>
  </si>
  <si>
    <t>40073</t>
  </si>
  <si>
    <t>Kingfisher</t>
  </si>
  <si>
    <t>Kingfisher County</t>
  </si>
  <si>
    <t>OK|Kingfisher County</t>
  </si>
  <si>
    <t>40075</t>
  </si>
  <si>
    <t>OK|Kiowa County</t>
  </si>
  <si>
    <t>40077</t>
  </si>
  <si>
    <t>Latimer</t>
  </si>
  <si>
    <t>Latimer County</t>
  </si>
  <si>
    <t>OK|Latimer County</t>
  </si>
  <si>
    <t>40079</t>
  </si>
  <si>
    <t>Le Flore</t>
  </si>
  <si>
    <t>Le Flore County</t>
  </si>
  <si>
    <t>OK|Le Flore County</t>
  </si>
  <si>
    <t>40081</t>
  </si>
  <si>
    <t>OK|Lincoln County</t>
  </si>
  <si>
    <t>40083</t>
  </si>
  <si>
    <t>OK|Logan County</t>
  </si>
  <si>
    <t>40085</t>
  </si>
  <si>
    <t>Love</t>
  </si>
  <si>
    <t>Love County</t>
  </si>
  <si>
    <t>OK|Love County</t>
  </si>
  <si>
    <t>40087</t>
  </si>
  <si>
    <t>McClain</t>
  </si>
  <si>
    <t>McClain County</t>
  </si>
  <si>
    <t>OK|McClain County</t>
  </si>
  <si>
    <t>40089</t>
  </si>
  <si>
    <t>McCurtain</t>
  </si>
  <si>
    <t>McCurtain County</t>
  </si>
  <si>
    <t>OK|McCurtain County</t>
  </si>
  <si>
    <t>40091</t>
  </si>
  <si>
    <t>OK|McIntosh County</t>
  </si>
  <si>
    <t>40093</t>
  </si>
  <si>
    <t>Major</t>
  </si>
  <si>
    <t>Major County</t>
  </si>
  <si>
    <t>OK|Major County</t>
  </si>
  <si>
    <t>40095</t>
  </si>
  <si>
    <t>OK|Marshall County</t>
  </si>
  <si>
    <t>40097</t>
  </si>
  <si>
    <t>Mayes</t>
  </si>
  <si>
    <t>Mayes County</t>
  </si>
  <si>
    <t>OK|Mayes County</t>
  </si>
  <si>
    <t>40099</t>
  </si>
  <si>
    <t>OK|Murray County</t>
  </si>
  <si>
    <t>40101</t>
  </si>
  <si>
    <t>Muskogee</t>
  </si>
  <si>
    <t>Muskogee County</t>
  </si>
  <si>
    <t>OK|Muskogee County</t>
  </si>
  <si>
    <t>40103</t>
  </si>
  <si>
    <t>OK|Noble County</t>
  </si>
  <si>
    <t>40105</t>
  </si>
  <si>
    <t>Nowata</t>
  </si>
  <si>
    <t>Nowata County</t>
  </si>
  <si>
    <t>OK|Nowata County</t>
  </si>
  <si>
    <t>40107</t>
  </si>
  <si>
    <t>Okfuskee</t>
  </si>
  <si>
    <t>Okfuskee County</t>
  </si>
  <si>
    <t>OK|Okfuskee County</t>
  </si>
  <si>
    <t>40109</t>
  </si>
  <si>
    <t>Oklahoma County</t>
  </si>
  <si>
    <t>OK|Oklahoma County</t>
  </si>
  <si>
    <t>40111</t>
  </si>
  <si>
    <t>Okmulgee</t>
  </si>
  <si>
    <t>Okmulgee County</t>
  </si>
  <si>
    <t>OK|Okmulgee County</t>
  </si>
  <si>
    <t>40113</t>
  </si>
  <si>
    <t>OK|Osage County</t>
  </si>
  <si>
    <t>40115</t>
  </si>
  <si>
    <t>OK|Ottawa County</t>
  </si>
  <si>
    <t>40117</t>
  </si>
  <si>
    <t>OK|Pawnee County</t>
  </si>
  <si>
    <t>40119</t>
  </si>
  <si>
    <t>Payne</t>
  </si>
  <si>
    <t>Payne County</t>
  </si>
  <si>
    <t>OK|Payne County</t>
  </si>
  <si>
    <t>40121</t>
  </si>
  <si>
    <t>Pittsburg</t>
  </si>
  <si>
    <t>Pittsburg County</t>
  </si>
  <si>
    <t>OK|Pittsburg County</t>
  </si>
  <si>
    <t>40123</t>
  </si>
  <si>
    <t>OK|Pontotoc County</t>
  </si>
  <si>
    <t>40125</t>
  </si>
  <si>
    <t>OK|Pottawatomie County</t>
  </si>
  <si>
    <t>40127</t>
  </si>
  <si>
    <t>Pushmataha</t>
  </si>
  <si>
    <t>Pushmataha County</t>
  </si>
  <si>
    <t>OK|Pushmataha County</t>
  </si>
  <si>
    <t>40129</t>
  </si>
  <si>
    <t>Roger Mills</t>
  </si>
  <si>
    <t>Roger Mills County</t>
  </si>
  <si>
    <t>OK|Roger Mills County</t>
  </si>
  <si>
    <t>40131</t>
  </si>
  <si>
    <t>Rogers</t>
  </si>
  <si>
    <t>Rogers County</t>
  </si>
  <si>
    <t>OK|Rogers County</t>
  </si>
  <si>
    <t>40133</t>
  </si>
  <si>
    <t>OK|Seminole County</t>
  </si>
  <si>
    <t>40135</t>
  </si>
  <si>
    <t>Sequoyah</t>
  </si>
  <si>
    <t>Sequoyah County</t>
  </si>
  <si>
    <t>OK|Sequoyah County</t>
  </si>
  <si>
    <t>40137</t>
  </si>
  <si>
    <t>OK|Stephens County</t>
  </si>
  <si>
    <t>40139</t>
  </si>
  <si>
    <t>OK|Texas County</t>
  </si>
  <si>
    <t>40141</t>
  </si>
  <si>
    <t>Tillman</t>
  </si>
  <si>
    <t>Tillman County</t>
  </si>
  <si>
    <t>OK|Tillman County</t>
  </si>
  <si>
    <t>40143</t>
  </si>
  <si>
    <t>Tulsa</t>
  </si>
  <si>
    <t>Tulsa County</t>
  </si>
  <si>
    <t>OK|Tulsa County</t>
  </si>
  <si>
    <t>40145</t>
  </si>
  <si>
    <t>Wagoner</t>
  </si>
  <si>
    <t>Wagoner County</t>
  </si>
  <si>
    <t>OK|Wagoner County</t>
  </si>
  <si>
    <t>40147</t>
  </si>
  <si>
    <t>OK|Washington County</t>
  </si>
  <si>
    <t>40149</t>
  </si>
  <si>
    <t>Washita</t>
  </si>
  <si>
    <t>Washita County</t>
  </si>
  <si>
    <t>OK|Washita County</t>
  </si>
  <si>
    <t>40151</t>
  </si>
  <si>
    <t>Woods</t>
  </si>
  <si>
    <t>Woods County</t>
  </si>
  <si>
    <t>OK|Woods County</t>
  </si>
  <si>
    <t>40153</t>
  </si>
  <si>
    <t>Woodward</t>
  </si>
  <si>
    <t>Woodward County</t>
  </si>
  <si>
    <t>OK|Woodward County</t>
  </si>
  <si>
    <t>41001</t>
  </si>
  <si>
    <t>OR|Baker County</t>
  </si>
  <si>
    <t>41003</t>
  </si>
  <si>
    <t>OR|Benton County</t>
  </si>
  <si>
    <t>41005</t>
  </si>
  <si>
    <t>Clackamas</t>
  </si>
  <si>
    <t>Clackamas County</t>
  </si>
  <si>
    <t>OR|Clackamas County</t>
  </si>
  <si>
    <t>41007</t>
  </si>
  <si>
    <t>Clatsop</t>
  </si>
  <si>
    <t>Clatsop County</t>
  </si>
  <si>
    <t>OR|Clatsop County</t>
  </si>
  <si>
    <t>41009</t>
  </si>
  <si>
    <t>OR|Columbia County</t>
  </si>
  <si>
    <t>41011</t>
  </si>
  <si>
    <t>OR|Coos County</t>
  </si>
  <si>
    <t>41013</t>
  </si>
  <si>
    <t>Crook</t>
  </si>
  <si>
    <t>Crook County</t>
  </si>
  <si>
    <t>OR|Crook County</t>
  </si>
  <si>
    <t>41015</t>
  </si>
  <si>
    <t>OR|Curry County</t>
  </si>
  <si>
    <t>41017</t>
  </si>
  <si>
    <t>Deschutes</t>
  </si>
  <si>
    <t>Deschutes County</t>
  </si>
  <si>
    <t>OR|Deschutes County</t>
  </si>
  <si>
    <t>41019</t>
  </si>
  <si>
    <t>OR|Douglas County</t>
  </si>
  <si>
    <t>41021</t>
  </si>
  <si>
    <t>Gilliam</t>
  </si>
  <si>
    <t>Gilliam County</t>
  </si>
  <si>
    <t>OR|Gilliam County</t>
  </si>
  <si>
    <t>41023</t>
  </si>
  <si>
    <t>OR|Grant County</t>
  </si>
  <si>
    <t>41025</t>
  </si>
  <si>
    <t>Harney</t>
  </si>
  <si>
    <t>Harney County</t>
  </si>
  <si>
    <t>OR|Harney County</t>
  </si>
  <si>
    <t>41027</t>
  </si>
  <si>
    <t>Hood River</t>
  </si>
  <si>
    <t>Hood River County</t>
  </si>
  <si>
    <t>OR|Hood River County</t>
  </si>
  <si>
    <t>41029</t>
  </si>
  <si>
    <t>OR|Jackson County</t>
  </si>
  <si>
    <t>41031</t>
  </si>
  <si>
    <t>OR|Jefferson County</t>
  </si>
  <si>
    <t>41033</t>
  </si>
  <si>
    <t>Josephine</t>
  </si>
  <si>
    <t>Josephine County</t>
  </si>
  <si>
    <t>OR|Josephine County</t>
  </si>
  <si>
    <t>41035</t>
  </si>
  <si>
    <t>Klamath</t>
  </si>
  <si>
    <t>Klamath County</t>
  </si>
  <si>
    <t>OR|Klamath County</t>
  </si>
  <si>
    <t>41037</t>
  </si>
  <si>
    <t>OR|Lake County</t>
  </si>
  <si>
    <t>41039</t>
  </si>
  <si>
    <t>OR|Lane County</t>
  </si>
  <si>
    <t>41041</t>
  </si>
  <si>
    <t>OR|Lincoln County</t>
  </si>
  <si>
    <t>41043</t>
  </si>
  <si>
    <t>OR|Linn County</t>
  </si>
  <si>
    <t>41045</t>
  </si>
  <si>
    <t>Malheur</t>
  </si>
  <si>
    <t>Malheur County</t>
  </si>
  <si>
    <t>OR|Malheur County</t>
  </si>
  <si>
    <t>41047</t>
  </si>
  <si>
    <t>OR|Marion County</t>
  </si>
  <si>
    <t>41049</t>
  </si>
  <si>
    <t>OR|Morrow County</t>
  </si>
  <si>
    <t>41051</t>
  </si>
  <si>
    <t>Multnomah</t>
  </si>
  <si>
    <t>Multnomah County</t>
  </si>
  <si>
    <t>OR|Multnomah County</t>
  </si>
  <si>
    <t>41053</t>
  </si>
  <si>
    <t>OR|Polk County</t>
  </si>
  <si>
    <t>41055</t>
  </si>
  <si>
    <t>OR|Sherman County</t>
  </si>
  <si>
    <t>41057</t>
  </si>
  <si>
    <t>Tillamook</t>
  </si>
  <si>
    <t>Tillamook County</t>
  </si>
  <si>
    <t>OR|Tillamook County</t>
  </si>
  <si>
    <t>41059</t>
  </si>
  <si>
    <t>Umatilla</t>
  </si>
  <si>
    <t>Umatilla County</t>
  </si>
  <si>
    <t>OR|Umatilla County</t>
  </si>
  <si>
    <t>41061</t>
  </si>
  <si>
    <t>OR|Union County</t>
  </si>
  <si>
    <t>41063</t>
  </si>
  <si>
    <t>Wallowa</t>
  </si>
  <si>
    <t>Wallowa County</t>
  </si>
  <si>
    <t>OR|Wallowa County</t>
  </si>
  <si>
    <t>41065</t>
  </si>
  <si>
    <t>Wasco</t>
  </si>
  <si>
    <t>Wasco County</t>
  </si>
  <si>
    <t>OR|Wasco County</t>
  </si>
  <si>
    <t>41067</t>
  </si>
  <si>
    <t>OR|Washington County</t>
  </si>
  <si>
    <t>41069</t>
  </si>
  <si>
    <t>OR|Wheeler County</t>
  </si>
  <si>
    <t>41071</t>
  </si>
  <si>
    <t>Yamhill</t>
  </si>
  <si>
    <t>Yamhill County</t>
  </si>
  <si>
    <t>OR|Yamhill County</t>
  </si>
  <si>
    <t>42001</t>
  </si>
  <si>
    <t>PA|Adams County</t>
  </si>
  <si>
    <t>42003</t>
  </si>
  <si>
    <t>Allegheny</t>
  </si>
  <si>
    <t>Allegheny County</t>
  </si>
  <si>
    <t>PA|Allegheny County</t>
  </si>
  <si>
    <t>42005</t>
  </si>
  <si>
    <t>Armstrong</t>
  </si>
  <si>
    <t>Armstrong County</t>
  </si>
  <si>
    <t>PA|Armstrong County</t>
  </si>
  <si>
    <t>42007</t>
  </si>
  <si>
    <t>PA|Beaver County</t>
  </si>
  <si>
    <t>42009</t>
  </si>
  <si>
    <t>Bedford</t>
  </si>
  <si>
    <t>Bedford County</t>
  </si>
  <si>
    <t>PA|Bedford County</t>
  </si>
  <si>
    <t>42011</t>
  </si>
  <si>
    <t>Berks</t>
  </si>
  <si>
    <t>Berks County</t>
  </si>
  <si>
    <t>PA|Berks County</t>
  </si>
  <si>
    <t>42013</t>
  </si>
  <si>
    <t>Blair</t>
  </si>
  <si>
    <t>Blair County</t>
  </si>
  <si>
    <t>PA|Blair County</t>
  </si>
  <si>
    <t>42015</t>
  </si>
  <si>
    <t>PA|Bradford County</t>
  </si>
  <si>
    <t>42017</t>
  </si>
  <si>
    <t>Bucks</t>
  </si>
  <si>
    <t>Bucks County</t>
  </si>
  <si>
    <t>PA|Bucks County</t>
  </si>
  <si>
    <t>42019</t>
  </si>
  <si>
    <t>PA|Butler County</t>
  </si>
  <si>
    <t>42021</t>
  </si>
  <si>
    <t>Cambria</t>
  </si>
  <si>
    <t>Cambria County</t>
  </si>
  <si>
    <t>PA|Cambria County</t>
  </si>
  <si>
    <t>42023</t>
  </si>
  <si>
    <t>Cameron County</t>
  </si>
  <si>
    <t>PA|Cameron County</t>
  </si>
  <si>
    <t>42025</t>
  </si>
  <si>
    <t>PA|Carbon County</t>
  </si>
  <si>
    <t>42027</t>
  </si>
  <si>
    <t>Centre</t>
  </si>
  <si>
    <t>Centre County</t>
  </si>
  <si>
    <t>PA|Centre County</t>
  </si>
  <si>
    <t>42029</t>
  </si>
  <si>
    <t>Chester</t>
  </si>
  <si>
    <t>Chester County</t>
  </si>
  <si>
    <t>PA|Chester County</t>
  </si>
  <si>
    <t>42031</t>
  </si>
  <si>
    <t>Clarion</t>
  </si>
  <si>
    <t>Clarion County</t>
  </si>
  <si>
    <t>PA|Clarion County</t>
  </si>
  <si>
    <t>42033</t>
  </si>
  <si>
    <t>Clearfield</t>
  </si>
  <si>
    <t>Clearfield County</t>
  </si>
  <si>
    <t>PA|Clearfield County</t>
  </si>
  <si>
    <t>42035</t>
  </si>
  <si>
    <t>PA|Clinton County</t>
  </si>
  <si>
    <t>42037</t>
  </si>
  <si>
    <t>PA|Columbia County</t>
  </si>
  <si>
    <t>42039</t>
  </si>
  <si>
    <t>PA|Crawford County</t>
  </si>
  <si>
    <t>42041</t>
  </si>
  <si>
    <t>PA|Cumberland County</t>
  </si>
  <si>
    <t>42043</t>
  </si>
  <si>
    <t>Dauphin</t>
  </si>
  <si>
    <t>Dauphin County</t>
  </si>
  <si>
    <t>PA|Dauphin County</t>
  </si>
  <si>
    <t>42045</t>
  </si>
  <si>
    <t>PA|Delaware County</t>
  </si>
  <si>
    <t>42047</t>
  </si>
  <si>
    <t>PA|Elk County</t>
  </si>
  <si>
    <t>42049</t>
  </si>
  <si>
    <t>PA|Erie County</t>
  </si>
  <si>
    <t>42051</t>
  </si>
  <si>
    <t>PA|Fayette County</t>
  </si>
  <si>
    <t>42053</t>
  </si>
  <si>
    <t>Forest</t>
  </si>
  <si>
    <t>Forest County</t>
  </si>
  <si>
    <t>PA|Forest County</t>
  </si>
  <si>
    <t>42055</t>
  </si>
  <si>
    <t>PA|Franklin County</t>
  </si>
  <si>
    <t>42057</t>
  </si>
  <si>
    <t>PA|Fulton County</t>
  </si>
  <si>
    <t>42059</t>
  </si>
  <si>
    <t>PA|Greene County</t>
  </si>
  <si>
    <t>42061</t>
  </si>
  <si>
    <t>Huntingdon</t>
  </si>
  <si>
    <t>Huntingdon County</t>
  </si>
  <si>
    <t>PA|Huntingdon County</t>
  </si>
  <si>
    <t>42063</t>
  </si>
  <si>
    <t>Indiana County</t>
  </si>
  <si>
    <t>PA|Indiana County</t>
  </si>
  <si>
    <t>42065</t>
  </si>
  <si>
    <t>PA|Jefferson County</t>
  </si>
  <si>
    <t>42067</t>
  </si>
  <si>
    <t>Juniata</t>
  </si>
  <si>
    <t>Juniata County</t>
  </si>
  <si>
    <t>PA|Juniata County</t>
  </si>
  <si>
    <t>42069</t>
  </si>
  <si>
    <t>Lackawanna</t>
  </si>
  <si>
    <t>Lackawanna County</t>
  </si>
  <si>
    <t>PA|Lackawanna County</t>
  </si>
  <si>
    <t>42071</t>
  </si>
  <si>
    <t>PA|Lancaster County</t>
  </si>
  <si>
    <t>42073</t>
  </si>
  <si>
    <t>PA|Lawrence County</t>
  </si>
  <si>
    <t>42075</t>
  </si>
  <si>
    <t>Lebanon</t>
  </si>
  <si>
    <t>Lebanon County</t>
  </si>
  <si>
    <t>PA|Lebanon County</t>
  </si>
  <si>
    <t>42077</t>
  </si>
  <si>
    <t>Lehigh</t>
  </si>
  <si>
    <t>Lehigh County</t>
  </si>
  <si>
    <t>PA|Lehigh County</t>
  </si>
  <si>
    <t>42079</t>
  </si>
  <si>
    <t>Luzerne</t>
  </si>
  <si>
    <t>Luzerne County</t>
  </si>
  <si>
    <t>PA|Luzerne County</t>
  </si>
  <si>
    <t>42081</t>
  </si>
  <si>
    <t>Lycoming</t>
  </si>
  <si>
    <t>Lycoming County</t>
  </si>
  <si>
    <t>PA|Lycoming County</t>
  </si>
  <si>
    <t>42083</t>
  </si>
  <si>
    <t>McKean</t>
  </si>
  <si>
    <t>McKean County</t>
  </si>
  <si>
    <t>PA|McKean County</t>
  </si>
  <si>
    <t>42085</t>
  </si>
  <si>
    <t>PA|Mercer County</t>
  </si>
  <si>
    <t>42087</t>
  </si>
  <si>
    <t>Mifflin</t>
  </si>
  <si>
    <t>Mifflin County</t>
  </si>
  <si>
    <t>PA|Mifflin County</t>
  </si>
  <si>
    <t>42089</t>
  </si>
  <si>
    <t>PA|Monroe County</t>
  </si>
  <si>
    <t>42091</t>
  </si>
  <si>
    <t>PA|Montgomery County</t>
  </si>
  <si>
    <t>42093</t>
  </si>
  <si>
    <t>Montour</t>
  </si>
  <si>
    <t>Montour County</t>
  </si>
  <si>
    <t>PA|Montour County</t>
  </si>
  <si>
    <t>42095</t>
  </si>
  <si>
    <t>PA|Northampton County</t>
  </si>
  <si>
    <t>42097</t>
  </si>
  <si>
    <t>Northumberland</t>
  </si>
  <si>
    <t>Northumberland County</t>
  </si>
  <si>
    <t>PA|Northumberland County</t>
  </si>
  <si>
    <t>42099</t>
  </si>
  <si>
    <t>PA|Perry County</t>
  </si>
  <si>
    <t>42101</t>
  </si>
  <si>
    <t>Philadelphia</t>
  </si>
  <si>
    <t>Philadelphia County</t>
  </si>
  <si>
    <t>PA|Philadelphia County</t>
  </si>
  <si>
    <t>42103</t>
  </si>
  <si>
    <t>PA|Pike County</t>
  </si>
  <si>
    <t>42105</t>
  </si>
  <si>
    <t>Potter</t>
  </si>
  <si>
    <t>Potter County</t>
  </si>
  <si>
    <t>PA|Potter County</t>
  </si>
  <si>
    <t>42107</t>
  </si>
  <si>
    <t>Schuylkill</t>
  </si>
  <si>
    <t>Schuylkill County</t>
  </si>
  <si>
    <t>PA|Schuylkill County</t>
  </si>
  <si>
    <t>42109</t>
  </si>
  <si>
    <t>Snyder</t>
  </si>
  <si>
    <t>Snyder County</t>
  </si>
  <si>
    <t>PA|Snyder County</t>
  </si>
  <si>
    <t>42111</t>
  </si>
  <si>
    <t>PA|Somerset County</t>
  </si>
  <si>
    <t>42113</t>
  </si>
  <si>
    <t>PA|Sullivan County</t>
  </si>
  <si>
    <t>42115</t>
  </si>
  <si>
    <t>Susquehanna</t>
  </si>
  <si>
    <t>Susquehanna County</t>
  </si>
  <si>
    <t>PA|Susquehanna County</t>
  </si>
  <si>
    <t>42117</t>
  </si>
  <si>
    <t>PA|Tioga County</t>
  </si>
  <si>
    <t>42119</t>
  </si>
  <si>
    <t>PA|Union County</t>
  </si>
  <si>
    <t>42121</t>
  </si>
  <si>
    <t>Venango</t>
  </si>
  <si>
    <t>Venango County</t>
  </si>
  <si>
    <t>PA|Venango County</t>
  </si>
  <si>
    <t>42123</t>
  </si>
  <si>
    <t>PA|Warren County</t>
  </si>
  <si>
    <t>42125</t>
  </si>
  <si>
    <t>PA|Washington County</t>
  </si>
  <si>
    <t>42127</t>
  </si>
  <si>
    <t>PA|Wayne County</t>
  </si>
  <si>
    <t>42129</t>
  </si>
  <si>
    <t>Westmoreland</t>
  </si>
  <si>
    <t>Westmoreland County</t>
  </si>
  <si>
    <t>PA|Westmoreland County</t>
  </si>
  <si>
    <t>42131</t>
  </si>
  <si>
    <t>PA|Wyoming County</t>
  </si>
  <si>
    <t>42133</t>
  </si>
  <si>
    <t>PA|York County</t>
  </si>
  <si>
    <t>44001</t>
  </si>
  <si>
    <t>RI|Bristol County</t>
  </si>
  <si>
    <t>44003</t>
  </si>
  <si>
    <t>RI|Kent County</t>
  </si>
  <si>
    <t>44005</t>
  </si>
  <si>
    <t>Newport</t>
  </si>
  <si>
    <t>Newport County</t>
  </si>
  <si>
    <t>RI|Newport County</t>
  </si>
  <si>
    <t>44007</t>
  </si>
  <si>
    <t>Providence</t>
  </si>
  <si>
    <t>Providence County</t>
  </si>
  <si>
    <t>RI|Providence County</t>
  </si>
  <si>
    <t>44009</t>
  </si>
  <si>
    <t>RI|Washington County</t>
  </si>
  <si>
    <t>45001</t>
  </si>
  <si>
    <t>Abbeville</t>
  </si>
  <si>
    <t>Abbeville County</t>
  </si>
  <si>
    <t>SC|Abbeville County</t>
  </si>
  <si>
    <t>45003</t>
  </si>
  <si>
    <t>Aiken</t>
  </si>
  <si>
    <t>Aiken County</t>
  </si>
  <si>
    <t>SC|Aiken County</t>
  </si>
  <si>
    <t>45005</t>
  </si>
  <si>
    <t>Allendale</t>
  </si>
  <si>
    <t>Allendale County</t>
  </si>
  <si>
    <t>SC|Allendale County</t>
  </si>
  <si>
    <t>45007</t>
  </si>
  <si>
    <t>SC|Anderson County</t>
  </si>
  <si>
    <t>45009</t>
  </si>
  <si>
    <t>Bamberg</t>
  </si>
  <si>
    <t>Bamberg County</t>
  </si>
  <si>
    <t>SC|Bamberg County</t>
  </si>
  <si>
    <t>45011</t>
  </si>
  <si>
    <t>Barnwell</t>
  </si>
  <si>
    <t>Barnwell County</t>
  </si>
  <si>
    <t>SC|Barnwell County</t>
  </si>
  <si>
    <t>45013</t>
  </si>
  <si>
    <t>SC|Beaufort County</t>
  </si>
  <si>
    <t>45015</t>
  </si>
  <si>
    <t>Berkeley</t>
  </si>
  <si>
    <t>Berkeley County</t>
  </si>
  <si>
    <t>SC|Berkeley County</t>
  </si>
  <si>
    <t>45017</t>
  </si>
  <si>
    <t>SC|Calhoun County</t>
  </si>
  <si>
    <t>45019</t>
  </si>
  <si>
    <t>Charleston</t>
  </si>
  <si>
    <t>Charleston County</t>
  </si>
  <si>
    <t>SC|Charleston County</t>
  </si>
  <si>
    <t>45021</t>
  </si>
  <si>
    <t>SC|Cherokee County</t>
  </si>
  <si>
    <t>45023</t>
  </si>
  <si>
    <t>SC|Chester County</t>
  </si>
  <si>
    <t>45025</t>
  </si>
  <si>
    <t>Chesterfield</t>
  </si>
  <si>
    <t>Chesterfield County</t>
  </si>
  <si>
    <t>SC|Chesterfield County</t>
  </si>
  <si>
    <t>45027</t>
  </si>
  <si>
    <t>Clarendon</t>
  </si>
  <si>
    <t>Clarendon County</t>
  </si>
  <si>
    <t>SC|Clarendon County</t>
  </si>
  <si>
    <t>45029</t>
  </si>
  <si>
    <t>Colleton</t>
  </si>
  <si>
    <t>Colleton County</t>
  </si>
  <si>
    <t>SC|Colleton County</t>
  </si>
  <si>
    <t>45031</t>
  </si>
  <si>
    <t>Darlington</t>
  </si>
  <si>
    <t>Darlington County</t>
  </si>
  <si>
    <t>SC|Darlington County</t>
  </si>
  <si>
    <t>45033</t>
  </si>
  <si>
    <t>Dillon</t>
  </si>
  <si>
    <t>Dillon County</t>
  </si>
  <si>
    <t>SC|Dillon County</t>
  </si>
  <si>
    <t>45035</t>
  </si>
  <si>
    <t>SC|Dorchester County</t>
  </si>
  <si>
    <t>45037</t>
  </si>
  <si>
    <t>Edgefield</t>
  </si>
  <si>
    <t>Edgefield County</t>
  </si>
  <si>
    <t>SC|Edgefield County</t>
  </si>
  <si>
    <t>45039</t>
  </si>
  <si>
    <t>SC|Fairfield County</t>
  </si>
  <si>
    <t>45041</t>
  </si>
  <si>
    <t>Florence</t>
  </si>
  <si>
    <t>Florence County</t>
  </si>
  <si>
    <t>SC|Florence County</t>
  </si>
  <si>
    <t>45043</t>
  </si>
  <si>
    <t>Georgetown</t>
  </si>
  <si>
    <t>Georgetown County</t>
  </si>
  <si>
    <t>SC|Georgetown County</t>
  </si>
  <si>
    <t>45045</t>
  </si>
  <si>
    <t>Greenville</t>
  </si>
  <si>
    <t>Greenville County</t>
  </si>
  <si>
    <t>SC|Greenville County</t>
  </si>
  <si>
    <t>45047</t>
  </si>
  <si>
    <t>SC|Greenwood County</t>
  </si>
  <si>
    <t>45049</t>
  </si>
  <si>
    <t>Hampton</t>
  </si>
  <si>
    <t>Hampton County</t>
  </si>
  <si>
    <t>SC|Hampton County</t>
  </si>
  <si>
    <t>45051</t>
  </si>
  <si>
    <t>Horry</t>
  </si>
  <si>
    <t>Horry County</t>
  </si>
  <si>
    <t>SC|Horry County</t>
  </si>
  <si>
    <t>45053</t>
  </si>
  <si>
    <t>SC|Jasper County</t>
  </si>
  <si>
    <t>45055</t>
  </si>
  <si>
    <t>Kershaw</t>
  </si>
  <si>
    <t>Kershaw County</t>
  </si>
  <si>
    <t>SC|Kershaw County</t>
  </si>
  <si>
    <t>45057</t>
  </si>
  <si>
    <t>SC|Lancaster County</t>
  </si>
  <si>
    <t>45059</t>
  </si>
  <si>
    <t>SC|Laurens County</t>
  </si>
  <si>
    <t>45061</t>
  </si>
  <si>
    <t>SC|Lee County</t>
  </si>
  <si>
    <t>45063</t>
  </si>
  <si>
    <t>Lexington</t>
  </si>
  <si>
    <t>Lexington County</t>
  </si>
  <si>
    <t>SC|Lexington County</t>
  </si>
  <si>
    <t>45065</t>
  </si>
  <si>
    <t>McCormick</t>
  </si>
  <si>
    <t>McCormick County</t>
  </si>
  <si>
    <t>SC|McCormick County</t>
  </si>
  <si>
    <t>45067</t>
  </si>
  <si>
    <t>SC|Marion County</t>
  </si>
  <si>
    <t>45069</t>
  </si>
  <si>
    <t>Marlboro</t>
  </si>
  <si>
    <t>Marlboro County</t>
  </si>
  <si>
    <t>SC|Marlboro County</t>
  </si>
  <si>
    <t>45071</t>
  </si>
  <si>
    <t>Newberry</t>
  </si>
  <si>
    <t>Newberry County</t>
  </si>
  <si>
    <t>SC|Newberry County</t>
  </si>
  <si>
    <t>45073</t>
  </si>
  <si>
    <t>SC|Oconee County</t>
  </si>
  <si>
    <t>45075</t>
  </si>
  <si>
    <t>Orangeburg</t>
  </si>
  <si>
    <t>Orangeburg County</t>
  </si>
  <si>
    <t>SC|Orangeburg County</t>
  </si>
  <si>
    <t>45077</t>
  </si>
  <si>
    <t>SC|Pickens County</t>
  </si>
  <si>
    <t>45079</t>
  </si>
  <si>
    <t>SC|Richland County</t>
  </si>
  <si>
    <t>45081</t>
  </si>
  <si>
    <t>Saluda</t>
  </si>
  <si>
    <t>Saluda County</t>
  </si>
  <si>
    <t>SC|Saluda County</t>
  </si>
  <si>
    <t>45083</t>
  </si>
  <si>
    <t>Spartanburg</t>
  </si>
  <si>
    <t>Spartanburg County</t>
  </si>
  <si>
    <t>SC|Spartanburg County</t>
  </si>
  <si>
    <t>45085</t>
  </si>
  <si>
    <t>SC|Sumter County</t>
  </si>
  <si>
    <t>45087</t>
  </si>
  <si>
    <t>SC|Union County</t>
  </si>
  <si>
    <t>45089</t>
  </si>
  <si>
    <t>Williamsburg</t>
  </si>
  <si>
    <t>Williamsburg County</t>
  </si>
  <si>
    <t>SC|Williamsburg County</t>
  </si>
  <si>
    <t>45091</t>
  </si>
  <si>
    <t>SC|York County</t>
  </si>
  <si>
    <t>46003</t>
  </si>
  <si>
    <t>Aurora</t>
  </si>
  <si>
    <t>Aurora County</t>
  </si>
  <si>
    <t>SD|Aurora County</t>
  </si>
  <si>
    <t>46005</t>
  </si>
  <si>
    <t>Beadle</t>
  </si>
  <si>
    <t>Beadle County</t>
  </si>
  <si>
    <t>SD|Beadle County</t>
  </si>
  <si>
    <t>46007</t>
  </si>
  <si>
    <t>Bennett</t>
  </si>
  <si>
    <t>Bennett County</t>
  </si>
  <si>
    <t>SD|Bennett County</t>
  </si>
  <si>
    <t>46009</t>
  </si>
  <si>
    <t>Bon Homme</t>
  </si>
  <si>
    <t>Bon Homme County</t>
  </si>
  <si>
    <t>SD|Bon Homme County</t>
  </si>
  <si>
    <t>46011</t>
  </si>
  <si>
    <t>Brookings</t>
  </si>
  <si>
    <t>Brookings County</t>
  </si>
  <si>
    <t>SD|Brookings County</t>
  </si>
  <si>
    <t>46013</t>
  </si>
  <si>
    <t>SD|Brown County</t>
  </si>
  <si>
    <t>46015</t>
  </si>
  <si>
    <t>Brule</t>
  </si>
  <si>
    <t>Brule County</t>
  </si>
  <si>
    <t>SD|Brule County</t>
  </si>
  <si>
    <t>46017</t>
  </si>
  <si>
    <t>SD|Buffalo County</t>
  </si>
  <si>
    <t>46019</t>
  </si>
  <si>
    <t>SD|Butte County</t>
  </si>
  <si>
    <t>46021</t>
  </si>
  <si>
    <t>SD|Campbell County</t>
  </si>
  <si>
    <t>46023</t>
  </si>
  <si>
    <t>Charles Mix</t>
  </si>
  <si>
    <t>Charles Mix County</t>
  </si>
  <si>
    <t>SD|Charles Mix County</t>
  </si>
  <si>
    <t>46025</t>
  </si>
  <si>
    <t>SD|Clark County</t>
  </si>
  <si>
    <t>46027</t>
  </si>
  <si>
    <t>SD|Clay County</t>
  </si>
  <si>
    <t>46029</t>
  </si>
  <si>
    <t>Codington</t>
  </si>
  <si>
    <t>Codington County</t>
  </si>
  <si>
    <t>SD|Codington County</t>
  </si>
  <si>
    <t>46031</t>
  </si>
  <si>
    <t>Corson</t>
  </si>
  <si>
    <t>Corson County</t>
  </si>
  <si>
    <t>SD|Corson County</t>
  </si>
  <si>
    <t>46033</t>
  </si>
  <si>
    <t>SD|Custer County</t>
  </si>
  <si>
    <t>46035</t>
  </si>
  <si>
    <t>Davison</t>
  </si>
  <si>
    <t>Davison County</t>
  </si>
  <si>
    <t>SD|Davison County</t>
  </si>
  <si>
    <t>46037</t>
  </si>
  <si>
    <t>Day</t>
  </si>
  <si>
    <t>Day County</t>
  </si>
  <si>
    <t>SD|Day County</t>
  </si>
  <si>
    <t>46039</t>
  </si>
  <si>
    <t>SD|Deuel County</t>
  </si>
  <si>
    <t>46041</t>
  </si>
  <si>
    <t>SD|Dewey County</t>
  </si>
  <si>
    <t>46043</t>
  </si>
  <si>
    <t>SD|Douglas County</t>
  </si>
  <si>
    <t>46045</t>
  </si>
  <si>
    <t>Edmunds</t>
  </si>
  <si>
    <t>Edmunds County</t>
  </si>
  <si>
    <t>SD|Edmunds County</t>
  </si>
  <si>
    <t>46047</t>
  </si>
  <si>
    <t>Fall River</t>
  </si>
  <si>
    <t>Fall River County</t>
  </si>
  <si>
    <t>SD|Fall River County</t>
  </si>
  <si>
    <t>46049</t>
  </si>
  <si>
    <t>Faulk</t>
  </si>
  <si>
    <t>Faulk County</t>
  </si>
  <si>
    <t>SD|Faulk County</t>
  </si>
  <si>
    <t>46051</t>
  </si>
  <si>
    <t>SD|Grant County</t>
  </si>
  <si>
    <t>46053</t>
  </si>
  <si>
    <t>Gregory</t>
  </si>
  <si>
    <t>Gregory County</t>
  </si>
  <si>
    <t>SD|Gregory County</t>
  </si>
  <si>
    <t>46055</t>
  </si>
  <si>
    <t>Haakon</t>
  </si>
  <si>
    <t>Haakon County</t>
  </si>
  <si>
    <t>SD|Haakon County</t>
  </si>
  <si>
    <t>46057</t>
  </si>
  <si>
    <t>Hamlin</t>
  </si>
  <si>
    <t>Hamlin County</t>
  </si>
  <si>
    <t>SD|Hamlin County</t>
  </si>
  <si>
    <t>46059</t>
  </si>
  <si>
    <t>Hand</t>
  </si>
  <si>
    <t>Hand County</t>
  </si>
  <si>
    <t>SD|Hand County</t>
  </si>
  <si>
    <t>46061</t>
  </si>
  <si>
    <t>Hanson</t>
  </si>
  <si>
    <t>Hanson County</t>
  </si>
  <si>
    <t>SD|Hanson County</t>
  </si>
  <si>
    <t>46063</t>
  </si>
  <si>
    <t>SD|Harding County</t>
  </si>
  <si>
    <t>46065</t>
  </si>
  <si>
    <t>SD|Hughes County</t>
  </si>
  <si>
    <t>46067</t>
  </si>
  <si>
    <t>Hutchinson</t>
  </si>
  <si>
    <t>Hutchinson County</t>
  </si>
  <si>
    <t>SD|Hutchinson County</t>
  </si>
  <si>
    <t>46069</t>
  </si>
  <si>
    <t>SD|Hyde County</t>
  </si>
  <si>
    <t>46071</t>
  </si>
  <si>
    <t>SD|Jackson County</t>
  </si>
  <si>
    <t>46073</t>
  </si>
  <si>
    <t>Jerauld</t>
  </si>
  <si>
    <t>Jerauld County</t>
  </si>
  <si>
    <t>SD|Jerauld County</t>
  </si>
  <si>
    <t>46075</t>
  </si>
  <si>
    <t>SD|Jones County</t>
  </si>
  <si>
    <t>46077</t>
  </si>
  <si>
    <t>Kingsbury</t>
  </si>
  <si>
    <t>Kingsbury County</t>
  </si>
  <si>
    <t>SD|Kingsbury County</t>
  </si>
  <si>
    <t>46079</t>
  </si>
  <si>
    <t>SD|Lake County</t>
  </si>
  <si>
    <t>46081</t>
  </si>
  <si>
    <t>SD|Lawrence County</t>
  </si>
  <si>
    <t>46083</t>
  </si>
  <si>
    <t>SD|Lincoln County</t>
  </si>
  <si>
    <t>46085</t>
  </si>
  <si>
    <t>Lyman</t>
  </si>
  <si>
    <t>Lyman County</t>
  </si>
  <si>
    <t>SD|Lyman County</t>
  </si>
  <si>
    <t>46087</t>
  </si>
  <si>
    <t>McCook</t>
  </si>
  <si>
    <t>McCook County</t>
  </si>
  <si>
    <t>SD|McCook County</t>
  </si>
  <si>
    <t>46089</t>
  </si>
  <si>
    <t>SD|McPherson County</t>
  </si>
  <si>
    <t>46091</t>
  </si>
  <si>
    <t>SD|Marshall County</t>
  </si>
  <si>
    <t>46093</t>
  </si>
  <si>
    <t>SD|Meade County</t>
  </si>
  <si>
    <t>46095</t>
  </si>
  <si>
    <t>Mellette</t>
  </si>
  <si>
    <t>Mellette County</t>
  </si>
  <si>
    <t>SD|Mellette County</t>
  </si>
  <si>
    <t>46097</t>
  </si>
  <si>
    <t>Miner</t>
  </si>
  <si>
    <t>Miner County</t>
  </si>
  <si>
    <t>SD|Miner County</t>
  </si>
  <si>
    <t>46099</t>
  </si>
  <si>
    <t>Minnehaha</t>
  </si>
  <si>
    <t>Minnehaha County</t>
  </si>
  <si>
    <t>SD|Minnehaha County</t>
  </si>
  <si>
    <t>46101</t>
  </si>
  <si>
    <t>Moody</t>
  </si>
  <si>
    <t>Moody County</t>
  </si>
  <si>
    <t>SD|Moody County</t>
  </si>
  <si>
    <t>46103</t>
  </si>
  <si>
    <t>SD|Pennington County</t>
  </si>
  <si>
    <t>46105</t>
  </si>
  <si>
    <t>SD|Perkins County</t>
  </si>
  <si>
    <t>46107</t>
  </si>
  <si>
    <t>SD|Potter County</t>
  </si>
  <si>
    <t>46109</t>
  </si>
  <si>
    <t>Roberts</t>
  </si>
  <si>
    <t>Roberts County</t>
  </si>
  <si>
    <t>SD|Roberts County</t>
  </si>
  <si>
    <t>46111</t>
  </si>
  <si>
    <t>Sanborn</t>
  </si>
  <si>
    <t>Sanborn County</t>
  </si>
  <si>
    <t>SD|Sanborn County</t>
  </si>
  <si>
    <t>46113</t>
  </si>
  <si>
    <t>SD|Shannon County</t>
  </si>
  <si>
    <t>This is now "Ogalala Lakota" county, with a FIPS code of 46102</t>
  </si>
  <si>
    <t>46115</t>
  </si>
  <si>
    <t>Spink</t>
  </si>
  <si>
    <t>Spink County</t>
  </si>
  <si>
    <t>SD|Spink County</t>
  </si>
  <si>
    <t>46117</t>
  </si>
  <si>
    <t>Stanley</t>
  </si>
  <si>
    <t>Stanley County</t>
  </si>
  <si>
    <t>SD|Stanley County</t>
  </si>
  <si>
    <t>46119</t>
  </si>
  <si>
    <t>Sully</t>
  </si>
  <si>
    <t>Sully County</t>
  </si>
  <si>
    <t>SD|Sully County</t>
  </si>
  <si>
    <t>46121</t>
  </si>
  <si>
    <t>SD|Todd County</t>
  </si>
  <si>
    <t>46123</t>
  </si>
  <si>
    <t>Tripp</t>
  </si>
  <si>
    <t>Tripp County</t>
  </si>
  <si>
    <t>SD|Tripp County</t>
  </si>
  <si>
    <t>46125</t>
  </si>
  <si>
    <t>SD|Turner County</t>
  </si>
  <si>
    <t>46127</t>
  </si>
  <si>
    <t>SD|Union County</t>
  </si>
  <si>
    <t>46129</t>
  </si>
  <si>
    <t>Walworth</t>
  </si>
  <si>
    <t>Walworth County</t>
  </si>
  <si>
    <t>SD|Walworth County</t>
  </si>
  <si>
    <t>46135</t>
  </si>
  <si>
    <t>Yankton</t>
  </si>
  <si>
    <t>Yankton County</t>
  </si>
  <si>
    <t>SD|Yankton County</t>
  </si>
  <si>
    <t>46137</t>
  </si>
  <si>
    <t>Ziebach</t>
  </si>
  <si>
    <t>Ziebach County</t>
  </si>
  <si>
    <t>SD|Ziebach County</t>
  </si>
  <si>
    <t>47001</t>
  </si>
  <si>
    <t>TN|Anderson County</t>
  </si>
  <si>
    <t>47003</t>
  </si>
  <si>
    <t>TN|Bedford County</t>
  </si>
  <si>
    <t>47005</t>
  </si>
  <si>
    <t>TN|Benton County</t>
  </si>
  <si>
    <t>47007</t>
  </si>
  <si>
    <t>Bledsoe</t>
  </si>
  <si>
    <t>Bledsoe County</t>
  </si>
  <si>
    <t>TN|Bledsoe County</t>
  </si>
  <si>
    <t>47009</t>
  </si>
  <si>
    <t>TN|Blount County</t>
  </si>
  <si>
    <t>47011</t>
  </si>
  <si>
    <t>TN|Bradley County</t>
  </si>
  <si>
    <t>47013</t>
  </si>
  <si>
    <t>TN|Campbell County</t>
  </si>
  <si>
    <t>47015</t>
  </si>
  <si>
    <t>Cannon</t>
  </si>
  <si>
    <t>Cannon County</t>
  </si>
  <si>
    <t>TN|Cannon County</t>
  </si>
  <si>
    <t>47017</t>
  </si>
  <si>
    <t>TN|Carroll County</t>
  </si>
  <si>
    <t>47019</t>
  </si>
  <si>
    <t>TN|Carter County</t>
  </si>
  <si>
    <t>47021</t>
  </si>
  <si>
    <t>Cheatham</t>
  </si>
  <si>
    <t>Cheatham County</t>
  </si>
  <si>
    <t>TN|Cheatham County</t>
  </si>
  <si>
    <t>47023</t>
  </si>
  <si>
    <t>TN|Chester County</t>
  </si>
  <si>
    <t>47025</t>
  </si>
  <si>
    <t>TN|Claiborne County</t>
  </si>
  <si>
    <t>47027</t>
  </si>
  <si>
    <t>TN|Clay County</t>
  </si>
  <si>
    <t>47029</t>
  </si>
  <si>
    <t>Cocke</t>
  </si>
  <si>
    <t>Cocke County</t>
  </si>
  <si>
    <t>TN|Cocke County</t>
  </si>
  <si>
    <t>47031</t>
  </si>
  <si>
    <t>TN|Coffee County</t>
  </si>
  <si>
    <t>47033</t>
  </si>
  <si>
    <t>Crockett</t>
  </si>
  <si>
    <t>Crockett County</t>
  </si>
  <si>
    <t>TN|Crockett County</t>
  </si>
  <si>
    <t>47035</t>
  </si>
  <si>
    <t>TN|Cumberland County</t>
  </si>
  <si>
    <t>47037</t>
  </si>
  <si>
    <t>TN|Davidson County</t>
  </si>
  <si>
    <t>47039</t>
  </si>
  <si>
    <t>TN|Decatur County</t>
  </si>
  <si>
    <t>47041</t>
  </si>
  <si>
    <t>TN|DeKalb County</t>
  </si>
  <si>
    <t>47043</t>
  </si>
  <si>
    <t>Dickson</t>
  </si>
  <si>
    <t>Dickson County</t>
  </si>
  <si>
    <t>TN|Dickson County</t>
  </si>
  <si>
    <t>47045</t>
  </si>
  <si>
    <t>Dyer</t>
  </si>
  <si>
    <t>Dyer County</t>
  </si>
  <si>
    <t>TN|Dyer County</t>
  </si>
  <si>
    <t>47047</t>
  </si>
  <si>
    <t>TN|Fayette County</t>
  </si>
  <si>
    <t>47049</t>
  </si>
  <si>
    <t>Fentress</t>
  </si>
  <si>
    <t>Fentress County</t>
  </si>
  <si>
    <t>TN|Fentress County</t>
  </si>
  <si>
    <t>47051</t>
  </si>
  <si>
    <t>TN|Franklin County</t>
  </si>
  <si>
    <t>47053</t>
  </si>
  <si>
    <t>TN|Gibson County</t>
  </si>
  <si>
    <t>47055</t>
  </si>
  <si>
    <t>Giles</t>
  </si>
  <si>
    <t>Giles County</t>
  </si>
  <si>
    <t>TN|Giles County</t>
  </si>
  <si>
    <t>47057</t>
  </si>
  <si>
    <t>Grainger</t>
  </si>
  <si>
    <t>Grainger County</t>
  </si>
  <si>
    <t>TN|Grainger County</t>
  </si>
  <si>
    <t>47059</t>
  </si>
  <si>
    <t>TN|Greene County</t>
  </si>
  <si>
    <t>47061</t>
  </si>
  <si>
    <t>TN|Grundy County</t>
  </si>
  <si>
    <t>47063</t>
  </si>
  <si>
    <t>Hamblen</t>
  </si>
  <si>
    <t>Hamblen County</t>
  </si>
  <si>
    <t>TN|Hamblen County</t>
  </si>
  <si>
    <t>47065</t>
  </si>
  <si>
    <t>TN|Hamilton County</t>
  </si>
  <si>
    <t>47067</t>
  </si>
  <si>
    <t>TN|Hancock County</t>
  </si>
  <si>
    <t>47069</t>
  </si>
  <si>
    <t>Hardeman</t>
  </si>
  <si>
    <t>Hardeman County</t>
  </si>
  <si>
    <t>TN|Hardeman County</t>
  </si>
  <si>
    <t>47071</t>
  </si>
  <si>
    <t>TN|Hardin County</t>
  </si>
  <si>
    <t>47073</t>
  </si>
  <si>
    <t>Hawkins</t>
  </si>
  <si>
    <t>Hawkins County</t>
  </si>
  <si>
    <t>TN|Hawkins County</t>
  </si>
  <si>
    <t>47075</t>
  </si>
  <si>
    <t>TN|Haywood County</t>
  </si>
  <si>
    <t>47077</t>
  </si>
  <si>
    <t>TN|Henderson County</t>
  </si>
  <si>
    <t>47079</t>
  </si>
  <si>
    <t>TN|Henry County</t>
  </si>
  <si>
    <t>47081</t>
  </si>
  <si>
    <t>TN|Hickman County</t>
  </si>
  <si>
    <t>47083</t>
  </si>
  <si>
    <t>TN|Houston County</t>
  </si>
  <si>
    <t>47085</t>
  </si>
  <si>
    <t>TN|Humphreys County</t>
  </si>
  <si>
    <t>47087</t>
  </si>
  <si>
    <t>TN|Jackson County</t>
  </si>
  <si>
    <t>47089</t>
  </si>
  <si>
    <t>TN|Jefferson County</t>
  </si>
  <si>
    <t>47091</t>
  </si>
  <si>
    <t>TN|Johnson County</t>
  </si>
  <si>
    <t>47093</t>
  </si>
  <si>
    <t>TN|Knox County</t>
  </si>
  <si>
    <t>47095</t>
  </si>
  <si>
    <t>TN|Lake County</t>
  </si>
  <si>
    <t>47097</t>
  </si>
  <si>
    <t>TN|Lauderdale County</t>
  </si>
  <si>
    <t>47099</t>
  </si>
  <si>
    <t>TN|Lawrence County</t>
  </si>
  <si>
    <t>47101</t>
  </si>
  <si>
    <t>TN|Lewis County</t>
  </si>
  <si>
    <t>47103</t>
  </si>
  <si>
    <t>TN|Lincoln County</t>
  </si>
  <si>
    <t>47105</t>
  </si>
  <si>
    <t>Loudon</t>
  </si>
  <si>
    <t>Loudon County</t>
  </si>
  <si>
    <t>TN|Loudon County</t>
  </si>
  <si>
    <t>47107</t>
  </si>
  <si>
    <t>McMinn</t>
  </si>
  <si>
    <t>McMinn County</t>
  </si>
  <si>
    <t>TN|McMinn County</t>
  </si>
  <si>
    <t>47109</t>
  </si>
  <si>
    <t>McNairy</t>
  </si>
  <si>
    <t>McNairy County</t>
  </si>
  <si>
    <t>TN|McNairy County</t>
  </si>
  <si>
    <t>47111</t>
  </si>
  <si>
    <t>TN|Macon County</t>
  </si>
  <si>
    <t>47113</t>
  </si>
  <si>
    <t>TN|Madison County</t>
  </si>
  <si>
    <t>47115</t>
  </si>
  <si>
    <t>TN|Marion County</t>
  </si>
  <si>
    <t>47117</t>
  </si>
  <si>
    <t>TN|Marshall County</t>
  </si>
  <si>
    <t>47119</t>
  </si>
  <si>
    <t>Maury</t>
  </si>
  <si>
    <t>Maury County</t>
  </si>
  <si>
    <t>TN|Maury County</t>
  </si>
  <si>
    <t>47121</t>
  </si>
  <si>
    <t>TN|Meigs County</t>
  </si>
  <si>
    <t>47123</t>
  </si>
  <si>
    <t>TN|Monroe County</t>
  </si>
  <si>
    <t>47125</t>
  </si>
  <si>
    <t>TN|Montgomery County</t>
  </si>
  <si>
    <t>47127</t>
  </si>
  <si>
    <t>TN|Moore County</t>
  </si>
  <si>
    <t>47129</t>
  </si>
  <si>
    <t>TN|Morgan County</t>
  </si>
  <si>
    <t>47131</t>
  </si>
  <si>
    <t>Obion</t>
  </si>
  <si>
    <t>Obion County</t>
  </si>
  <si>
    <t>TN|Obion County</t>
  </si>
  <si>
    <t>47133</t>
  </si>
  <si>
    <t>Overton</t>
  </si>
  <si>
    <t>Overton County</t>
  </si>
  <si>
    <t>TN|Overton County</t>
  </si>
  <si>
    <t>47135</t>
  </si>
  <si>
    <t>TN|Perry County</t>
  </si>
  <si>
    <t>47137</t>
  </si>
  <si>
    <t>Pickett</t>
  </si>
  <si>
    <t>Pickett County</t>
  </si>
  <si>
    <t>TN|Pickett County</t>
  </si>
  <si>
    <t>47139</t>
  </si>
  <si>
    <t>TN|Polk County</t>
  </si>
  <si>
    <t>47141</t>
  </si>
  <si>
    <t>TN|Putnam County</t>
  </si>
  <si>
    <t>47143</t>
  </si>
  <si>
    <t>Rhea</t>
  </si>
  <si>
    <t>Rhea County</t>
  </si>
  <si>
    <t>TN|Rhea County</t>
  </si>
  <si>
    <t>47145</t>
  </si>
  <si>
    <t>Roane</t>
  </si>
  <si>
    <t>Roane County</t>
  </si>
  <si>
    <t>TN|Roane County</t>
  </si>
  <si>
    <t>47147</t>
  </si>
  <si>
    <t>TN|Robertson County</t>
  </si>
  <si>
    <t>47149</t>
  </si>
  <si>
    <t>TN|Rutherford County</t>
  </si>
  <si>
    <t>47151</t>
  </si>
  <si>
    <t>TN|Scott County</t>
  </si>
  <si>
    <t>47153</t>
  </si>
  <si>
    <t>Sequatchie</t>
  </si>
  <si>
    <t>Sequatchie County</t>
  </si>
  <si>
    <t>TN|Sequatchie County</t>
  </si>
  <si>
    <t>47155</t>
  </si>
  <si>
    <t>TN|Sevier County</t>
  </si>
  <si>
    <t>47157</t>
  </si>
  <si>
    <t>TN|Shelby County</t>
  </si>
  <si>
    <t>47159</t>
  </si>
  <si>
    <t>TN|Smith County</t>
  </si>
  <si>
    <t>47161</t>
  </si>
  <si>
    <t>TN|Stewart County</t>
  </si>
  <si>
    <t>47163</t>
  </si>
  <si>
    <t>TN|Sullivan County</t>
  </si>
  <si>
    <t>47165</t>
  </si>
  <si>
    <t>TN|Sumner County</t>
  </si>
  <si>
    <t>47167</t>
  </si>
  <si>
    <t>TN|Tipton County</t>
  </si>
  <si>
    <t>47169</t>
  </si>
  <si>
    <t>Trousdale</t>
  </si>
  <si>
    <t>Trousdale County</t>
  </si>
  <si>
    <t>TN|Trousdale County</t>
  </si>
  <si>
    <t>47171</t>
  </si>
  <si>
    <t>Unicoi</t>
  </si>
  <si>
    <t>Unicoi County</t>
  </si>
  <si>
    <t>TN|Unicoi County</t>
  </si>
  <si>
    <t>47173</t>
  </si>
  <si>
    <t>TN|Union County</t>
  </si>
  <si>
    <t>47175</t>
  </si>
  <si>
    <t>TN|Van Buren County</t>
  </si>
  <si>
    <t>47177</t>
  </si>
  <si>
    <t>TN|Warren County</t>
  </si>
  <si>
    <t>47179</t>
  </si>
  <si>
    <t>TN|Washington County</t>
  </si>
  <si>
    <t>47181</t>
  </si>
  <si>
    <t>TN|Wayne County</t>
  </si>
  <si>
    <t>47183</t>
  </si>
  <si>
    <t>Weakley</t>
  </si>
  <si>
    <t>Weakley County</t>
  </si>
  <si>
    <t>TN|Weakley County</t>
  </si>
  <si>
    <t>47185</t>
  </si>
  <si>
    <t>TN|White County</t>
  </si>
  <si>
    <t>47187</t>
  </si>
  <si>
    <t>TN|Williamson County</t>
  </si>
  <si>
    <t>47189</t>
  </si>
  <si>
    <t>TN|Wilson County</t>
  </si>
  <si>
    <t>48001</t>
  </si>
  <si>
    <t>TX|Anderson County</t>
  </si>
  <si>
    <t>48003</t>
  </si>
  <si>
    <t>Andrews</t>
  </si>
  <si>
    <t>Andrews County</t>
  </si>
  <si>
    <t>TX|Andrews County</t>
  </si>
  <si>
    <t>48005</t>
  </si>
  <si>
    <t>Angelina</t>
  </si>
  <si>
    <t>Angelina County</t>
  </si>
  <si>
    <t>TX|Angelina County</t>
  </si>
  <si>
    <t>48007</t>
  </si>
  <si>
    <t>Aransas</t>
  </si>
  <si>
    <t>Aransas County</t>
  </si>
  <si>
    <t>TX|Aransas County</t>
  </si>
  <si>
    <t>48009</t>
  </si>
  <si>
    <t>Archer</t>
  </si>
  <si>
    <t>Archer County</t>
  </si>
  <si>
    <t>TX|Archer County</t>
  </si>
  <si>
    <t>48011</t>
  </si>
  <si>
    <t>TX|Armstrong County</t>
  </si>
  <si>
    <t>48013</t>
  </si>
  <si>
    <t>Atascosa</t>
  </si>
  <si>
    <t>Atascosa County</t>
  </si>
  <si>
    <t>TX|Atascosa County</t>
  </si>
  <si>
    <t>48015</t>
  </si>
  <si>
    <t>Austin</t>
  </si>
  <si>
    <t>Austin County</t>
  </si>
  <si>
    <t>TX|Austin County</t>
  </si>
  <si>
    <t>48017</t>
  </si>
  <si>
    <t>Bailey</t>
  </si>
  <si>
    <t>Bailey County</t>
  </si>
  <si>
    <t>TX|Bailey County</t>
  </si>
  <si>
    <t>48019</t>
  </si>
  <si>
    <t>Bandera</t>
  </si>
  <si>
    <t>Bandera County</t>
  </si>
  <si>
    <t>TX|Bandera County</t>
  </si>
  <si>
    <t>48021</t>
  </si>
  <si>
    <t>Bastrop</t>
  </si>
  <si>
    <t>Bastrop County</t>
  </si>
  <si>
    <t>TX|Bastrop County</t>
  </si>
  <si>
    <t>48023</t>
  </si>
  <si>
    <t>Baylor</t>
  </si>
  <si>
    <t>Baylor County</t>
  </si>
  <si>
    <t>TX|Baylor County</t>
  </si>
  <si>
    <t>48025</t>
  </si>
  <si>
    <t>Bee</t>
  </si>
  <si>
    <t>Bee County</t>
  </si>
  <si>
    <t>TX|Bee County</t>
  </si>
  <si>
    <t>48027</t>
  </si>
  <si>
    <t>TX|Bell County</t>
  </si>
  <si>
    <t>48029</t>
  </si>
  <si>
    <t>Bexar</t>
  </si>
  <si>
    <t>Bexar County</t>
  </si>
  <si>
    <t>TX|Bexar County</t>
  </si>
  <si>
    <t>48031</t>
  </si>
  <si>
    <t>Blanco</t>
  </si>
  <si>
    <t>Blanco County</t>
  </si>
  <si>
    <t>TX|Blanco County</t>
  </si>
  <si>
    <t>48033</t>
  </si>
  <si>
    <t>Borden</t>
  </si>
  <si>
    <t>Borden County</t>
  </si>
  <si>
    <t>TX|Borden County</t>
  </si>
  <si>
    <t>48035</t>
  </si>
  <si>
    <t>Bosque</t>
  </si>
  <si>
    <t>Bosque County</t>
  </si>
  <si>
    <t>TX|Bosque County</t>
  </si>
  <si>
    <t>48037</t>
  </si>
  <si>
    <t>Bowie</t>
  </si>
  <si>
    <t>Bowie County</t>
  </si>
  <si>
    <t>TX|Bowie County</t>
  </si>
  <si>
    <t>48039</t>
  </si>
  <si>
    <t>Brazoria</t>
  </si>
  <si>
    <t>Brazoria County</t>
  </si>
  <si>
    <t>TX|Brazoria County</t>
  </si>
  <si>
    <t>48041</t>
  </si>
  <si>
    <t>Brazos</t>
  </si>
  <si>
    <t>Brazos County</t>
  </si>
  <si>
    <t>TX|Brazos County</t>
  </si>
  <si>
    <t>48043</t>
  </si>
  <si>
    <t>Brewster</t>
  </si>
  <si>
    <t>Brewster County</t>
  </si>
  <si>
    <t>TX|Brewster County</t>
  </si>
  <si>
    <t>48045</t>
  </si>
  <si>
    <t>Briscoe</t>
  </si>
  <si>
    <t>Briscoe County</t>
  </si>
  <si>
    <t>TX|Briscoe County</t>
  </si>
  <si>
    <t>48047</t>
  </si>
  <si>
    <t>TX|Brooks County</t>
  </si>
  <si>
    <t>48049</t>
  </si>
  <si>
    <t>TX|Brown County</t>
  </si>
  <si>
    <t>48051</t>
  </si>
  <si>
    <t>Burleson</t>
  </si>
  <si>
    <t>Burleson County</t>
  </si>
  <si>
    <t>TX|Burleson County</t>
  </si>
  <si>
    <t>48053</t>
  </si>
  <si>
    <t>Burnet</t>
  </si>
  <si>
    <t>Burnet County</t>
  </si>
  <si>
    <t>TX|Burnet County</t>
  </si>
  <si>
    <t>48055</t>
  </si>
  <si>
    <t>TX|Caldwell County</t>
  </si>
  <si>
    <t>48057</t>
  </si>
  <si>
    <t>TX|Calhoun County</t>
  </si>
  <si>
    <t>48059</t>
  </si>
  <si>
    <t>Callahan</t>
  </si>
  <si>
    <t>Callahan County</t>
  </si>
  <si>
    <t>TX|Callahan County</t>
  </si>
  <si>
    <t>48061</t>
  </si>
  <si>
    <t>TX|Cameron County</t>
  </si>
  <si>
    <t>48063</t>
  </si>
  <si>
    <t>Camp</t>
  </si>
  <si>
    <t>Camp County</t>
  </si>
  <si>
    <t>TX|Camp County</t>
  </si>
  <si>
    <t>48065</t>
  </si>
  <si>
    <t>Carson</t>
  </si>
  <si>
    <t>Carson County</t>
  </si>
  <si>
    <t>TX|Carson County</t>
  </si>
  <si>
    <t>48067</t>
  </si>
  <si>
    <t>TX|Cass County</t>
  </si>
  <si>
    <t>48069</t>
  </si>
  <si>
    <t>Castro</t>
  </si>
  <si>
    <t>Castro County</t>
  </si>
  <si>
    <t>TX|Castro County</t>
  </si>
  <si>
    <t>48071</t>
  </si>
  <si>
    <t>TX|Chambers County</t>
  </si>
  <si>
    <t>48073</t>
  </si>
  <si>
    <t>TX|Cherokee County</t>
  </si>
  <si>
    <t>48075</t>
  </si>
  <si>
    <t>Childress</t>
  </si>
  <si>
    <t>Childress County</t>
  </si>
  <si>
    <t>TX|Childress County</t>
  </si>
  <si>
    <t>48077</t>
  </si>
  <si>
    <t>TX|Clay County</t>
  </si>
  <si>
    <t>48079</t>
  </si>
  <si>
    <t>Cochran</t>
  </si>
  <si>
    <t>Cochran County</t>
  </si>
  <si>
    <t>TX|Cochran County</t>
  </si>
  <si>
    <t>48081</t>
  </si>
  <si>
    <t>Coke</t>
  </si>
  <si>
    <t>Coke County</t>
  </si>
  <si>
    <t>TX|Coke County</t>
  </si>
  <si>
    <t>48083</t>
  </si>
  <si>
    <t>Coleman</t>
  </si>
  <si>
    <t>Coleman County</t>
  </si>
  <si>
    <t>TX|Coleman County</t>
  </si>
  <si>
    <t>48085</t>
  </si>
  <si>
    <t>Collin</t>
  </si>
  <si>
    <t>Collin County</t>
  </si>
  <si>
    <t>TX|Collin County</t>
  </si>
  <si>
    <t>48087</t>
  </si>
  <si>
    <t>Collingsworth</t>
  </si>
  <si>
    <t>Collingsworth County</t>
  </si>
  <si>
    <t>TX|Collingsworth County</t>
  </si>
  <si>
    <t>48089</t>
  </si>
  <si>
    <t>Colorado County</t>
  </si>
  <si>
    <t>TX|Colorado County</t>
  </si>
  <si>
    <t>48091</t>
  </si>
  <si>
    <t>Comal</t>
  </si>
  <si>
    <t>Comal County</t>
  </si>
  <si>
    <t>TX|Comal County</t>
  </si>
  <si>
    <t>48093</t>
  </si>
  <si>
    <t>TX|Comanche County</t>
  </si>
  <si>
    <t>48095</t>
  </si>
  <si>
    <t>Concho</t>
  </si>
  <si>
    <t>Concho County</t>
  </si>
  <si>
    <t>TX|Concho County</t>
  </si>
  <si>
    <t>48097</t>
  </si>
  <si>
    <t>Cooke</t>
  </si>
  <si>
    <t>Cooke County</t>
  </si>
  <si>
    <t>TX|Cooke County</t>
  </si>
  <si>
    <t>48099</t>
  </si>
  <si>
    <t>Coryell</t>
  </si>
  <si>
    <t>Coryell County</t>
  </si>
  <si>
    <t>TX|Coryell County</t>
  </si>
  <si>
    <t>48101</t>
  </si>
  <si>
    <t>Cottle</t>
  </si>
  <si>
    <t>Cottle County</t>
  </si>
  <si>
    <t>TX|Cottle County</t>
  </si>
  <si>
    <t>48103</t>
  </si>
  <si>
    <t>Crane</t>
  </si>
  <si>
    <t>Crane County</t>
  </si>
  <si>
    <t>TX|Crane County</t>
  </si>
  <si>
    <t>48105</t>
  </si>
  <si>
    <t>TX|Crockett County</t>
  </si>
  <si>
    <t>48107</t>
  </si>
  <si>
    <t>Crosby</t>
  </si>
  <si>
    <t>Crosby County</t>
  </si>
  <si>
    <t>TX|Crosby County</t>
  </si>
  <si>
    <t>48109</t>
  </si>
  <si>
    <t>Culberson</t>
  </si>
  <si>
    <t>Culberson County</t>
  </si>
  <si>
    <t>TX|Culberson County</t>
  </si>
  <si>
    <t>48111</t>
  </si>
  <si>
    <t>Dallam</t>
  </si>
  <si>
    <t>Dallam County</t>
  </si>
  <si>
    <t>TX|Dallam County</t>
  </si>
  <si>
    <t>48113</t>
  </si>
  <si>
    <t>TX|Dallas County</t>
  </si>
  <si>
    <t>48115</t>
  </si>
  <si>
    <t>TX|Dawson County</t>
  </si>
  <si>
    <t>48117</t>
  </si>
  <si>
    <t>Deaf Smith</t>
  </si>
  <si>
    <t>Deaf Smith County</t>
  </si>
  <si>
    <t>TX|Deaf Smith County</t>
  </si>
  <si>
    <t>48119</t>
  </si>
  <si>
    <t>TX|Delta County</t>
  </si>
  <si>
    <t>48121</t>
  </si>
  <si>
    <t>Denton</t>
  </si>
  <si>
    <t>Denton County</t>
  </si>
  <si>
    <t>TX|Denton County</t>
  </si>
  <si>
    <t>48123</t>
  </si>
  <si>
    <t>DeWitt</t>
  </si>
  <si>
    <t>DeWitt County</t>
  </si>
  <si>
    <t>TX|DeWitt County</t>
  </si>
  <si>
    <t>48125</t>
  </si>
  <si>
    <t>Dickens</t>
  </si>
  <si>
    <t>Dickens County</t>
  </si>
  <si>
    <t>TX|Dickens County</t>
  </si>
  <si>
    <t>48127</t>
  </si>
  <si>
    <t>Dimmit</t>
  </si>
  <si>
    <t>Dimmit County</t>
  </si>
  <si>
    <t>TX|Dimmit County</t>
  </si>
  <si>
    <t>48129</t>
  </si>
  <si>
    <t>Donley</t>
  </si>
  <si>
    <t>Donley County</t>
  </si>
  <si>
    <t>TX|Donley County</t>
  </si>
  <si>
    <t>48131</t>
  </si>
  <si>
    <t>TX|Duval County</t>
  </si>
  <si>
    <t>48133</t>
  </si>
  <si>
    <t>Eastland</t>
  </si>
  <si>
    <t>Eastland County</t>
  </si>
  <si>
    <t>TX|Eastland County</t>
  </si>
  <si>
    <t>48135</t>
  </si>
  <si>
    <t>Ector</t>
  </si>
  <si>
    <t>Ector County</t>
  </si>
  <si>
    <t>TX|Ector County</t>
  </si>
  <si>
    <t>48137</t>
  </si>
  <si>
    <t>TX|Edwards County</t>
  </si>
  <si>
    <t>48139</t>
  </si>
  <si>
    <t>TX|Ellis County</t>
  </si>
  <si>
    <t>48141</t>
  </si>
  <si>
    <t>TX|El Paso County</t>
  </si>
  <si>
    <t>48143</t>
  </si>
  <si>
    <t>Erath</t>
  </si>
  <si>
    <t>Erath County</t>
  </si>
  <si>
    <t>TX|Erath County</t>
  </si>
  <si>
    <t>48145</t>
  </si>
  <si>
    <t>Falls</t>
  </si>
  <si>
    <t>Falls County</t>
  </si>
  <si>
    <t>TX|Falls County</t>
  </si>
  <si>
    <t>48147</t>
  </si>
  <si>
    <t>TX|Fannin County</t>
  </si>
  <si>
    <t>48149</t>
  </si>
  <si>
    <t>TX|Fayette County</t>
  </si>
  <si>
    <t>48151</t>
  </si>
  <si>
    <t>Fisher</t>
  </si>
  <si>
    <t>Fisher County</t>
  </si>
  <si>
    <t>TX|Fisher County</t>
  </si>
  <si>
    <t>48153</t>
  </si>
  <si>
    <t>TX|Floyd County</t>
  </si>
  <si>
    <t>48155</t>
  </si>
  <si>
    <t>Foard</t>
  </si>
  <si>
    <t>Foard County</t>
  </si>
  <si>
    <t>TX|Foard County</t>
  </si>
  <si>
    <t>48157</t>
  </si>
  <si>
    <t>Fort Bend</t>
  </si>
  <si>
    <t>Fort Bend County</t>
  </si>
  <si>
    <t>TX|Fort Bend County</t>
  </si>
  <si>
    <t>48159</t>
  </si>
  <si>
    <t>TX|Franklin County</t>
  </si>
  <si>
    <t>48161</t>
  </si>
  <si>
    <t>Freestone</t>
  </si>
  <si>
    <t>Freestone County</t>
  </si>
  <si>
    <t>TX|Freestone County</t>
  </si>
  <si>
    <t>48163</t>
  </si>
  <si>
    <t>Frio</t>
  </si>
  <si>
    <t>Frio County</t>
  </si>
  <si>
    <t>TX|Frio County</t>
  </si>
  <si>
    <t>48165</t>
  </si>
  <si>
    <t>Gaines</t>
  </si>
  <si>
    <t>Gaines County</t>
  </si>
  <si>
    <t>TX|Gaines County</t>
  </si>
  <si>
    <t>48167</t>
  </si>
  <si>
    <t>Galveston</t>
  </si>
  <si>
    <t>Galveston County</t>
  </si>
  <si>
    <t>TX|Galveston County</t>
  </si>
  <si>
    <t>48169</t>
  </si>
  <si>
    <t>Garza</t>
  </si>
  <si>
    <t>Garza County</t>
  </si>
  <si>
    <t>TX|Garza County</t>
  </si>
  <si>
    <t>48171</t>
  </si>
  <si>
    <t>Gillespie</t>
  </si>
  <si>
    <t>Gillespie County</t>
  </si>
  <si>
    <t>TX|Gillespie County</t>
  </si>
  <si>
    <t>48173</t>
  </si>
  <si>
    <t>Glasscock</t>
  </si>
  <si>
    <t>Glasscock County</t>
  </si>
  <si>
    <t>TX|Glasscock County</t>
  </si>
  <si>
    <t>48175</t>
  </si>
  <si>
    <t>Goliad</t>
  </si>
  <si>
    <t>Goliad County</t>
  </si>
  <si>
    <t>TX|Goliad County</t>
  </si>
  <si>
    <t>48177</t>
  </si>
  <si>
    <t>Gonzales</t>
  </si>
  <si>
    <t>Gonzales County</t>
  </si>
  <si>
    <t>TX|Gonzales County</t>
  </si>
  <si>
    <t>48179</t>
  </si>
  <si>
    <t>TX|Gray County</t>
  </si>
  <si>
    <t>48181</t>
  </si>
  <si>
    <t>TX|Grayson County</t>
  </si>
  <si>
    <t>48183</t>
  </si>
  <si>
    <t>Gregg</t>
  </si>
  <si>
    <t>Gregg County</t>
  </si>
  <si>
    <t>TX|Gregg County</t>
  </si>
  <si>
    <t>48185</t>
  </si>
  <si>
    <t>Grimes</t>
  </si>
  <si>
    <t>Grimes County</t>
  </si>
  <si>
    <t>TX|Grimes County</t>
  </si>
  <si>
    <t>48187</t>
  </si>
  <si>
    <t>TX|Guadalupe County</t>
  </si>
  <si>
    <t>48189</t>
  </si>
  <si>
    <t>TX|Hale County</t>
  </si>
  <si>
    <t>48191</t>
  </si>
  <si>
    <t>TX|Hall County</t>
  </si>
  <si>
    <t>48193</t>
  </si>
  <si>
    <t>TX|Hamilton County</t>
  </si>
  <si>
    <t>48195</t>
  </si>
  <si>
    <t>Hansford</t>
  </si>
  <si>
    <t>Hansford County</t>
  </si>
  <si>
    <t>TX|Hansford County</t>
  </si>
  <si>
    <t>48197</t>
  </si>
  <si>
    <t>TX|Hardeman County</t>
  </si>
  <si>
    <t>48199</t>
  </si>
  <si>
    <t>TX|Hardin County</t>
  </si>
  <si>
    <t>48201</t>
  </si>
  <si>
    <t>TX|Harris County</t>
  </si>
  <si>
    <t>48203</t>
  </si>
  <si>
    <t>TX|Harrison County</t>
  </si>
  <si>
    <t>48205</t>
  </si>
  <si>
    <t>Hartley</t>
  </si>
  <si>
    <t>Hartley County</t>
  </si>
  <si>
    <t>TX|Hartley County</t>
  </si>
  <si>
    <t>48207</t>
  </si>
  <si>
    <t>TX|Haskell County</t>
  </si>
  <si>
    <t>48209</t>
  </si>
  <si>
    <t>Hays</t>
  </si>
  <si>
    <t>Hays County</t>
  </si>
  <si>
    <t>TX|Hays County</t>
  </si>
  <si>
    <t>48211</t>
  </si>
  <si>
    <t>Hemphill</t>
  </si>
  <si>
    <t>Hemphill County</t>
  </si>
  <si>
    <t>TX|Hemphill County</t>
  </si>
  <si>
    <t>48213</t>
  </si>
  <si>
    <t>TX|Henderson County</t>
  </si>
  <si>
    <t>48215</t>
  </si>
  <si>
    <t>TX|Hidalgo County</t>
  </si>
  <si>
    <t>48217</t>
  </si>
  <si>
    <t>TX|Hill County</t>
  </si>
  <si>
    <t>48219</t>
  </si>
  <si>
    <t>Hockley</t>
  </si>
  <si>
    <t>Hockley County</t>
  </si>
  <si>
    <t>TX|Hockley County</t>
  </si>
  <si>
    <t>48221</t>
  </si>
  <si>
    <t>Hood</t>
  </si>
  <si>
    <t>Hood County</t>
  </si>
  <si>
    <t>TX|Hood County</t>
  </si>
  <si>
    <t>48223</t>
  </si>
  <si>
    <t>TX|Hopkins County</t>
  </si>
  <si>
    <t>48225</t>
  </si>
  <si>
    <t>TX|Houston County</t>
  </si>
  <si>
    <t>48227</t>
  </si>
  <si>
    <t>TX|Howard County</t>
  </si>
  <si>
    <t>48229</t>
  </si>
  <si>
    <t>Hudspeth</t>
  </si>
  <si>
    <t>Hudspeth County</t>
  </si>
  <si>
    <t>TX|Hudspeth County</t>
  </si>
  <si>
    <t>48231</t>
  </si>
  <si>
    <t>Hunt</t>
  </si>
  <si>
    <t>Hunt County</t>
  </si>
  <si>
    <t>TX|Hunt County</t>
  </si>
  <si>
    <t>48233</t>
  </si>
  <si>
    <t>TX|Hutchinson County</t>
  </si>
  <si>
    <t>48235</t>
  </si>
  <si>
    <t>Irion</t>
  </si>
  <si>
    <t>Irion County</t>
  </si>
  <si>
    <t>TX|Irion County</t>
  </si>
  <si>
    <t>48237</t>
  </si>
  <si>
    <t>Jack</t>
  </si>
  <si>
    <t>Jack County</t>
  </si>
  <si>
    <t>TX|Jack County</t>
  </si>
  <si>
    <t>48239</t>
  </si>
  <si>
    <t>TX|Jackson County</t>
  </si>
  <si>
    <t>48241</t>
  </si>
  <si>
    <t>TX|Jasper County</t>
  </si>
  <si>
    <t>48243</t>
  </si>
  <si>
    <t>TX|Jeff Davis County</t>
  </si>
  <si>
    <t>48245</t>
  </si>
  <si>
    <t>TX|Jefferson County</t>
  </si>
  <si>
    <t>48247</t>
  </si>
  <si>
    <t>Jim Hogg</t>
  </si>
  <si>
    <t>Jim Hogg County</t>
  </si>
  <si>
    <t>TX|Jim Hogg County</t>
  </si>
  <si>
    <t>48249</t>
  </si>
  <si>
    <t>Jim Wells</t>
  </si>
  <si>
    <t>Jim Wells County</t>
  </si>
  <si>
    <t>TX|Jim Wells County</t>
  </si>
  <si>
    <t>48251</t>
  </si>
  <si>
    <t>TX|Johnson County</t>
  </si>
  <si>
    <t>48253</t>
  </si>
  <si>
    <t>TX|Jones County</t>
  </si>
  <si>
    <t>48255</t>
  </si>
  <si>
    <t>Karnes</t>
  </si>
  <si>
    <t>Karnes County</t>
  </si>
  <si>
    <t>TX|Karnes County</t>
  </si>
  <si>
    <t>48257</t>
  </si>
  <si>
    <t>Kaufman</t>
  </si>
  <si>
    <t>Kaufman County</t>
  </si>
  <si>
    <t>TX|Kaufman County</t>
  </si>
  <si>
    <t>48259</t>
  </si>
  <si>
    <t>TX|Kendall County</t>
  </si>
  <si>
    <t>48261</t>
  </si>
  <si>
    <t>Kenedy</t>
  </si>
  <si>
    <t>Kenedy County</t>
  </si>
  <si>
    <t>TX|Kenedy County</t>
  </si>
  <si>
    <t>48263</t>
  </si>
  <si>
    <t>TX|Kent County</t>
  </si>
  <si>
    <t>48265</t>
  </si>
  <si>
    <t>Kerr</t>
  </si>
  <si>
    <t>Kerr County</t>
  </si>
  <si>
    <t>TX|Kerr County</t>
  </si>
  <si>
    <t>48267</t>
  </si>
  <si>
    <t>Kimble</t>
  </si>
  <si>
    <t>Kimble County</t>
  </si>
  <si>
    <t>TX|Kimble County</t>
  </si>
  <si>
    <t>48269</t>
  </si>
  <si>
    <t>King</t>
  </si>
  <si>
    <t>King County</t>
  </si>
  <si>
    <t>TX|King County</t>
  </si>
  <si>
    <t>48271</t>
  </si>
  <si>
    <t>Kinney</t>
  </si>
  <si>
    <t>Kinney County</t>
  </si>
  <si>
    <t>TX|Kinney County</t>
  </si>
  <si>
    <t>48273</t>
  </si>
  <si>
    <t>Kleberg</t>
  </si>
  <si>
    <t>Kleberg County</t>
  </si>
  <si>
    <t>TX|Kleberg County</t>
  </si>
  <si>
    <t>48275</t>
  </si>
  <si>
    <t>TX|Knox County</t>
  </si>
  <si>
    <t>48277</t>
  </si>
  <si>
    <t>TX|Lamar County</t>
  </si>
  <si>
    <t>48279</t>
  </si>
  <si>
    <t>Lamb</t>
  </si>
  <si>
    <t>Lamb County</t>
  </si>
  <si>
    <t>TX|Lamb County</t>
  </si>
  <si>
    <t>48281</t>
  </si>
  <si>
    <t>Lampasas</t>
  </si>
  <si>
    <t>Lampasas County</t>
  </si>
  <si>
    <t>TX|Lampasas County</t>
  </si>
  <si>
    <t>48283</t>
  </si>
  <si>
    <t>TX|La Salle County</t>
  </si>
  <si>
    <t>48285</t>
  </si>
  <si>
    <t>Lavaca</t>
  </si>
  <si>
    <t>Lavaca County</t>
  </si>
  <si>
    <t>TX|Lavaca County</t>
  </si>
  <si>
    <t>48287</t>
  </si>
  <si>
    <t>TX|Lee County</t>
  </si>
  <si>
    <t>48289</t>
  </si>
  <si>
    <t>TX|Leon County</t>
  </si>
  <si>
    <t>48291</t>
  </si>
  <si>
    <t>TX|Liberty County</t>
  </si>
  <si>
    <t>48293</t>
  </si>
  <si>
    <t>TX|Limestone County</t>
  </si>
  <si>
    <t>48295</t>
  </si>
  <si>
    <t>Lipscomb</t>
  </si>
  <si>
    <t>Lipscomb County</t>
  </si>
  <si>
    <t>TX|Lipscomb County</t>
  </si>
  <si>
    <t>48297</t>
  </si>
  <si>
    <t>Live Oak</t>
  </si>
  <si>
    <t>Live Oak County</t>
  </si>
  <si>
    <t>TX|Live Oak County</t>
  </si>
  <si>
    <t>48299</t>
  </si>
  <si>
    <t>Llano</t>
  </si>
  <si>
    <t>Llano County</t>
  </si>
  <si>
    <t>TX|Llano County</t>
  </si>
  <si>
    <t>48301</t>
  </si>
  <si>
    <t>Loving</t>
  </si>
  <si>
    <t>Loving County</t>
  </si>
  <si>
    <t>TX|Loving County</t>
  </si>
  <si>
    <t>48303</t>
  </si>
  <si>
    <t>Lubbock</t>
  </si>
  <si>
    <t>Lubbock County</t>
  </si>
  <si>
    <t>TX|Lubbock County</t>
  </si>
  <si>
    <t>48305</t>
  </si>
  <si>
    <t>Lynn</t>
  </si>
  <si>
    <t>Lynn County</t>
  </si>
  <si>
    <t>TX|Lynn County</t>
  </si>
  <si>
    <t>48307</t>
  </si>
  <si>
    <t>McCulloch</t>
  </si>
  <si>
    <t>McCulloch County</t>
  </si>
  <si>
    <t>TX|McCulloch County</t>
  </si>
  <si>
    <t>48309</t>
  </si>
  <si>
    <t>McLennan</t>
  </si>
  <si>
    <t>McLennan County</t>
  </si>
  <si>
    <t>TX|McLennan County</t>
  </si>
  <si>
    <t>48311</t>
  </si>
  <si>
    <t>McMullen</t>
  </si>
  <si>
    <t>McMullen County</t>
  </si>
  <si>
    <t>TX|McMullen County</t>
  </si>
  <si>
    <t>48313</t>
  </si>
  <si>
    <t>TX|Madison County</t>
  </si>
  <si>
    <t>48315</t>
  </si>
  <si>
    <t>TX|Marion County</t>
  </si>
  <si>
    <t>48317</t>
  </si>
  <si>
    <t>TX|Martin County</t>
  </si>
  <si>
    <t>48319</t>
  </si>
  <si>
    <t>TX|Mason County</t>
  </si>
  <si>
    <t>48321</t>
  </si>
  <si>
    <t>Matagorda</t>
  </si>
  <si>
    <t>Matagorda County</t>
  </si>
  <si>
    <t>TX|Matagorda County</t>
  </si>
  <si>
    <t>48323</t>
  </si>
  <si>
    <t>Maverick</t>
  </si>
  <si>
    <t>Maverick County</t>
  </si>
  <si>
    <t>TX|Maverick County</t>
  </si>
  <si>
    <t>48325</t>
  </si>
  <si>
    <t>TX|Medina County</t>
  </si>
  <si>
    <t>48327</t>
  </si>
  <si>
    <t>TX|Menard County</t>
  </si>
  <si>
    <t>48329</t>
  </si>
  <si>
    <t>TX|Midland County</t>
  </si>
  <si>
    <t>48331</t>
  </si>
  <si>
    <t>Milam</t>
  </si>
  <si>
    <t>Milam County</t>
  </si>
  <si>
    <t>TX|Milam County</t>
  </si>
  <si>
    <t>48333</t>
  </si>
  <si>
    <t>TX|Mills County</t>
  </si>
  <si>
    <t>48335</t>
  </si>
  <si>
    <t>TX|Mitchell County</t>
  </si>
  <si>
    <t>48337</t>
  </si>
  <si>
    <t>Montague</t>
  </si>
  <si>
    <t>Montague County</t>
  </si>
  <si>
    <t>TX|Montague County</t>
  </si>
  <si>
    <t>48339</t>
  </si>
  <si>
    <t>TX|Montgomery County</t>
  </si>
  <si>
    <t>48341</t>
  </si>
  <si>
    <t>TX|Moore County</t>
  </si>
  <si>
    <t>48343</t>
  </si>
  <si>
    <t>TX|Morris County</t>
  </si>
  <si>
    <t>48345</t>
  </si>
  <si>
    <t>Motley</t>
  </si>
  <si>
    <t>Motley County</t>
  </si>
  <si>
    <t>TX|Motley County</t>
  </si>
  <si>
    <t>48347</t>
  </si>
  <si>
    <t>Nacogdoches</t>
  </si>
  <si>
    <t>Nacogdoches County</t>
  </si>
  <si>
    <t>TX|Nacogdoches County</t>
  </si>
  <si>
    <t>48349</t>
  </si>
  <si>
    <t>Navarro</t>
  </si>
  <si>
    <t>Navarro County</t>
  </si>
  <si>
    <t>TX|Navarro County</t>
  </si>
  <si>
    <t>48351</t>
  </si>
  <si>
    <t>TX|Newton County</t>
  </si>
  <si>
    <t>48353</t>
  </si>
  <si>
    <t>Nolan</t>
  </si>
  <si>
    <t>Nolan County</t>
  </si>
  <si>
    <t>TX|Nolan County</t>
  </si>
  <si>
    <t>48355</t>
  </si>
  <si>
    <t>Nueces</t>
  </si>
  <si>
    <t>Nueces County</t>
  </si>
  <si>
    <t>TX|Nueces County</t>
  </si>
  <si>
    <t>48357</t>
  </si>
  <si>
    <t>Ochiltree</t>
  </si>
  <si>
    <t>Ochiltree County</t>
  </si>
  <si>
    <t>TX|Ochiltree County</t>
  </si>
  <si>
    <t>48359</t>
  </si>
  <si>
    <t>TX|Oldham County</t>
  </si>
  <si>
    <t>48361</t>
  </si>
  <si>
    <t>TX|Orange County</t>
  </si>
  <si>
    <t>48363</t>
  </si>
  <si>
    <t>Palo Pinto</t>
  </si>
  <si>
    <t>Palo Pinto County</t>
  </si>
  <si>
    <t>TX|Palo Pinto County</t>
  </si>
  <si>
    <t>48365</t>
  </si>
  <si>
    <t>TX|Panola County</t>
  </si>
  <si>
    <t>48367</t>
  </si>
  <si>
    <t>Parker</t>
  </si>
  <si>
    <t>Parker County</t>
  </si>
  <si>
    <t>TX|Parker County</t>
  </si>
  <si>
    <t>48369</t>
  </si>
  <si>
    <t>Parmer</t>
  </si>
  <si>
    <t>Parmer County</t>
  </si>
  <si>
    <t>TX|Parmer County</t>
  </si>
  <si>
    <t>48371</t>
  </si>
  <si>
    <t>Pecos</t>
  </si>
  <si>
    <t>Pecos County</t>
  </si>
  <si>
    <t>TX|Pecos County</t>
  </si>
  <si>
    <t>48373</t>
  </si>
  <si>
    <t>TX|Polk County</t>
  </si>
  <si>
    <t>48375</t>
  </si>
  <si>
    <t>TX|Potter County</t>
  </si>
  <si>
    <t>48377</t>
  </si>
  <si>
    <t>Presidio</t>
  </si>
  <si>
    <t>Presidio County</t>
  </si>
  <si>
    <t>TX|Presidio County</t>
  </si>
  <si>
    <t>48379</t>
  </si>
  <si>
    <t>Rains</t>
  </si>
  <si>
    <t>Rains County</t>
  </si>
  <si>
    <t>TX|Rains County</t>
  </si>
  <si>
    <t>48381</t>
  </si>
  <si>
    <t>Randall</t>
  </si>
  <si>
    <t>Randall County</t>
  </si>
  <si>
    <t>TX|Randall County</t>
  </si>
  <si>
    <t>48383</t>
  </si>
  <si>
    <t>Reagan</t>
  </si>
  <si>
    <t>Reagan County</t>
  </si>
  <si>
    <t>TX|Reagan County</t>
  </si>
  <si>
    <t>48385</t>
  </si>
  <si>
    <t>Real</t>
  </si>
  <si>
    <t>Real County</t>
  </si>
  <si>
    <t>TX|Real County</t>
  </si>
  <si>
    <t>48387</t>
  </si>
  <si>
    <t>Red River County</t>
  </si>
  <si>
    <t>TX|Red River County</t>
  </si>
  <si>
    <t>48389</t>
  </si>
  <si>
    <t>Reeves</t>
  </si>
  <si>
    <t>Reeves County</t>
  </si>
  <si>
    <t>TX|Reeves County</t>
  </si>
  <si>
    <t>48391</t>
  </si>
  <si>
    <t>Refugio</t>
  </si>
  <si>
    <t>Refugio County</t>
  </si>
  <si>
    <t>TX|Refugio County</t>
  </si>
  <si>
    <t>48393</t>
  </si>
  <si>
    <t>TX|Roberts County</t>
  </si>
  <si>
    <t>48395</t>
  </si>
  <si>
    <t>TX|Robertson County</t>
  </si>
  <si>
    <t>48397</t>
  </si>
  <si>
    <t>Rockwall</t>
  </si>
  <si>
    <t>Rockwall County</t>
  </si>
  <si>
    <t>TX|Rockwall County</t>
  </si>
  <si>
    <t>48399</t>
  </si>
  <si>
    <t>Runnels</t>
  </si>
  <si>
    <t>Runnels County</t>
  </si>
  <si>
    <t>TX|Runnels County</t>
  </si>
  <si>
    <t>48401</t>
  </si>
  <si>
    <t>Rusk</t>
  </si>
  <si>
    <t>Rusk County</t>
  </si>
  <si>
    <t>TX|Rusk County</t>
  </si>
  <si>
    <t>48403</t>
  </si>
  <si>
    <t>Sabine County</t>
  </si>
  <si>
    <t>TX|Sabine County</t>
  </si>
  <si>
    <t>48405</t>
  </si>
  <si>
    <t>San Augustine</t>
  </si>
  <si>
    <t>San Augustine County</t>
  </si>
  <si>
    <t>TX|San Augustine County</t>
  </si>
  <si>
    <t>48407</t>
  </si>
  <si>
    <t>San Jacinto</t>
  </si>
  <si>
    <t>San Jacinto County</t>
  </si>
  <si>
    <t>TX|San Jacinto County</t>
  </si>
  <si>
    <t>48409</t>
  </si>
  <si>
    <t>San Patricio</t>
  </si>
  <si>
    <t>San Patricio County</t>
  </si>
  <si>
    <t>TX|San Patricio County</t>
  </si>
  <si>
    <t>48411</t>
  </si>
  <si>
    <t>San Saba</t>
  </si>
  <si>
    <t>San Saba County</t>
  </si>
  <si>
    <t>TX|San Saba County</t>
  </si>
  <si>
    <t>48413</t>
  </si>
  <si>
    <t>Schleicher</t>
  </si>
  <si>
    <t>Schleicher County</t>
  </si>
  <si>
    <t>TX|Schleicher County</t>
  </si>
  <si>
    <t>48415</t>
  </si>
  <si>
    <t>Scurry</t>
  </si>
  <si>
    <t>Scurry County</t>
  </si>
  <si>
    <t>TX|Scurry County</t>
  </si>
  <si>
    <t>48417</t>
  </si>
  <si>
    <t>Shackelford</t>
  </si>
  <si>
    <t>Shackelford County</t>
  </si>
  <si>
    <t>TX|Shackelford County</t>
  </si>
  <si>
    <t>48419</t>
  </si>
  <si>
    <t>TX|Shelby County</t>
  </si>
  <si>
    <t>48421</t>
  </si>
  <si>
    <t>TX|Sherman County</t>
  </si>
  <si>
    <t>48423</t>
  </si>
  <si>
    <t>TX|Smith County</t>
  </si>
  <si>
    <t>48425</t>
  </si>
  <si>
    <t>Somervell</t>
  </si>
  <si>
    <t>Somervell County</t>
  </si>
  <si>
    <t>TX|Somervell County</t>
  </si>
  <si>
    <t>48427</t>
  </si>
  <si>
    <t>Starr</t>
  </si>
  <si>
    <t>Starr County</t>
  </si>
  <si>
    <t>TX|Starr County</t>
  </si>
  <si>
    <t>48429</t>
  </si>
  <si>
    <t>TX|Stephens County</t>
  </si>
  <si>
    <t>48431</t>
  </si>
  <si>
    <t>Sterling</t>
  </si>
  <si>
    <t>Sterling County</t>
  </si>
  <si>
    <t>TX|Sterling County</t>
  </si>
  <si>
    <t>48433</t>
  </si>
  <si>
    <t>Stonewall</t>
  </si>
  <si>
    <t>Stonewall County</t>
  </si>
  <si>
    <t>TX|Stonewall County</t>
  </si>
  <si>
    <t>48435</t>
  </si>
  <si>
    <t>Sutton</t>
  </si>
  <si>
    <t>Sutton County</t>
  </si>
  <si>
    <t>TX|Sutton County</t>
  </si>
  <si>
    <t>48437</t>
  </si>
  <si>
    <t>Swisher</t>
  </si>
  <si>
    <t>Swisher County</t>
  </si>
  <si>
    <t>TX|Swisher County</t>
  </si>
  <si>
    <t>48439</t>
  </si>
  <si>
    <t>Tarrant</t>
  </si>
  <si>
    <t>Tarrant County</t>
  </si>
  <si>
    <t>TX|Tarrant County</t>
  </si>
  <si>
    <t>48441</t>
  </si>
  <si>
    <t>TX|Taylor County</t>
  </si>
  <si>
    <t>48443</t>
  </si>
  <si>
    <t>TX|Terrell County</t>
  </si>
  <si>
    <t>48445</t>
  </si>
  <si>
    <t>Terry</t>
  </si>
  <si>
    <t>Terry County</t>
  </si>
  <si>
    <t>TX|Terry County</t>
  </si>
  <si>
    <t>48447</t>
  </si>
  <si>
    <t>Throckmorton</t>
  </si>
  <si>
    <t>Throckmorton County</t>
  </si>
  <si>
    <t>TX|Throckmorton County</t>
  </si>
  <si>
    <t>48449</t>
  </si>
  <si>
    <t>Titus</t>
  </si>
  <si>
    <t>Titus County</t>
  </si>
  <si>
    <t>TX|Titus County</t>
  </si>
  <si>
    <t>48451</t>
  </si>
  <si>
    <t>Tom Green</t>
  </si>
  <si>
    <t>Tom Green County</t>
  </si>
  <si>
    <t>TX|Tom Green County</t>
  </si>
  <si>
    <t>48453</t>
  </si>
  <si>
    <t>Travis</t>
  </si>
  <si>
    <t>Travis County</t>
  </si>
  <si>
    <t>TX|Travis County</t>
  </si>
  <si>
    <t>48455</t>
  </si>
  <si>
    <t>TX|Trinity County</t>
  </si>
  <si>
    <t>48457</t>
  </si>
  <si>
    <t>Tyler</t>
  </si>
  <si>
    <t>Tyler County</t>
  </si>
  <si>
    <t>TX|Tyler County</t>
  </si>
  <si>
    <t>48459</t>
  </si>
  <si>
    <t>Upshur</t>
  </si>
  <si>
    <t>Upshur County</t>
  </si>
  <si>
    <t>TX|Upshur County</t>
  </si>
  <si>
    <t>48461</t>
  </si>
  <si>
    <t>Upton</t>
  </si>
  <si>
    <t>Upton County</t>
  </si>
  <si>
    <t>TX|Upton County</t>
  </si>
  <si>
    <t>48463</t>
  </si>
  <si>
    <t>Uvalde</t>
  </si>
  <si>
    <t>Uvalde County</t>
  </si>
  <si>
    <t>TX|Uvalde County</t>
  </si>
  <si>
    <t>48465</t>
  </si>
  <si>
    <t>Val Verde</t>
  </si>
  <si>
    <t>Val Verde County</t>
  </si>
  <si>
    <t>TX|Val Verde County</t>
  </si>
  <si>
    <t>48467</t>
  </si>
  <si>
    <t>Van Zandt</t>
  </si>
  <si>
    <t>Van Zandt County</t>
  </si>
  <si>
    <t>TX|Van Zandt County</t>
  </si>
  <si>
    <t>48469</t>
  </si>
  <si>
    <t>Victoria</t>
  </si>
  <si>
    <t>Victoria County</t>
  </si>
  <si>
    <t>TX|Victoria County</t>
  </si>
  <si>
    <t>48471</t>
  </si>
  <si>
    <t>TX|Walker County</t>
  </si>
  <si>
    <t>48473</t>
  </si>
  <si>
    <t>Waller</t>
  </si>
  <si>
    <t>Waller County</t>
  </si>
  <si>
    <t>TX|Waller County</t>
  </si>
  <si>
    <t>48475</t>
  </si>
  <si>
    <t>TX|Ward County</t>
  </si>
  <si>
    <t>48477</t>
  </si>
  <si>
    <t>TX|Washington County</t>
  </si>
  <si>
    <t>48479</t>
  </si>
  <si>
    <t>Webb</t>
  </si>
  <si>
    <t>Webb County</t>
  </si>
  <si>
    <t>TX|Webb County</t>
  </si>
  <si>
    <t>48481</t>
  </si>
  <si>
    <t>Wharton</t>
  </si>
  <si>
    <t>Wharton County</t>
  </si>
  <si>
    <t>TX|Wharton County</t>
  </si>
  <si>
    <t>48483</t>
  </si>
  <si>
    <t>TX|Wheeler County</t>
  </si>
  <si>
    <t>48485</t>
  </si>
  <si>
    <t>TX|Wichita County</t>
  </si>
  <si>
    <t>48487</t>
  </si>
  <si>
    <t>Wilbarger</t>
  </si>
  <si>
    <t>Wilbarger County</t>
  </si>
  <si>
    <t>TX|Wilbarger County</t>
  </si>
  <si>
    <t>48489</t>
  </si>
  <si>
    <t>Willacy</t>
  </si>
  <si>
    <t>Willacy County</t>
  </si>
  <si>
    <t>TX|Willacy County</t>
  </si>
  <si>
    <t>48491</t>
  </si>
  <si>
    <t>TX|Williamson County</t>
  </si>
  <si>
    <t>48493</t>
  </si>
  <si>
    <t>TX|Wilson County</t>
  </si>
  <si>
    <t>48495</t>
  </si>
  <si>
    <t>Winkler</t>
  </si>
  <si>
    <t>Winkler County</t>
  </si>
  <si>
    <t>TX|Winkler County</t>
  </si>
  <si>
    <t>48497</t>
  </si>
  <si>
    <t>Wise</t>
  </si>
  <si>
    <t>Wise County</t>
  </si>
  <si>
    <t>TX|Wise County</t>
  </si>
  <si>
    <t>48499</t>
  </si>
  <si>
    <t>TX|Wood County</t>
  </si>
  <si>
    <t>48501</t>
  </si>
  <si>
    <t>Yoakum</t>
  </si>
  <si>
    <t>Yoakum County</t>
  </si>
  <si>
    <t>TX|Yoakum County</t>
  </si>
  <si>
    <t>48503</t>
  </si>
  <si>
    <t>Young</t>
  </si>
  <si>
    <t>Young County</t>
  </si>
  <si>
    <t>TX|Young County</t>
  </si>
  <si>
    <t>48505</t>
  </si>
  <si>
    <t>Zapata</t>
  </si>
  <si>
    <t>Zapata County</t>
  </si>
  <si>
    <t>TX|Zapata County</t>
  </si>
  <si>
    <t>48507</t>
  </si>
  <si>
    <t>Zavala</t>
  </si>
  <si>
    <t>Zavala County</t>
  </si>
  <si>
    <t>TX|Zavala County</t>
  </si>
  <si>
    <t>49001</t>
  </si>
  <si>
    <t>UT|Beaver County</t>
  </si>
  <si>
    <t>49003</t>
  </si>
  <si>
    <t>Box Elder</t>
  </si>
  <si>
    <t>Box Elder County</t>
  </si>
  <si>
    <t>UT|Box Elder County</t>
  </si>
  <si>
    <t>49005</t>
  </si>
  <si>
    <t>Cache</t>
  </si>
  <si>
    <t>Cache County</t>
  </si>
  <si>
    <t>UT|Cache County</t>
  </si>
  <si>
    <t>49007</t>
  </si>
  <si>
    <t>UT|Carbon County</t>
  </si>
  <si>
    <t>49009</t>
  </si>
  <si>
    <t>Daggett</t>
  </si>
  <si>
    <t>Daggett County</t>
  </si>
  <si>
    <t>UT|Daggett County</t>
  </si>
  <si>
    <t>49011</t>
  </si>
  <si>
    <t>UT|Davis County</t>
  </si>
  <si>
    <t>49013</t>
  </si>
  <si>
    <t>Duchesne</t>
  </si>
  <si>
    <t>Duchesne County</t>
  </si>
  <si>
    <t>UT|Duchesne County</t>
  </si>
  <si>
    <t>49015</t>
  </si>
  <si>
    <t>Emery</t>
  </si>
  <si>
    <t>Emery County</t>
  </si>
  <si>
    <t>UT|Emery County</t>
  </si>
  <si>
    <t>49017</t>
  </si>
  <si>
    <t>UT|Garfield County</t>
  </si>
  <si>
    <t>49019</t>
  </si>
  <si>
    <t>UT|Grand County</t>
  </si>
  <si>
    <t>49021</t>
  </si>
  <si>
    <t>UT|Iron County</t>
  </si>
  <si>
    <t>49023</t>
  </si>
  <si>
    <t>Juab</t>
  </si>
  <si>
    <t>Juab County</t>
  </si>
  <si>
    <t>UT|Juab County</t>
  </si>
  <si>
    <t>49025</t>
  </si>
  <si>
    <t>UT|Kane County</t>
  </si>
  <si>
    <t>49027</t>
  </si>
  <si>
    <t>Millard</t>
  </si>
  <si>
    <t>Millard County</t>
  </si>
  <si>
    <t>UT|Millard County</t>
  </si>
  <si>
    <t>49029</t>
  </si>
  <si>
    <t>UT|Morgan County</t>
  </si>
  <si>
    <t>49031</t>
  </si>
  <si>
    <t>Piute</t>
  </si>
  <si>
    <t>Piute County</t>
  </si>
  <si>
    <t>UT|Piute County</t>
  </si>
  <si>
    <t>49033</t>
  </si>
  <si>
    <t>Rich</t>
  </si>
  <si>
    <t>Rich County</t>
  </si>
  <si>
    <t>UT|Rich County</t>
  </si>
  <si>
    <t>49035</t>
  </si>
  <si>
    <t>Salt Lake</t>
  </si>
  <si>
    <t>Salt Lake County</t>
  </si>
  <si>
    <t>UT|Salt Lake County</t>
  </si>
  <si>
    <t>49037</t>
  </si>
  <si>
    <t>UT|San Juan County</t>
  </si>
  <si>
    <t>49039</t>
  </si>
  <si>
    <t>Sanpete</t>
  </si>
  <si>
    <t>Sanpete County</t>
  </si>
  <si>
    <t>UT|Sanpete County</t>
  </si>
  <si>
    <t>49041</t>
  </si>
  <si>
    <t>UT|Sevier County</t>
  </si>
  <si>
    <t>49043</t>
  </si>
  <si>
    <t>UT|Summit County</t>
  </si>
  <si>
    <t>49045</t>
  </si>
  <si>
    <t>Tooele</t>
  </si>
  <si>
    <t>Tooele County</t>
  </si>
  <si>
    <t>UT|Tooele County</t>
  </si>
  <si>
    <t>49047</t>
  </si>
  <si>
    <t>Uintah</t>
  </si>
  <si>
    <t>Uintah County</t>
  </si>
  <si>
    <t>UT|Uintah County</t>
  </si>
  <si>
    <t>49049</t>
  </si>
  <si>
    <t>Utah County</t>
  </si>
  <si>
    <t>UT|Utah County</t>
  </si>
  <si>
    <t>49051</t>
  </si>
  <si>
    <t>Wasatch</t>
  </si>
  <si>
    <t>Wasatch County</t>
  </si>
  <si>
    <t>UT|Wasatch County</t>
  </si>
  <si>
    <t>49053</t>
  </si>
  <si>
    <t>UT|Washington County</t>
  </si>
  <si>
    <t>49055</t>
  </si>
  <si>
    <t>UT|Wayne County</t>
  </si>
  <si>
    <t>49057</t>
  </si>
  <si>
    <t>Weber</t>
  </si>
  <si>
    <t>Weber County</t>
  </si>
  <si>
    <t>UT|Weber County</t>
  </si>
  <si>
    <t>50001</t>
  </si>
  <si>
    <t>Addison</t>
  </si>
  <si>
    <t>Addison County</t>
  </si>
  <si>
    <t>VT|Addison County</t>
  </si>
  <si>
    <t>50003</t>
  </si>
  <si>
    <t>Bennington</t>
  </si>
  <si>
    <t>Bennington County</t>
  </si>
  <si>
    <t>VT|Bennington County</t>
  </si>
  <si>
    <t>50005</t>
  </si>
  <si>
    <t>Caledonia</t>
  </si>
  <si>
    <t>Caledonia County</t>
  </si>
  <si>
    <t>VT|Caledonia County</t>
  </si>
  <si>
    <t>50007</t>
  </si>
  <si>
    <t>Chittenden</t>
  </si>
  <si>
    <t>Chittenden County</t>
  </si>
  <si>
    <t>VT|Chittenden County</t>
  </si>
  <si>
    <t>50009</t>
  </si>
  <si>
    <t>VT|Essex County</t>
  </si>
  <si>
    <t>50011</t>
  </si>
  <si>
    <t>VT|Franklin County</t>
  </si>
  <si>
    <t>50013</t>
  </si>
  <si>
    <t>Grand Isle</t>
  </si>
  <si>
    <t>Grand Isle County</t>
  </si>
  <si>
    <t>VT|Grand Isle County</t>
  </si>
  <si>
    <t>50015</t>
  </si>
  <si>
    <t>Lamoille</t>
  </si>
  <si>
    <t>Lamoille County</t>
  </si>
  <si>
    <t>VT|Lamoille County</t>
  </si>
  <si>
    <t>50017</t>
  </si>
  <si>
    <t>VT|Orange County</t>
  </si>
  <si>
    <t>50019</t>
  </si>
  <si>
    <t>VT|Orleans County</t>
  </si>
  <si>
    <t>50021</t>
  </si>
  <si>
    <t>Rutland</t>
  </si>
  <si>
    <t>Rutland County</t>
  </si>
  <si>
    <t>VT|Rutland County</t>
  </si>
  <si>
    <t>50023</t>
  </si>
  <si>
    <t>VT|Washington County</t>
  </si>
  <si>
    <t>50025</t>
  </si>
  <si>
    <t>VT|Windham County</t>
  </si>
  <si>
    <t>50027</t>
  </si>
  <si>
    <t>Windsor</t>
  </si>
  <si>
    <t>Windsor County</t>
  </si>
  <si>
    <t>VT|Windsor County</t>
  </si>
  <si>
    <t>51001</t>
  </si>
  <si>
    <t>Accomack</t>
  </si>
  <si>
    <t>Accomack County</t>
  </si>
  <si>
    <t>VA|Accomack County</t>
  </si>
  <si>
    <t>51003</t>
  </si>
  <si>
    <t>Albemarle</t>
  </si>
  <si>
    <t>Albemarle County</t>
  </si>
  <si>
    <t>VA|Albemarle County</t>
  </si>
  <si>
    <t>51005</t>
  </si>
  <si>
    <t>VA|Alleghany County</t>
  </si>
  <si>
    <t>51007</t>
  </si>
  <si>
    <t>Amelia</t>
  </si>
  <si>
    <t>Amelia County</t>
  </si>
  <si>
    <t>VA|Amelia County</t>
  </si>
  <si>
    <t>51009</t>
  </si>
  <si>
    <t>Amherst</t>
  </si>
  <si>
    <t>Amherst County</t>
  </si>
  <si>
    <t>VA|Amherst County</t>
  </si>
  <si>
    <t>51011</t>
  </si>
  <si>
    <t>Appomattox</t>
  </si>
  <si>
    <t>Appomattox County</t>
  </si>
  <si>
    <t>VA|Appomattox County</t>
  </si>
  <si>
    <t>51013</t>
  </si>
  <si>
    <t>Arlington</t>
  </si>
  <si>
    <t>Arlington County</t>
  </si>
  <si>
    <t>VA|Arlington County</t>
  </si>
  <si>
    <t>51015</t>
  </si>
  <si>
    <t>Augusta</t>
  </si>
  <si>
    <t>Augusta County</t>
  </si>
  <si>
    <t>VA|Augusta County</t>
  </si>
  <si>
    <t>51017</t>
  </si>
  <si>
    <t>VA|Bath County</t>
  </si>
  <si>
    <t>51019</t>
  </si>
  <si>
    <t>VA|Bedford County</t>
  </si>
  <si>
    <t>51021</t>
  </si>
  <si>
    <t>Bland</t>
  </si>
  <si>
    <t>Bland County</t>
  </si>
  <si>
    <t>VA|Bland County</t>
  </si>
  <si>
    <t>51023</t>
  </si>
  <si>
    <t>Botetourt</t>
  </si>
  <si>
    <t>Botetourt County</t>
  </si>
  <si>
    <t>VA|Botetourt County</t>
  </si>
  <si>
    <t>51025</t>
  </si>
  <si>
    <t>VA|Brunswick County</t>
  </si>
  <si>
    <t>51027</t>
  </si>
  <si>
    <t>VA|Buchanan County</t>
  </si>
  <si>
    <t>51029</t>
  </si>
  <si>
    <t>Buckingham</t>
  </si>
  <si>
    <t>Buckingham County</t>
  </si>
  <si>
    <t>VA|Buckingham County</t>
  </si>
  <si>
    <t>51031</t>
  </si>
  <si>
    <t>VA|Campbell County</t>
  </si>
  <si>
    <t>51033</t>
  </si>
  <si>
    <t>VA|Caroline County</t>
  </si>
  <si>
    <t>51035</t>
  </si>
  <si>
    <t>VA|Carroll County</t>
  </si>
  <si>
    <t>51036</t>
  </si>
  <si>
    <t>Charles city</t>
  </si>
  <si>
    <t>VA|Charles city</t>
  </si>
  <si>
    <t>51037</t>
  </si>
  <si>
    <t>VA|Charlotte County</t>
  </si>
  <si>
    <t>51041</t>
  </si>
  <si>
    <t>VA|Chesterfield County</t>
  </si>
  <si>
    <t>51043</t>
  </si>
  <si>
    <t>VA|Clarke County</t>
  </si>
  <si>
    <t>51045</t>
  </si>
  <si>
    <t>VA|Craig County</t>
  </si>
  <si>
    <t>51047</t>
  </si>
  <si>
    <t>Culpeper</t>
  </si>
  <si>
    <t>Culpeper County</t>
  </si>
  <si>
    <t>VA|Culpeper County</t>
  </si>
  <si>
    <t>51049</t>
  </si>
  <si>
    <t>VA|Cumberland County</t>
  </si>
  <si>
    <t>51051</t>
  </si>
  <si>
    <t>Dickenson</t>
  </si>
  <si>
    <t>Dickenson County</t>
  </si>
  <si>
    <t>VA|Dickenson County</t>
  </si>
  <si>
    <t>51053</t>
  </si>
  <si>
    <t>Dinwiddie</t>
  </si>
  <si>
    <t>Dinwiddie County</t>
  </si>
  <si>
    <t>VA|Dinwiddie County</t>
  </si>
  <si>
    <t>51057</t>
  </si>
  <si>
    <t>VA|Essex County</t>
  </si>
  <si>
    <t>51059</t>
  </si>
  <si>
    <t>Fairfax</t>
  </si>
  <si>
    <t>Fairfax County</t>
  </si>
  <si>
    <t>VA|Fairfax County</t>
  </si>
  <si>
    <t>51061</t>
  </si>
  <si>
    <t>Fauquier</t>
  </si>
  <si>
    <t>Fauquier County</t>
  </si>
  <si>
    <t>VA|Fauquier County</t>
  </si>
  <si>
    <t>51063</t>
  </si>
  <si>
    <t>VA|Floyd County</t>
  </si>
  <si>
    <t>51065</t>
  </si>
  <si>
    <t>Fluvanna</t>
  </si>
  <si>
    <t>Fluvanna County</t>
  </si>
  <si>
    <t>VA|Fluvanna County</t>
  </si>
  <si>
    <t>51067</t>
  </si>
  <si>
    <t>VA|Franklin County</t>
  </si>
  <si>
    <t>51069</t>
  </si>
  <si>
    <t>VA|Frederick County</t>
  </si>
  <si>
    <t>51071</t>
  </si>
  <si>
    <t>VA|Giles County</t>
  </si>
  <si>
    <t>51073</t>
  </si>
  <si>
    <t>VA|Gloucester County</t>
  </si>
  <si>
    <t>51075</t>
  </si>
  <si>
    <t>Goochland</t>
  </si>
  <si>
    <t>Goochland County</t>
  </si>
  <si>
    <t>VA|Goochland County</t>
  </si>
  <si>
    <t>51077</t>
  </si>
  <si>
    <t>VA|Grayson County</t>
  </si>
  <si>
    <t>51079</t>
  </si>
  <si>
    <t>VA|Greene County</t>
  </si>
  <si>
    <t>51081</t>
  </si>
  <si>
    <t>Greensville</t>
  </si>
  <si>
    <t>Greensville County</t>
  </si>
  <si>
    <t>VA|Greensville County</t>
  </si>
  <si>
    <t>51083</t>
  </si>
  <si>
    <t>VA|Halifax County</t>
  </si>
  <si>
    <t>51085</t>
  </si>
  <si>
    <t>Hanover</t>
  </si>
  <si>
    <t>Hanover County</t>
  </si>
  <si>
    <t>VA|Hanover County</t>
  </si>
  <si>
    <t>51087</t>
  </si>
  <si>
    <t>Henrico</t>
  </si>
  <si>
    <t>Henrico County</t>
  </si>
  <si>
    <t>VA|Henrico County</t>
  </si>
  <si>
    <t>51089</t>
  </si>
  <si>
    <t>VA|Henry County</t>
  </si>
  <si>
    <t>51091</t>
  </si>
  <si>
    <t>VA|Highland County</t>
  </si>
  <si>
    <t>51093</t>
  </si>
  <si>
    <t>Isle of Wight</t>
  </si>
  <si>
    <t>Isle of Wight County</t>
  </si>
  <si>
    <t>VA|Isle of Wight County</t>
  </si>
  <si>
    <t>51095</t>
  </si>
  <si>
    <t>James city</t>
  </si>
  <si>
    <t>VA|James city</t>
  </si>
  <si>
    <t>51097</t>
  </si>
  <si>
    <t>King and Queen</t>
  </si>
  <si>
    <t>King and Queen County</t>
  </si>
  <si>
    <t>VA|King and Queen County</t>
  </si>
  <si>
    <t>51099</t>
  </si>
  <si>
    <t>King George</t>
  </si>
  <si>
    <t>King George County</t>
  </si>
  <si>
    <t>VA|King George County</t>
  </si>
  <si>
    <t>51101</t>
  </si>
  <si>
    <t>King William</t>
  </si>
  <si>
    <t>King William County</t>
  </si>
  <si>
    <t>VA|King William County</t>
  </si>
  <si>
    <t>51103</t>
  </si>
  <si>
    <t>VA|Lancaster County</t>
  </si>
  <si>
    <t>51105</t>
  </si>
  <si>
    <t>VA|Lee County</t>
  </si>
  <si>
    <t>51107</t>
  </si>
  <si>
    <t>Loudoun</t>
  </si>
  <si>
    <t>Loudoun County</t>
  </si>
  <si>
    <t>VA|Loudoun County</t>
  </si>
  <si>
    <t>51109</t>
  </si>
  <si>
    <t>VA|Louisa County</t>
  </si>
  <si>
    <t>51111</t>
  </si>
  <si>
    <t>Lunenburg</t>
  </si>
  <si>
    <t>Lunenburg County</t>
  </si>
  <si>
    <t>VA|Lunenburg County</t>
  </si>
  <si>
    <t>51113</t>
  </si>
  <si>
    <t>VA|Madison County</t>
  </si>
  <si>
    <t>51115</t>
  </si>
  <si>
    <t>Mathews</t>
  </si>
  <si>
    <t>Mathews County</t>
  </si>
  <si>
    <t>VA|Mathews County</t>
  </si>
  <si>
    <t>51117</t>
  </si>
  <si>
    <t>VA|Mecklenburg County</t>
  </si>
  <si>
    <t>51119</t>
  </si>
  <si>
    <t>VA|Middlesex County</t>
  </si>
  <si>
    <t>51121</t>
  </si>
  <si>
    <t>VA|Montgomery County</t>
  </si>
  <si>
    <t>51125</t>
  </si>
  <si>
    <t>VA|Nelson County</t>
  </si>
  <si>
    <t>51127</t>
  </si>
  <si>
    <t>New Kent</t>
  </si>
  <si>
    <t>New Kent County</t>
  </si>
  <si>
    <t>VA|New Kent County</t>
  </si>
  <si>
    <t>51131</t>
  </si>
  <si>
    <t>VA|Northampton County</t>
  </si>
  <si>
    <t>51133</t>
  </si>
  <si>
    <t>VA|Northumberland County</t>
  </si>
  <si>
    <t>51135</t>
  </si>
  <si>
    <t>Nottoway</t>
  </si>
  <si>
    <t>Nottoway County</t>
  </si>
  <si>
    <t>VA|Nottoway County</t>
  </si>
  <si>
    <t>51137</t>
  </si>
  <si>
    <t>VA|Orange County</t>
  </si>
  <si>
    <t>51139</t>
  </si>
  <si>
    <t>VA|Page County</t>
  </si>
  <si>
    <t>51141</t>
  </si>
  <si>
    <t>Patrick</t>
  </si>
  <si>
    <t>Patrick County</t>
  </si>
  <si>
    <t>VA|Patrick County</t>
  </si>
  <si>
    <t>51143</t>
  </si>
  <si>
    <t>Pittsylvania</t>
  </si>
  <si>
    <t>Pittsylvania County</t>
  </si>
  <si>
    <t>VA|Pittsylvania County</t>
  </si>
  <si>
    <t>51145</t>
  </si>
  <si>
    <t>Powhatan</t>
  </si>
  <si>
    <t>Powhatan County</t>
  </si>
  <si>
    <t>VA|Powhatan County</t>
  </si>
  <si>
    <t>51147</t>
  </si>
  <si>
    <t>Prince Edward</t>
  </si>
  <si>
    <t>Prince Edward County</t>
  </si>
  <si>
    <t>VA|Prince Edward County</t>
  </si>
  <si>
    <t>51149</t>
  </si>
  <si>
    <t>Prince George</t>
  </si>
  <si>
    <t>Prince George County</t>
  </si>
  <si>
    <t>VA|Prince George County</t>
  </si>
  <si>
    <t>51153</t>
  </si>
  <si>
    <t>Prince William</t>
  </si>
  <si>
    <t>Prince William County</t>
  </si>
  <si>
    <t>VA|Prince William County</t>
  </si>
  <si>
    <t>51155</t>
  </si>
  <si>
    <t>VA|Pulaski County</t>
  </si>
  <si>
    <t>51157</t>
  </si>
  <si>
    <t>Rappahannock</t>
  </si>
  <si>
    <t>Rappahannock County</t>
  </si>
  <si>
    <t>VA|Rappahannock County</t>
  </si>
  <si>
    <t>51159</t>
  </si>
  <si>
    <t>VA|Richmond County</t>
  </si>
  <si>
    <t>51161</t>
  </si>
  <si>
    <t>Roanoke</t>
  </si>
  <si>
    <t>Roanoke County</t>
  </si>
  <si>
    <t>VA|Roanoke County</t>
  </si>
  <si>
    <t>51163</t>
  </si>
  <si>
    <t>Rockbridge</t>
  </si>
  <si>
    <t>Rockbridge County</t>
  </si>
  <si>
    <t>VA|Rockbridge County</t>
  </si>
  <si>
    <t>51165</t>
  </si>
  <si>
    <t>VA|Rockingham County</t>
  </si>
  <si>
    <t>51167</t>
  </si>
  <si>
    <t>VA|Russell County</t>
  </si>
  <si>
    <t>51169</t>
  </si>
  <si>
    <t>VA|Scott County</t>
  </si>
  <si>
    <t>51171</t>
  </si>
  <si>
    <t>Shenandoah</t>
  </si>
  <si>
    <t>Shenandoah County</t>
  </si>
  <si>
    <t>VA|Shenandoah County</t>
  </si>
  <si>
    <t>51173</t>
  </si>
  <si>
    <t>Smyth</t>
  </si>
  <si>
    <t>Smyth County</t>
  </si>
  <si>
    <t>VA|Smyth County</t>
  </si>
  <si>
    <t>51175</t>
  </si>
  <si>
    <t>Southampton</t>
  </si>
  <si>
    <t>Southampton County</t>
  </si>
  <si>
    <t>VA|Southampton County</t>
  </si>
  <si>
    <t>51177</t>
  </si>
  <si>
    <t>Spotsylvania</t>
  </si>
  <si>
    <t>Spotsylvania County</t>
  </si>
  <si>
    <t>VA|Spotsylvania County</t>
  </si>
  <si>
    <t>51179</t>
  </si>
  <si>
    <t>VA|Stafford County</t>
  </si>
  <si>
    <t>51181</t>
  </si>
  <si>
    <t>VA|Surry County</t>
  </si>
  <si>
    <t>51183</t>
  </si>
  <si>
    <t>VA|Sussex County</t>
  </si>
  <si>
    <t>51185</t>
  </si>
  <si>
    <t>VA|Tazewell County</t>
  </si>
  <si>
    <t>51187</t>
  </si>
  <si>
    <t>VA|Warren County</t>
  </si>
  <si>
    <t>51191</t>
  </si>
  <si>
    <t>VA|Washington County</t>
  </si>
  <si>
    <t>51193</t>
  </si>
  <si>
    <t>VA|Westmoreland County</t>
  </si>
  <si>
    <t>51195</t>
  </si>
  <si>
    <t>VA|Wise County</t>
  </si>
  <si>
    <t>51197</t>
  </si>
  <si>
    <t>Wythe</t>
  </si>
  <si>
    <t>Wythe County</t>
  </si>
  <si>
    <t>VA|Wythe County</t>
  </si>
  <si>
    <t>51199</t>
  </si>
  <si>
    <t>VA|York County</t>
  </si>
  <si>
    <t>51510</t>
  </si>
  <si>
    <t>Alexandria city</t>
  </si>
  <si>
    <t>VA|Alexandria city</t>
  </si>
  <si>
    <t>51515</t>
  </si>
  <si>
    <t>Bedford city</t>
  </si>
  <si>
    <t>VA|Bedford city</t>
  </si>
  <si>
    <t>Bedford city was reincorporated and is no longer a county</t>
  </si>
  <si>
    <t>51520</t>
  </si>
  <si>
    <t>Bristol city</t>
  </si>
  <si>
    <t>VA|Bristol city</t>
  </si>
  <si>
    <t>51530</t>
  </si>
  <si>
    <t>Buena Vista city</t>
  </si>
  <si>
    <t>VA|Buena Vista city</t>
  </si>
  <si>
    <t>51540</t>
  </si>
  <si>
    <t>Charlottesville city</t>
  </si>
  <si>
    <t>VA|Charlottesville city</t>
  </si>
  <si>
    <t>51550</t>
  </si>
  <si>
    <t>Chesapeake city</t>
  </si>
  <si>
    <t>VA|Chesapeake city</t>
  </si>
  <si>
    <t>51570</t>
  </si>
  <si>
    <t>Colonial Heights city</t>
  </si>
  <si>
    <t>VA|Colonial Heights city</t>
  </si>
  <si>
    <t>51580</t>
  </si>
  <si>
    <t>Covington city</t>
  </si>
  <si>
    <t>VA|Covington city</t>
  </si>
  <si>
    <t>51590</t>
  </si>
  <si>
    <t>Danville city</t>
  </si>
  <si>
    <t>VA|Danville city</t>
  </si>
  <si>
    <t>51595</t>
  </si>
  <si>
    <t>Emporia city</t>
  </si>
  <si>
    <t>VA|Emporia city</t>
  </si>
  <si>
    <t>51600</t>
  </si>
  <si>
    <t>Fairfax city</t>
  </si>
  <si>
    <t>VA|Fairfax city</t>
  </si>
  <si>
    <t>51610</t>
  </si>
  <si>
    <t>Falls Church city</t>
  </si>
  <si>
    <t>VA|Falls Church city</t>
  </si>
  <si>
    <t>51620</t>
  </si>
  <si>
    <t>Franklin city</t>
  </si>
  <si>
    <t>VA|Franklin city</t>
  </si>
  <si>
    <t>51630</t>
  </si>
  <si>
    <t>Fredericksburg city</t>
  </si>
  <si>
    <t>VA|Fredericksburg city</t>
  </si>
  <si>
    <t>51640</t>
  </si>
  <si>
    <t>Galax city</t>
  </si>
  <si>
    <t>VA|Galax city</t>
  </si>
  <si>
    <t>51650</t>
  </si>
  <si>
    <t>Hampton city</t>
  </si>
  <si>
    <t>VA|Hampton city</t>
  </si>
  <si>
    <t>51660</t>
  </si>
  <si>
    <t>Harrisonburg city</t>
  </si>
  <si>
    <t>VA|Harrisonburg city</t>
  </si>
  <si>
    <t>51670</t>
  </si>
  <si>
    <t>Hopewell city</t>
  </si>
  <si>
    <t>VA|Hopewell city</t>
  </si>
  <si>
    <t>51678</t>
  </si>
  <si>
    <t>Lexington city</t>
  </si>
  <si>
    <t>VA|Lexington city</t>
  </si>
  <si>
    <t>51680</t>
  </si>
  <si>
    <t>Lynchburg city</t>
  </si>
  <si>
    <t>VA|Lynchburg city</t>
  </si>
  <si>
    <t>51683</t>
  </si>
  <si>
    <t>Manassas city</t>
  </si>
  <si>
    <t>VA|Manassas city</t>
  </si>
  <si>
    <t>51685</t>
  </si>
  <si>
    <t>Manassas Park city</t>
  </si>
  <si>
    <t>VA|Manassas Park city</t>
  </si>
  <si>
    <t>51690</t>
  </si>
  <si>
    <t>Martinsville city</t>
  </si>
  <si>
    <t>VA|Martinsville city</t>
  </si>
  <si>
    <t>51700</t>
  </si>
  <si>
    <t>Newport News city</t>
  </si>
  <si>
    <t>VA|Newport News city</t>
  </si>
  <si>
    <t>51710</t>
  </si>
  <si>
    <t>Norfolk city</t>
  </si>
  <si>
    <t>VA|Norfolk city</t>
  </si>
  <si>
    <t>51720</t>
  </si>
  <si>
    <t>Norton city</t>
  </si>
  <si>
    <t>VA|Norton city</t>
  </si>
  <si>
    <t>51730</t>
  </si>
  <si>
    <t>Petersburg city</t>
  </si>
  <si>
    <t>VA|Petersburg city</t>
  </si>
  <si>
    <t>51735</t>
  </si>
  <si>
    <t>Poquoson city</t>
  </si>
  <si>
    <t>VA|Poquoson city</t>
  </si>
  <si>
    <t>51740</t>
  </si>
  <si>
    <t>Portsmouth city</t>
  </si>
  <si>
    <t>VA|Portsmouth city</t>
  </si>
  <si>
    <t>51750</t>
  </si>
  <si>
    <t>Radford city</t>
  </si>
  <si>
    <t>VA|Radford city</t>
  </si>
  <si>
    <t>51760</t>
  </si>
  <si>
    <t>Richmond city</t>
  </si>
  <si>
    <t>VA|Richmond city</t>
  </si>
  <si>
    <t>51770</t>
  </si>
  <si>
    <t>Roanoke city</t>
  </si>
  <si>
    <t>VA|Roanoke city</t>
  </si>
  <si>
    <t>51775</t>
  </si>
  <si>
    <t>Salem city</t>
  </si>
  <si>
    <t>VA|Salem city</t>
  </si>
  <si>
    <t>51790</t>
  </si>
  <si>
    <t>Staunton city</t>
  </si>
  <si>
    <t>VA|Staunton city</t>
  </si>
  <si>
    <t>51800</t>
  </si>
  <si>
    <t>Suffolk city</t>
  </si>
  <si>
    <t>VA|Suffolk city</t>
  </si>
  <si>
    <t>51810</t>
  </si>
  <si>
    <t>Virginia Beach city</t>
  </si>
  <si>
    <t>VA|Virginia Beach city</t>
  </si>
  <si>
    <t>51820</t>
  </si>
  <si>
    <t>Waynesboro city</t>
  </si>
  <si>
    <t>VA|Waynesboro city</t>
  </si>
  <si>
    <t>51830</t>
  </si>
  <si>
    <t>Williamsburg city</t>
  </si>
  <si>
    <t>VA|Williamsburg city</t>
  </si>
  <si>
    <t>51840</t>
  </si>
  <si>
    <t>Winchester city</t>
  </si>
  <si>
    <t>VA|Winchester city</t>
  </si>
  <si>
    <t>53001</t>
  </si>
  <si>
    <t>WA|Adams County</t>
  </si>
  <si>
    <t>53003</t>
  </si>
  <si>
    <t>Asotin</t>
  </si>
  <si>
    <t>Asotin County</t>
  </si>
  <si>
    <t>WA|Asotin County</t>
  </si>
  <si>
    <t>53005</t>
  </si>
  <si>
    <t>WA|Benton County</t>
  </si>
  <si>
    <t>53007</t>
  </si>
  <si>
    <t>Chelan</t>
  </si>
  <si>
    <t>Chelan County</t>
  </si>
  <si>
    <t>WA|Chelan County</t>
  </si>
  <si>
    <t>53009</t>
  </si>
  <si>
    <t>Clallam</t>
  </si>
  <si>
    <t>Clallam County</t>
  </si>
  <si>
    <t>WA|Clallam County</t>
  </si>
  <si>
    <t>53011</t>
  </si>
  <si>
    <t>WA|Clark County</t>
  </si>
  <si>
    <t>53013</t>
  </si>
  <si>
    <t>WA|Columbia County</t>
  </si>
  <si>
    <t>53015</t>
  </si>
  <si>
    <t>Cowlitz</t>
  </si>
  <si>
    <t>Cowlitz County</t>
  </si>
  <si>
    <t>WA|Cowlitz County</t>
  </si>
  <si>
    <t>53017</t>
  </si>
  <si>
    <t>WA|Douglas County</t>
  </si>
  <si>
    <t>53019</t>
  </si>
  <si>
    <t>Ferry</t>
  </si>
  <si>
    <t>Ferry County</t>
  </si>
  <si>
    <t>WA|Ferry County</t>
  </si>
  <si>
    <t>53021</t>
  </si>
  <si>
    <t>WA|Franklin County</t>
  </si>
  <si>
    <t>53023</t>
  </si>
  <si>
    <t>WA|Garfield County</t>
  </si>
  <si>
    <t>53025</t>
  </si>
  <si>
    <t>WA|Grant County</t>
  </si>
  <si>
    <t>53027</t>
  </si>
  <si>
    <t>Grays Harbor</t>
  </si>
  <si>
    <t>Grays Harbor County</t>
  </si>
  <si>
    <t>WA|Grays Harbor County</t>
  </si>
  <si>
    <t>53029</t>
  </si>
  <si>
    <t>Island</t>
  </si>
  <si>
    <t>Island County</t>
  </si>
  <si>
    <t>WA|Island County</t>
  </si>
  <si>
    <t>53031</t>
  </si>
  <si>
    <t>WA|Jefferson County</t>
  </si>
  <si>
    <t>53033</t>
  </si>
  <si>
    <t>WA|King County</t>
  </si>
  <si>
    <t>53035</t>
  </si>
  <si>
    <t>Kitsap</t>
  </si>
  <si>
    <t>Kitsap County</t>
  </si>
  <si>
    <t>WA|Kitsap County</t>
  </si>
  <si>
    <t>53037</t>
  </si>
  <si>
    <t>Kittitas</t>
  </si>
  <si>
    <t>Kittitas County</t>
  </si>
  <si>
    <t>WA|Kittitas County</t>
  </si>
  <si>
    <t>53039</t>
  </si>
  <si>
    <t>Klickitat</t>
  </si>
  <si>
    <t>Klickitat County</t>
  </si>
  <si>
    <t>WA|Klickitat County</t>
  </si>
  <si>
    <t>53041</t>
  </si>
  <si>
    <t>WA|Lewis County</t>
  </si>
  <si>
    <t>53043</t>
  </si>
  <si>
    <t>WA|Lincoln County</t>
  </si>
  <si>
    <t>53045</t>
  </si>
  <si>
    <t>WA|Mason County</t>
  </si>
  <si>
    <t>53047</t>
  </si>
  <si>
    <t>Okanogan</t>
  </si>
  <si>
    <t>Okanogan County</t>
  </si>
  <si>
    <t>WA|Okanogan County</t>
  </si>
  <si>
    <t>53049</t>
  </si>
  <si>
    <t>Pacific</t>
  </si>
  <si>
    <t>Pacific County</t>
  </si>
  <si>
    <t>WA|Pacific County</t>
  </si>
  <si>
    <t>53051</t>
  </si>
  <si>
    <t>Pend Oreille</t>
  </si>
  <si>
    <t>Pend Oreille County</t>
  </si>
  <si>
    <t>WA|Pend Oreille County</t>
  </si>
  <si>
    <t>53053</t>
  </si>
  <si>
    <t>WA|Pierce County</t>
  </si>
  <si>
    <t>53055</t>
  </si>
  <si>
    <t>WA|San Juan County</t>
  </si>
  <si>
    <t>53057</t>
  </si>
  <si>
    <t>Skagit</t>
  </si>
  <si>
    <t>Skagit County</t>
  </si>
  <si>
    <t>WA|Skagit County</t>
  </si>
  <si>
    <t>53059</t>
  </si>
  <si>
    <t>Skamania</t>
  </si>
  <si>
    <t>Skamania County</t>
  </si>
  <si>
    <t>WA|Skamania County</t>
  </si>
  <si>
    <t>53061</t>
  </si>
  <si>
    <t>Snohomish</t>
  </si>
  <si>
    <t>Snohomish County</t>
  </si>
  <si>
    <t>WA|Snohomish County</t>
  </si>
  <si>
    <t>53063</t>
  </si>
  <si>
    <t>Spokane</t>
  </si>
  <si>
    <t>Spokane County</t>
  </si>
  <si>
    <t>WA|Spokane County</t>
  </si>
  <si>
    <t>53065</t>
  </si>
  <si>
    <t>WA|Stevens County</t>
  </si>
  <si>
    <t>53067</t>
  </si>
  <si>
    <t>WA|Thurston County</t>
  </si>
  <si>
    <t>53069</t>
  </si>
  <si>
    <t>Wahkiakum</t>
  </si>
  <si>
    <t>Wahkiakum County</t>
  </si>
  <si>
    <t>WA|Wahkiakum County</t>
  </si>
  <si>
    <t>53071</t>
  </si>
  <si>
    <t>Walla Walla</t>
  </si>
  <si>
    <t>Walla Walla County</t>
  </si>
  <si>
    <t>WA|Walla Walla County</t>
  </si>
  <si>
    <t>53073</t>
  </si>
  <si>
    <t>Whatcom</t>
  </si>
  <si>
    <t>Whatcom County</t>
  </si>
  <si>
    <t>WA|Whatcom County</t>
  </si>
  <si>
    <t>53075</t>
  </si>
  <si>
    <t>Whitman</t>
  </si>
  <si>
    <t>Whitman County</t>
  </si>
  <si>
    <t>WA|Whitman County</t>
  </si>
  <si>
    <t>53077</t>
  </si>
  <si>
    <t>Yakima</t>
  </si>
  <si>
    <t>Yakima County</t>
  </si>
  <si>
    <t>WA|Yakima County</t>
  </si>
  <si>
    <t>54001</t>
  </si>
  <si>
    <t>WV|Barbour County</t>
  </si>
  <si>
    <t>54003</t>
  </si>
  <si>
    <t>WV|Berkeley County</t>
  </si>
  <si>
    <t>54005</t>
  </si>
  <si>
    <t>WV|Boone County</t>
  </si>
  <si>
    <t>54007</t>
  </si>
  <si>
    <t>Braxton</t>
  </si>
  <si>
    <t>Braxton County</t>
  </si>
  <si>
    <t>WV|Braxton County</t>
  </si>
  <si>
    <t>54009</t>
  </si>
  <si>
    <t>Brooke</t>
  </si>
  <si>
    <t>Brooke County</t>
  </si>
  <si>
    <t>WV|Brooke County</t>
  </si>
  <si>
    <t>54011</t>
  </si>
  <si>
    <t>Cabell</t>
  </si>
  <si>
    <t>Cabell County</t>
  </si>
  <si>
    <t>WV|Cabell County</t>
  </si>
  <si>
    <t>54013</t>
  </si>
  <si>
    <t>WV|Calhoun County</t>
  </si>
  <si>
    <t>54015</t>
  </si>
  <si>
    <t>WV|Clay County</t>
  </si>
  <si>
    <t>54017</t>
  </si>
  <si>
    <t>Doddridge</t>
  </si>
  <si>
    <t>Doddridge County</t>
  </si>
  <si>
    <t>WV|Doddridge County</t>
  </si>
  <si>
    <t>54019</t>
  </si>
  <si>
    <t>WV|Fayette County</t>
  </si>
  <si>
    <t>54021</t>
  </si>
  <si>
    <t>WV|Gilmer County</t>
  </si>
  <si>
    <t>54023</t>
  </si>
  <si>
    <t>WV|Grant County</t>
  </si>
  <si>
    <t>54025</t>
  </si>
  <si>
    <t>Greenbrier</t>
  </si>
  <si>
    <t>Greenbrier County</t>
  </si>
  <si>
    <t>WV|Greenbrier County</t>
  </si>
  <si>
    <t>54027</t>
  </si>
  <si>
    <t>WV|Hampshire County</t>
  </si>
  <si>
    <t>54029</t>
  </si>
  <si>
    <t>WV|Hancock County</t>
  </si>
  <si>
    <t>54031</t>
  </si>
  <si>
    <t>Hardy</t>
  </si>
  <si>
    <t>Hardy County</t>
  </si>
  <si>
    <t>WV|Hardy County</t>
  </si>
  <si>
    <t>54033</t>
  </si>
  <si>
    <t>WV|Harrison County</t>
  </si>
  <si>
    <t>54035</t>
  </si>
  <si>
    <t>WV|Jackson County</t>
  </si>
  <si>
    <t>54037</t>
  </si>
  <si>
    <t>WV|Jefferson County</t>
  </si>
  <si>
    <t>54039</t>
  </si>
  <si>
    <t>Kanawha</t>
  </si>
  <si>
    <t>Kanawha County</t>
  </si>
  <si>
    <t>WV|Kanawha County</t>
  </si>
  <si>
    <t>54041</t>
  </si>
  <si>
    <t>WV|Lewis County</t>
  </si>
  <si>
    <t>54043</t>
  </si>
  <si>
    <t>WV|Lincoln County</t>
  </si>
  <si>
    <t>54045</t>
  </si>
  <si>
    <t>WV|Logan County</t>
  </si>
  <si>
    <t>54047</t>
  </si>
  <si>
    <t>WV|McDowell County</t>
  </si>
  <si>
    <t>54049</t>
  </si>
  <si>
    <t>WV|Marion County</t>
  </si>
  <si>
    <t>54051</t>
  </si>
  <si>
    <t>WV|Marshall County</t>
  </si>
  <si>
    <t>54053</t>
  </si>
  <si>
    <t>WV|Mason County</t>
  </si>
  <si>
    <t>54055</t>
  </si>
  <si>
    <t>WV|Mercer County</t>
  </si>
  <si>
    <t>54057</t>
  </si>
  <si>
    <t>WV|Mineral County</t>
  </si>
  <si>
    <t>54059</t>
  </si>
  <si>
    <t>Mingo</t>
  </si>
  <si>
    <t>Mingo County</t>
  </si>
  <si>
    <t>WV|Mingo County</t>
  </si>
  <si>
    <t>54061</t>
  </si>
  <si>
    <t>Monongalia</t>
  </si>
  <si>
    <t>Monongalia County</t>
  </si>
  <si>
    <t>WV|Monongalia County</t>
  </si>
  <si>
    <t>54063</t>
  </si>
  <si>
    <t>WV|Monroe County</t>
  </si>
  <si>
    <t>54065</t>
  </si>
  <si>
    <t>WV|Morgan County</t>
  </si>
  <si>
    <t>54067</t>
  </si>
  <si>
    <t>WV|Nicholas County</t>
  </si>
  <si>
    <t>54069</t>
  </si>
  <si>
    <t>WV|Ohio County</t>
  </si>
  <si>
    <t>54071</t>
  </si>
  <si>
    <t>WV|Pendleton County</t>
  </si>
  <si>
    <t>54073</t>
  </si>
  <si>
    <t>Pleasants</t>
  </si>
  <si>
    <t>Pleasants County</t>
  </si>
  <si>
    <t>WV|Pleasants County</t>
  </si>
  <si>
    <t>54075</t>
  </si>
  <si>
    <t>WV|Pocahontas County</t>
  </si>
  <si>
    <t>54077</t>
  </si>
  <si>
    <t>Preston</t>
  </si>
  <si>
    <t>Preston County</t>
  </si>
  <si>
    <t>WV|Preston County</t>
  </si>
  <si>
    <t>54079</t>
  </si>
  <si>
    <t>WV|Putnam County</t>
  </si>
  <si>
    <t>54081</t>
  </si>
  <si>
    <t>Raleigh</t>
  </si>
  <si>
    <t>Raleigh County</t>
  </si>
  <si>
    <t>WV|Raleigh County</t>
  </si>
  <si>
    <t>54083</t>
  </si>
  <si>
    <t>WV|Randolph County</t>
  </si>
  <si>
    <t>54085</t>
  </si>
  <si>
    <t>Ritchie</t>
  </si>
  <si>
    <t>Ritchie County</t>
  </si>
  <si>
    <t>WV|Ritchie County</t>
  </si>
  <si>
    <t>54087</t>
  </si>
  <si>
    <t>WV|Roane County</t>
  </si>
  <si>
    <t>54089</t>
  </si>
  <si>
    <t>Summers</t>
  </si>
  <si>
    <t>Summers County</t>
  </si>
  <si>
    <t>WV|Summers County</t>
  </si>
  <si>
    <t>54091</t>
  </si>
  <si>
    <t>WV|Taylor County</t>
  </si>
  <si>
    <t>54093</t>
  </si>
  <si>
    <t>Tucker</t>
  </si>
  <si>
    <t>Tucker County</t>
  </si>
  <si>
    <t>WV|Tucker County</t>
  </si>
  <si>
    <t>54095</t>
  </si>
  <si>
    <t>WV|Tyler County</t>
  </si>
  <si>
    <t>54097</t>
  </si>
  <si>
    <t>WV|Upshur County</t>
  </si>
  <si>
    <t>54099</t>
  </si>
  <si>
    <t>WV|Wayne County</t>
  </si>
  <si>
    <t>54101</t>
  </si>
  <si>
    <t>WV|Webster County</t>
  </si>
  <si>
    <t>54103</t>
  </si>
  <si>
    <t>Wetzel</t>
  </si>
  <si>
    <t>Wetzel County</t>
  </si>
  <si>
    <t>WV|Wetzel County</t>
  </si>
  <si>
    <t>54105</t>
  </si>
  <si>
    <t>Wirt</t>
  </si>
  <si>
    <t>Wirt County</t>
  </si>
  <si>
    <t>WV|Wirt County</t>
  </si>
  <si>
    <t>54107</t>
  </si>
  <si>
    <t>WV|Wood County</t>
  </si>
  <si>
    <t>54109</t>
  </si>
  <si>
    <t>WV|Wyoming County</t>
  </si>
  <si>
    <t>55001</t>
  </si>
  <si>
    <t>WI|Adams County</t>
  </si>
  <si>
    <t>55003</t>
  </si>
  <si>
    <t>WI|Ashland County</t>
  </si>
  <si>
    <t>55005</t>
  </si>
  <si>
    <t>Barron</t>
  </si>
  <si>
    <t>Barron County</t>
  </si>
  <si>
    <t>WI|Barron County</t>
  </si>
  <si>
    <t>55007</t>
  </si>
  <si>
    <t>Bayfield</t>
  </si>
  <si>
    <t>Bayfield County</t>
  </si>
  <si>
    <t>WI|Bayfield County</t>
  </si>
  <si>
    <t>55009</t>
  </si>
  <si>
    <t>WI|Brown County</t>
  </si>
  <si>
    <t>55011</t>
  </si>
  <si>
    <t>WI|Buffalo County</t>
  </si>
  <si>
    <t>55013</t>
  </si>
  <si>
    <t>Burnett</t>
  </si>
  <si>
    <t>Burnett County</t>
  </si>
  <si>
    <t>WI|Burnett County</t>
  </si>
  <si>
    <t>55015</t>
  </si>
  <si>
    <t>Calumet</t>
  </si>
  <si>
    <t>Calumet County</t>
  </si>
  <si>
    <t>WI|Calumet County</t>
  </si>
  <si>
    <t>55017</t>
  </si>
  <si>
    <t>WI|Chippewa County</t>
  </si>
  <si>
    <t>55019</t>
  </si>
  <si>
    <t>WI|Clark County</t>
  </si>
  <si>
    <t>55021</t>
  </si>
  <si>
    <t>WI|Columbia County</t>
  </si>
  <si>
    <t>55023</t>
  </si>
  <si>
    <t>WI|Crawford County</t>
  </si>
  <si>
    <t>55025</t>
  </si>
  <si>
    <t>Dane</t>
  </si>
  <si>
    <t>Dane County</t>
  </si>
  <si>
    <t>WI|Dane County</t>
  </si>
  <si>
    <t>55027</t>
  </si>
  <si>
    <t>WI|Dodge County</t>
  </si>
  <si>
    <t>55029</t>
  </si>
  <si>
    <t>Door</t>
  </si>
  <si>
    <t>Door County</t>
  </si>
  <si>
    <t>WI|Door County</t>
  </si>
  <si>
    <t>55031</t>
  </si>
  <si>
    <t>WI|Douglas County</t>
  </si>
  <si>
    <t>55033</t>
  </si>
  <si>
    <t>WI|Dunn County</t>
  </si>
  <si>
    <t>55035</t>
  </si>
  <si>
    <t>Eau Claire</t>
  </si>
  <si>
    <t>Eau Claire County</t>
  </si>
  <si>
    <t>WI|Eau Claire County</t>
  </si>
  <si>
    <t>55037</t>
  </si>
  <si>
    <t>WI|Florence County</t>
  </si>
  <si>
    <t>55039</t>
  </si>
  <si>
    <t>Fond du Lac</t>
  </si>
  <si>
    <t>Fond du Lac County</t>
  </si>
  <si>
    <t>WI|Fond du Lac County</t>
  </si>
  <si>
    <t>55041</t>
  </si>
  <si>
    <t>WI|Forest County</t>
  </si>
  <si>
    <t>55043</t>
  </si>
  <si>
    <t>WI|Grant County</t>
  </si>
  <si>
    <t>55045</t>
  </si>
  <si>
    <t>WI|Green County</t>
  </si>
  <si>
    <t>55047</t>
  </si>
  <si>
    <t>Green Lake</t>
  </si>
  <si>
    <t>Green Lake County</t>
  </si>
  <si>
    <t>WI|Green Lake County</t>
  </si>
  <si>
    <t>55049</t>
  </si>
  <si>
    <t>WI|Iowa County</t>
  </si>
  <si>
    <t>55051</t>
  </si>
  <si>
    <t>WI|Iron County</t>
  </si>
  <si>
    <t>55053</t>
  </si>
  <si>
    <t>WI|Jackson County</t>
  </si>
  <si>
    <t>55055</t>
  </si>
  <si>
    <t>WI|Jefferson County</t>
  </si>
  <si>
    <t>55057</t>
  </si>
  <si>
    <t>WI|Juneau County</t>
  </si>
  <si>
    <t>55059</t>
  </si>
  <si>
    <t>Kenosha</t>
  </si>
  <si>
    <t>Kenosha County</t>
  </si>
  <si>
    <t>WI|Kenosha County</t>
  </si>
  <si>
    <t>55061</t>
  </si>
  <si>
    <t>Kewaunee</t>
  </si>
  <si>
    <t>Kewaunee County</t>
  </si>
  <si>
    <t>WI|Kewaunee County</t>
  </si>
  <si>
    <t>55063</t>
  </si>
  <si>
    <t>La Crosse</t>
  </si>
  <si>
    <t>La Crosse County</t>
  </si>
  <si>
    <t>WI|La Crosse County</t>
  </si>
  <si>
    <t>55065</t>
  </si>
  <si>
    <t>WI|Lafayette County</t>
  </si>
  <si>
    <t>55067</t>
  </si>
  <si>
    <t>Langlade</t>
  </si>
  <si>
    <t>Langlade County</t>
  </si>
  <si>
    <t>WI|Langlade County</t>
  </si>
  <si>
    <t>55069</t>
  </si>
  <si>
    <t>WI|Lincoln County</t>
  </si>
  <si>
    <t>55071</t>
  </si>
  <si>
    <t>Manitowoc</t>
  </si>
  <si>
    <t>Manitowoc County</t>
  </si>
  <si>
    <t>WI|Manitowoc County</t>
  </si>
  <si>
    <t>55073</t>
  </si>
  <si>
    <t>Marathon</t>
  </si>
  <si>
    <t>Marathon County</t>
  </si>
  <si>
    <t>WI|Marathon County</t>
  </si>
  <si>
    <t>55075</t>
  </si>
  <si>
    <t>Marinette</t>
  </si>
  <si>
    <t>Marinette County</t>
  </si>
  <si>
    <t>WI|Marinette County</t>
  </si>
  <si>
    <t>55077</t>
  </si>
  <si>
    <t>WI|Marquette County</t>
  </si>
  <si>
    <t>55078</t>
  </si>
  <si>
    <t>WI|Menominee County</t>
  </si>
  <si>
    <t>55079</t>
  </si>
  <si>
    <t>Milwaukee</t>
  </si>
  <si>
    <t>Milwaukee County</t>
  </si>
  <si>
    <t>WI|Milwaukee County</t>
  </si>
  <si>
    <t>55081</t>
  </si>
  <si>
    <t>WI|Monroe County</t>
  </si>
  <si>
    <t>55083</t>
  </si>
  <si>
    <t>Oconto</t>
  </si>
  <si>
    <t>Oconto County</t>
  </si>
  <si>
    <t>WI|Oconto County</t>
  </si>
  <si>
    <t>55085</t>
  </si>
  <si>
    <t>WI|Oneida County</t>
  </si>
  <si>
    <t>55087</t>
  </si>
  <si>
    <t>Outagamie</t>
  </si>
  <si>
    <t>Outagamie County</t>
  </si>
  <si>
    <t>WI|Outagamie County</t>
  </si>
  <si>
    <t>55089</t>
  </si>
  <si>
    <t>Ozaukee</t>
  </si>
  <si>
    <t>Ozaukee County</t>
  </si>
  <si>
    <t>WI|Ozaukee County</t>
  </si>
  <si>
    <t>55091</t>
  </si>
  <si>
    <t>Pepin</t>
  </si>
  <si>
    <t>Pepin County</t>
  </si>
  <si>
    <t>WI|Pepin County</t>
  </si>
  <si>
    <t>55093</t>
  </si>
  <si>
    <t>WI|Pierce County</t>
  </si>
  <si>
    <t>55095</t>
  </si>
  <si>
    <t>WI|Polk County</t>
  </si>
  <si>
    <t>55097</t>
  </si>
  <si>
    <t>WI|Portage County</t>
  </si>
  <si>
    <t>55099</t>
  </si>
  <si>
    <t>Price</t>
  </si>
  <si>
    <t>Price County</t>
  </si>
  <si>
    <t>WI|Price County</t>
  </si>
  <si>
    <t>55101</t>
  </si>
  <si>
    <t>Racine</t>
  </si>
  <si>
    <t>Racine County</t>
  </si>
  <si>
    <t>WI|Racine County</t>
  </si>
  <si>
    <t>55103</t>
  </si>
  <si>
    <t>WI|Richland County</t>
  </si>
  <si>
    <t>55105</t>
  </si>
  <si>
    <t>WI|Rock County</t>
  </si>
  <si>
    <t>55107</t>
  </si>
  <si>
    <t>WI|Rusk County</t>
  </si>
  <si>
    <t>55109</t>
  </si>
  <si>
    <t>St. Croix</t>
  </si>
  <si>
    <t>St. Croix County</t>
  </si>
  <si>
    <t>WI|St. Croix County</t>
  </si>
  <si>
    <t>55111</t>
  </si>
  <si>
    <t>Sauk</t>
  </si>
  <si>
    <t>Sauk County</t>
  </si>
  <si>
    <t>WI|Sauk County</t>
  </si>
  <si>
    <t>55113</t>
  </si>
  <si>
    <t>Sawyer</t>
  </si>
  <si>
    <t>Sawyer County</t>
  </si>
  <si>
    <t>WI|Sawyer County</t>
  </si>
  <si>
    <t>55115</t>
  </si>
  <si>
    <t>Shawano</t>
  </si>
  <si>
    <t>Shawano County</t>
  </si>
  <si>
    <t>WI|Shawano County</t>
  </si>
  <si>
    <t>55117</t>
  </si>
  <si>
    <t>Sheboygan</t>
  </si>
  <si>
    <t>Sheboygan County</t>
  </si>
  <si>
    <t>WI|Sheboygan County</t>
  </si>
  <si>
    <t>55119</t>
  </si>
  <si>
    <t>WI|Taylor County</t>
  </si>
  <si>
    <t>55121</t>
  </si>
  <si>
    <t>Trempealeau</t>
  </si>
  <si>
    <t>Trempealeau County</t>
  </si>
  <si>
    <t>WI|Trempealeau County</t>
  </si>
  <si>
    <t>55123</t>
  </si>
  <si>
    <t>WI|Vernon County</t>
  </si>
  <si>
    <t>55125</t>
  </si>
  <si>
    <t>Vilas</t>
  </si>
  <si>
    <t>Vilas County</t>
  </si>
  <si>
    <t>WI|Vilas County</t>
  </si>
  <si>
    <t>55127</t>
  </si>
  <si>
    <t>WI|Walworth County</t>
  </si>
  <si>
    <t>55129</t>
  </si>
  <si>
    <t>Washburn</t>
  </si>
  <si>
    <t>Washburn County</t>
  </si>
  <si>
    <t>WI|Washburn County</t>
  </si>
  <si>
    <t>55131</t>
  </si>
  <si>
    <t>WI|Washington County</t>
  </si>
  <si>
    <t>55133</t>
  </si>
  <si>
    <t>Waukesha</t>
  </si>
  <si>
    <t>Waukesha County</t>
  </si>
  <si>
    <t>WI|Waukesha County</t>
  </si>
  <si>
    <t>55135</t>
  </si>
  <si>
    <t>Waupaca</t>
  </si>
  <si>
    <t>Waupaca County</t>
  </si>
  <si>
    <t>WI|Waupaca County</t>
  </si>
  <si>
    <t>55137</t>
  </si>
  <si>
    <t>Waushara</t>
  </si>
  <si>
    <t>Waushara County</t>
  </si>
  <si>
    <t>WI|Waushara County</t>
  </si>
  <si>
    <t>55139</t>
  </si>
  <si>
    <t>WI|Winnebago County</t>
  </si>
  <si>
    <t>55141</t>
  </si>
  <si>
    <t>WI|Wood County</t>
  </si>
  <si>
    <t>56001</t>
  </si>
  <si>
    <t>WY|Albany County</t>
  </si>
  <si>
    <t>56003</t>
  </si>
  <si>
    <t>WY|Big Horn County</t>
  </si>
  <si>
    <t>56005</t>
  </si>
  <si>
    <t>WY|Campbell County</t>
  </si>
  <si>
    <t>56007</t>
  </si>
  <si>
    <t>WY|Carbon County</t>
  </si>
  <si>
    <t>56009</t>
  </si>
  <si>
    <t>Converse</t>
  </si>
  <si>
    <t>Converse County</t>
  </si>
  <si>
    <t>WY|Converse County</t>
  </si>
  <si>
    <t>56011</t>
  </si>
  <si>
    <t>WY|Crook County</t>
  </si>
  <si>
    <t>56013</t>
  </si>
  <si>
    <t>WY|Fremont County</t>
  </si>
  <si>
    <t>56015</t>
  </si>
  <si>
    <t>Goshen</t>
  </si>
  <si>
    <t>Goshen County</t>
  </si>
  <si>
    <t>WY|Goshen County</t>
  </si>
  <si>
    <t>56017</t>
  </si>
  <si>
    <t>Hot Springs</t>
  </si>
  <si>
    <t>Hot Springs County</t>
  </si>
  <si>
    <t>WY|Hot Springs County</t>
  </si>
  <si>
    <t>56019</t>
  </si>
  <si>
    <t>WY|Johnson County</t>
  </si>
  <si>
    <t>56021</t>
  </si>
  <si>
    <t>Laramie</t>
  </si>
  <si>
    <t>Laramie County</t>
  </si>
  <si>
    <t>WY|Laramie County</t>
  </si>
  <si>
    <t>56023</t>
  </si>
  <si>
    <t>WY|Lincoln County</t>
  </si>
  <si>
    <t>56025</t>
  </si>
  <si>
    <t>Natrona</t>
  </si>
  <si>
    <t>Natrona County</t>
  </si>
  <si>
    <t>WY|Natrona County</t>
  </si>
  <si>
    <t>56027</t>
  </si>
  <si>
    <t>Niobrara</t>
  </si>
  <si>
    <t>Niobrara County</t>
  </si>
  <si>
    <t>WY|Niobrara County</t>
  </si>
  <si>
    <t>56029</t>
  </si>
  <si>
    <t>WY|Park County</t>
  </si>
  <si>
    <t>56031</t>
  </si>
  <si>
    <t>WY|Platte County</t>
  </si>
  <si>
    <t>56033</t>
  </si>
  <si>
    <t>WY|Sheridan County</t>
  </si>
  <si>
    <t>56035</t>
  </si>
  <si>
    <t>Sublette</t>
  </si>
  <si>
    <t>Sublette County</t>
  </si>
  <si>
    <t>WY|Sublette County</t>
  </si>
  <si>
    <t>56037</t>
  </si>
  <si>
    <t>Sweetwater</t>
  </si>
  <si>
    <t>Sweetwater County</t>
  </si>
  <si>
    <t>WY|Sweetwater County</t>
  </si>
  <si>
    <t>56039</t>
  </si>
  <si>
    <t>WY|Teton County</t>
  </si>
  <si>
    <t>56041</t>
  </si>
  <si>
    <t>Uinta</t>
  </si>
  <si>
    <t>Uinta County</t>
  </si>
  <si>
    <t>WY|Uinta County</t>
  </si>
  <si>
    <t>56043</t>
  </si>
  <si>
    <t>Washakie</t>
  </si>
  <si>
    <t>Washakie County</t>
  </si>
  <si>
    <t>WY|Washakie County</t>
  </si>
  <si>
    <t>56045</t>
  </si>
  <si>
    <t>Weston</t>
  </si>
  <si>
    <t>Weston County</t>
  </si>
  <si>
    <t>WY|Weston County</t>
  </si>
  <si>
    <t>truck_vmt</t>
  </si>
  <si>
    <t>sulfur_content_ppm</t>
  </si>
  <si>
    <t>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Science, 361(6405), 851-53.</t>
  </si>
  <si>
    <t>AR5/GWP100 (without carbon feedback)</t>
  </si>
  <si>
    <t>CO_gwp</t>
  </si>
  <si>
    <t>VOC_gwp</t>
  </si>
  <si>
    <t>crude_CH4_kt</t>
  </si>
  <si>
    <t>crude_CO2_kt</t>
  </si>
  <si>
    <t>crude_N2O_mt</t>
  </si>
  <si>
    <t>20 - 24</t>
  </si>
  <si>
    <t>25 - 29</t>
  </si>
  <si>
    <t>30 - 32</t>
  </si>
  <si>
    <t>33+</t>
  </si>
  <si>
    <t>age</t>
  </si>
  <si>
    <t>vmt_avg_car</t>
  </si>
  <si>
    <t>vmt_avg_suv</t>
  </si>
  <si>
    <t>vmt_avg_pickup</t>
  </si>
  <si>
    <t>sample_car</t>
  </si>
  <si>
    <t>sample_van</t>
  </si>
  <si>
    <t>sample_suv</t>
  </si>
  <si>
    <t>sample_pickup</t>
  </si>
  <si>
    <t>sample_other_truck</t>
  </si>
  <si>
    <t>vmt_avg_van</t>
  </si>
  <si>
    <t>vmt_avg_other_truck</t>
  </si>
  <si>
    <t>model_year</t>
  </si>
  <si>
    <t>mpg</t>
  </si>
  <si>
    <t>CO_decay</t>
  </si>
  <si>
    <t>HC_decay</t>
  </si>
  <si>
    <t>NOx_decay</t>
  </si>
  <si>
    <t>Jacobsen et al. 2023</t>
  </si>
  <si>
    <t>%</t>
  </si>
  <si>
    <t>CO2_per_gallon</t>
  </si>
  <si>
    <t>g of CO2/gallon</t>
  </si>
  <si>
    <t>U.S. EIA 2023</t>
  </si>
  <si>
    <r>
      <t xml:space="preserve">Jacobsen, Mark R., James M. Sallee, Joseph S. Shapiro, and Arthur A. van Bentham. 2023. "Regulating Untaxable Externalities: Are Vehicle Air Pollution Standards Effective and Efficient?" </t>
    </r>
    <r>
      <rPr>
        <i/>
        <sz val="11"/>
        <color theme="1"/>
        <rFont val="Calibri"/>
        <family val="2"/>
        <scheme val="minor"/>
      </rPr>
      <t>Quarterly Journal of Economics</t>
    </r>
    <r>
      <rPr>
        <sz val="11"/>
        <color theme="1"/>
        <rFont val="Calibri"/>
        <family val="2"/>
        <scheme val="minor"/>
      </rPr>
      <t>, 138(3), 1907-976.</t>
    </r>
  </si>
  <si>
    <t>U.S. Energy Information Administration. 2023. "Carbon Dioxide Emissions Coefficients." https://www.eia.gov/environment/emissions/co2_vol_mass.php.</t>
  </si>
  <si>
    <t>evs</t>
  </si>
  <si>
    <t>Vehicle</t>
  </si>
  <si>
    <t>Type</t>
  </si>
  <si>
    <t>Total</t>
  </si>
  <si>
    <t>Chevy Volt</t>
  </si>
  <si>
    <t>PHEV</t>
  </si>
  <si>
    <t>Nissan Leaf</t>
  </si>
  <si>
    <t>EV</t>
  </si>
  <si>
    <t>Smart ED</t>
  </si>
  <si>
    <t>Mitsubishi I EV</t>
  </si>
  <si>
    <t>BMW Active E</t>
  </si>
  <si>
    <t>Prius PHEV</t>
  </si>
  <si>
    <t>Ford Focus EV</t>
  </si>
  <si>
    <t>Honda Fit EV</t>
  </si>
  <si>
    <t>Tesla Model S</t>
  </si>
  <si>
    <t>Toyota RAV4 EV</t>
  </si>
  <si>
    <t>Ford C-Max Energi</t>
  </si>
  <si>
    <t>Honda Accord</t>
  </si>
  <si>
    <t>Ford Fusion Energi</t>
  </si>
  <si>
    <t>Chevy Spark</t>
  </si>
  <si>
    <t>Fiat 500E</t>
  </si>
  <si>
    <t>Porsche Panamera S E-Hybrid</t>
  </si>
  <si>
    <t>Cadillac ELR</t>
  </si>
  <si>
    <t>BMW i3</t>
  </si>
  <si>
    <t>Mercedes B-Class (B250e)</t>
  </si>
  <si>
    <t>BMW i8</t>
  </si>
  <si>
    <t>VW e-Golf</t>
  </si>
  <si>
    <t>Kia Soul EV</t>
  </si>
  <si>
    <t>Porsche Cayenne S E-Hybrid</t>
  </si>
  <si>
    <t>Mercedes S550 Plug</t>
  </si>
  <si>
    <t>Volvo-XC90 Plug In</t>
  </si>
  <si>
    <t>Tesla Model X</t>
  </si>
  <si>
    <t>BMW X5</t>
  </si>
  <si>
    <t>Hyundai Sonata Plug In</t>
  </si>
  <si>
    <t>Audi A3 Plug In</t>
  </si>
  <si>
    <t>BMW 3-series Plug-In</t>
  </si>
  <si>
    <t>Mercedes GLE 550e</t>
  </si>
  <si>
    <t>BMW 7-series Plug-in</t>
  </si>
  <si>
    <t>Mercedes C350We</t>
  </si>
  <si>
    <t>Chevy Bolt</t>
  </si>
  <si>
    <t>Kia Optima Plug-in</t>
  </si>
  <si>
    <t>Hyundai Ioniq EV</t>
  </si>
  <si>
    <t>Chrysler Pacifica Plug-in Hybrid</t>
  </si>
  <si>
    <t>Cadillac CT6</t>
  </si>
  <si>
    <t>BMW 5-Series Plug in</t>
  </si>
  <si>
    <t>MINI Countryman S E</t>
  </si>
  <si>
    <t>Porsche Panamera 4 E-H</t>
  </si>
  <si>
    <t>Tesla Model 3</t>
  </si>
  <si>
    <t>Honda Clarity BEV</t>
  </si>
  <si>
    <t>Volvo XC60 Plug In</t>
  </si>
  <si>
    <t>Volvo S90 Plug In</t>
  </si>
  <si>
    <t>Honda Clarity Plug-in</t>
  </si>
  <si>
    <t>Mitsubishi Outlander Plug In</t>
  </si>
  <si>
    <t>Hyundai Ioniq Plug-In</t>
  </si>
  <si>
    <t>Kia Niro Plug In</t>
  </si>
  <si>
    <t>Mercedes GLC 350e Hybrid</t>
  </si>
  <si>
    <t>Jaguar I-Pace</t>
  </si>
  <si>
    <t>Hyundai Kona Electric</t>
  </si>
  <si>
    <t>Subaru Crosstrek Hybrid</t>
  </si>
  <si>
    <t>Audi e-tron</t>
  </si>
  <si>
    <t>Kia Niro EV</t>
  </si>
  <si>
    <t>kWh per mile</t>
  </si>
  <si>
    <t>Tesla Model Y</t>
  </si>
  <si>
    <t>Ford Mustang Mach-E</t>
  </si>
  <si>
    <t>VW ID.4</t>
  </si>
  <si>
    <t>Rivian R1T</t>
  </si>
  <si>
    <t>Ford F-150 Lightning</t>
  </si>
  <si>
    <t>BMW i4</t>
  </si>
  <si>
    <t>Mercedes EQS1</t>
  </si>
  <si>
    <t>kWh per mile sales-weighted average</t>
  </si>
  <si>
    <t>SUMPRODUCT</t>
  </si>
  <si>
    <t>SUM</t>
  </si>
  <si>
    <t>value</t>
  </si>
  <si>
    <t>msrp</t>
  </si>
  <si>
    <t>msrp sales-weighted average</t>
  </si>
  <si>
    <t>battery kWh</t>
  </si>
  <si>
    <t>battery kWh sales-weighted average</t>
  </si>
  <si>
    <t>Sales</t>
  </si>
  <si>
    <t>Holland et al. cf mpg</t>
  </si>
  <si>
    <t>CF Vehicle</t>
  </si>
  <si>
    <t>Toyota Prius</t>
  </si>
  <si>
    <t>Smart fortwo</t>
  </si>
  <si>
    <t>Ford Focus</t>
  </si>
  <si>
    <t>Honda Fit</t>
  </si>
  <si>
    <t>BMW 740i and 750i</t>
  </si>
  <si>
    <t>Toyota Rav4</t>
  </si>
  <si>
    <t>Fiat 500e</t>
  </si>
  <si>
    <t>not listed</t>
  </si>
  <si>
    <t>sales-weighted CF mpg average</t>
  </si>
  <si>
    <t>ratio</t>
  </si>
  <si>
    <t>Year</t>
  </si>
  <si>
    <t>ev cf mpg avg</t>
  </si>
  <si>
    <t>2014 new car "all"  mpg average</t>
  </si>
  <si>
    <t>2014 new car "cars" mpg average</t>
  </si>
  <si>
    <t>new car "all" mpg avg</t>
  </si>
  <si>
    <t>new car "cars" mpg avg</t>
  </si>
  <si>
    <t>ev cf mpg avg v2</t>
  </si>
  <si>
    <t>ev_cf_mpg</t>
  </si>
  <si>
    <t>Light Truck</t>
  </si>
  <si>
    <t>Light-Duty Commercial Truck</t>
  </si>
  <si>
    <t>Passenger Truck</t>
  </si>
  <si>
    <t>Passenger Car</t>
  </si>
  <si>
    <t>N2O</t>
  </si>
  <si>
    <t>CH4</t>
  </si>
  <si>
    <t>PM25_TBW</t>
  </si>
  <si>
    <t>PM25_exhaust</t>
  </si>
  <si>
    <t>vehicle_type_merge</t>
  </si>
  <si>
    <t>regulatory_class</t>
  </si>
  <si>
    <t>lifetime</t>
  </si>
  <si>
    <t>total_vmt_millions</t>
  </si>
  <si>
    <t>gas_price_early</t>
  </si>
  <si>
    <t>avg_state_rate</t>
  </si>
  <si>
    <t>federal_rate</t>
  </si>
  <si>
    <t>crude_landed_cost</t>
  </si>
  <si>
    <t>vehicle_id</t>
  </si>
  <si>
    <t>SMART FORTWO</t>
  </si>
  <si>
    <t>fueleconomy.gov</t>
  </si>
  <si>
    <t>FORD FOCUS</t>
  </si>
  <si>
    <t>HONDA FIT</t>
  </si>
  <si>
    <t>BMW 740I</t>
  </si>
  <si>
    <t>Holland et al. 2016</t>
  </si>
  <si>
    <t>BMW 750I</t>
  </si>
  <si>
    <t>TOYOTA RAV4</t>
  </si>
  <si>
    <t>TOYOTA PRIUS</t>
  </si>
  <si>
    <t>State</t>
  </si>
  <si>
    <t>Oil</t>
  </si>
  <si>
    <t>Gas</t>
  </si>
  <si>
    <t>Nuclear</t>
  </si>
  <si>
    <t>Hydroelectric</t>
  </si>
  <si>
    <t>Biomass</t>
  </si>
  <si>
    <t>Wind</t>
  </si>
  <si>
    <t>Solar</t>
  </si>
  <si>
    <t>Geo thermal</t>
  </si>
  <si>
    <t>Other_Fossil</t>
  </si>
  <si>
    <t>Other_Unknown</t>
  </si>
  <si>
    <t>`</t>
  </si>
  <si>
    <t>electricity_region</t>
  </si>
  <si>
    <t>Population</t>
  </si>
  <si>
    <t>Census_Region</t>
  </si>
  <si>
    <t>S</t>
  </si>
  <si>
    <t>W</t>
  </si>
  <si>
    <t>MW</t>
  </si>
  <si>
    <t>Share</t>
  </si>
  <si>
    <t>Average</t>
  </si>
  <si>
    <t>Minimum</t>
  </si>
  <si>
    <t>Maximum</t>
  </si>
  <si>
    <t>Natural_Gas</t>
  </si>
  <si>
    <t>Wind_onshore</t>
  </si>
  <si>
    <t>Wind_offshore</t>
  </si>
  <si>
    <t>Geothermal</t>
  </si>
  <si>
    <t>wage</t>
  </si>
  <si>
    <t>capacity_factor</t>
  </si>
  <si>
    <t>average_size</t>
  </si>
  <si>
    <t>credit_life</t>
  </si>
  <si>
    <t>current_ptc</t>
  </si>
  <si>
    <t>capacity_reduction</t>
  </si>
  <si>
    <t>wind_emissions</t>
  </si>
  <si>
    <t>system_capacity</t>
  </si>
  <si>
    <t>output</t>
  </si>
  <si>
    <t>cost_per_watt</t>
  </si>
  <si>
    <t>Transmission</t>
  </si>
  <si>
    <t>Distribution</t>
  </si>
  <si>
    <t>Small and Van Dender 2007</t>
  </si>
  <si>
    <r>
      <t xml:space="preserve">Small, Kenneth A., and Kurt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25-52.</t>
    </r>
  </si>
  <si>
    <t>Share of own-price elasticity of gasoline attributable to changes in VMT</t>
  </si>
  <si>
    <t>MJ_conversion</t>
  </si>
  <si>
    <t>U.S DOE 2020</t>
  </si>
  <si>
    <r>
      <t xml:space="preserve">U.S. Department of Energy. 2020. "Chapter 3 - Biomass to Biofuels: Glossary of Terms and Conversion Factors." Edited by Anju Dahiya. </t>
    </r>
    <r>
      <rPr>
        <i/>
        <sz val="11"/>
        <color theme="1"/>
        <rFont val="Calibri"/>
        <family val="2"/>
        <scheme val="minor"/>
      </rPr>
      <t>Academic Press</t>
    </r>
    <r>
      <rPr>
        <sz val="11"/>
        <color theme="1"/>
        <rFont val="Calibri"/>
        <family val="2"/>
        <scheme val="minor"/>
      </rPr>
      <t xml:space="preserve">, 51-63. https://doi.org/10.1016/B978-0-12-815497-7.00003-8. </t>
    </r>
  </si>
  <si>
    <t>MJ/Barrel of Crude</t>
  </si>
  <si>
    <t>well_to_refinery_global</t>
  </si>
  <si>
    <t>Global volume-weighted-average (Figure 1)</t>
  </si>
  <si>
    <t>well_to_refinery_US</t>
  </si>
  <si>
    <t>Volume-weighted-average for United States</t>
  </si>
  <si>
    <t>fatalities/mi</t>
  </si>
  <si>
    <t>From Appendix G</t>
  </si>
  <si>
    <t>crude_CO_st</t>
  </si>
  <si>
    <t>crude_NH3_st</t>
  </si>
  <si>
    <t>crude_NOx_st</t>
  </si>
  <si>
    <t>crude_PM25_st</t>
  </si>
  <si>
    <t>crude_SO2_st</t>
  </si>
  <si>
    <t>crude_VOC_st</t>
  </si>
  <si>
    <t>ev_sales</t>
  </si>
  <si>
    <t>pollutant</t>
  </si>
  <si>
    <t>emission_rate_gas</t>
  </si>
  <si>
    <t>emission_rate_diesel</t>
  </si>
  <si>
    <t>HC</t>
  </si>
  <si>
    <t>Production (000)</t>
  </si>
  <si>
    <t>Powertrain - Diesel</t>
  </si>
  <si>
    <t>Share_Clean_frozen</t>
  </si>
  <si>
    <t>Share_Clean_opt</t>
  </si>
  <si>
    <t>Share_Clean_cons</t>
  </si>
  <si>
    <t>Share_Clean_mid</t>
  </si>
  <si>
    <t>Medium Duty (Classes 3, 4, 5, and 6)</t>
  </si>
  <si>
    <t>Medium-Heavy Duty (Class 7)</t>
  </si>
  <si>
    <t>vehicle_class</t>
  </si>
  <si>
    <t>sample_thousands</t>
  </si>
  <si>
    <t>vmt_millions</t>
  </si>
  <si>
    <t>avg_vmt_thousands</t>
  </si>
  <si>
    <t>Heavy Duty (Class 8)</t>
  </si>
  <si>
    <t>2011 or Before</t>
  </si>
  <si>
    <t>Less Than 5.0</t>
  </si>
  <si>
    <t>5.0 to 6.9</t>
  </si>
  <si>
    <t>7.0 to 8.9</t>
  </si>
  <si>
    <t>9.0 to 10.9</t>
  </si>
  <si>
    <t>11.0 to 12.9</t>
  </si>
  <si>
    <t>13.0 to 14.9</t>
  </si>
  <si>
    <t>15.0 to 20.9</t>
  </si>
  <si>
    <t>21.0 to 24.9</t>
  </si>
  <si>
    <t>25.0 or More</t>
  </si>
  <si>
    <t>fuel_econ_range</t>
  </si>
  <si>
    <t>avg_fuel_econ</t>
  </si>
  <si>
    <t>diesel_mpg_diff_car</t>
  </si>
  <si>
    <t>diesel_mpg_diff_truck</t>
  </si>
  <si>
    <t>U.S. EIA, AEO 2020</t>
  </si>
  <si>
    <t xml:space="preserve">U.S. Energy Information Administration. 2020. "Annual Energy Outlook 2020 - Table 40 (Light-Duty Vehicle Miles per Gallon by Technology Type." https://www.eia.gov/outlooks/aeo/data/browser/#/?id=50-AEO2020&amp;sourcekey=0. </t>
  </si>
  <si>
    <t>diesel_ldv_vmt_diff</t>
  </si>
  <si>
    <t>Heavy-duty</t>
  </si>
  <si>
    <t>type</t>
  </si>
  <si>
    <t>diesel_CO2_per_gallon</t>
  </si>
  <si>
    <t>Carbon Dioxide Emissions Coefficients for Diesel and Home Heating Fuel (Distillate Fuel Oil)</t>
  </si>
  <si>
    <t>Light Duty (Classes 1 and 2)</t>
  </si>
  <si>
    <t>X</t>
  </si>
  <si>
    <t>Gasoline</t>
  </si>
  <si>
    <t>Diesel</t>
  </si>
  <si>
    <t>Other Fuels Excluding Gasoline and Diesel</t>
  </si>
  <si>
    <t>Compressed Natural Gas</t>
  </si>
  <si>
    <t>Propane</t>
  </si>
  <si>
    <t>Alcohol Fuels</t>
  </si>
  <si>
    <t>Electricity</t>
  </si>
  <si>
    <t>Combination</t>
  </si>
  <si>
    <t>Not Reported</t>
  </si>
  <si>
    <t>Liquified Natural Gas</t>
  </si>
  <si>
    <t>fuel_type</t>
  </si>
  <si>
    <t>Light-duty</t>
  </si>
  <si>
    <t>Medium-duty</t>
  </si>
  <si>
    <t>diesel_congestion_diff</t>
  </si>
  <si>
    <t>US FHWA 1997</t>
  </si>
  <si>
    <t>mec_road_damage</t>
  </si>
  <si>
    <t>For heavy-duty, diesel-powered trucks (Avg. Combination Truck)</t>
  </si>
  <si>
    <t>diesel_price</t>
  </si>
  <si>
    <t>diesel_tax_federal</t>
  </si>
  <si>
    <t>diesel_tax_state_avg</t>
  </si>
  <si>
    <t>rebound_elasticity</t>
  </si>
  <si>
    <t>Experiment</t>
  </si>
  <si>
    <t>Avert_State</t>
  </si>
  <si>
    <t>baseline_daily</t>
  </si>
  <si>
    <t>treatment_size</t>
  </si>
  <si>
    <t>adj_treat_size</t>
  </si>
  <si>
    <t>experiment_weight</t>
  </si>
  <si>
    <t>cost_effectiveness</t>
  </si>
  <si>
    <t>3b</t>
  </si>
  <si>
    <t>3q</t>
  </si>
  <si>
    <t>4m</t>
  </si>
  <si>
    <t>4q</t>
  </si>
  <si>
    <t>11m</t>
  </si>
  <si>
    <t>11q</t>
  </si>
  <si>
    <t>jet_fuel_price</t>
  </si>
  <si>
    <t>jet_fuel_quantity</t>
  </si>
  <si>
    <t>jet_fuel_tax</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</si>
  <si>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</si>
  <si>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</si>
  <si>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</si>
  <si>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</si>
  <si>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</si>
  <si>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</si>
  <si>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</si>
  <si>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</si>
  <si>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</si>
  <si>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</si>
  <si>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</si>
  <si>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</si>
  <si>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</si>
  <si>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</si>
  <si>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</si>
  <si>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</si>
  <si>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</si>
  <si>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</si>
  <si>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</si>
  <si>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</si>
  <si>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</si>
  <si>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</si>
  <si>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</si>
  <si>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</si>
  <si>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</si>
  <si>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</si>
  <si>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</si>
  <si>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</si>
  <si>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settlement_p</t>
  </si>
  <si>
    <t>quarter_year</t>
  </si>
  <si>
    <t>allowances_sold</t>
  </si>
  <si>
    <t>--</t>
  </si>
  <si>
    <t>auction_date</t>
  </si>
  <si>
    <t>q_sold</t>
  </si>
  <si>
    <t>clearing_price</t>
  </si>
  <si>
    <t>installed_cost_per_kwh</t>
  </si>
  <si>
    <t>vehicle_type</t>
  </si>
  <si>
    <t>car</t>
  </si>
  <si>
    <t>truck</t>
  </si>
  <si>
    <t>ev_clean_cf_scale</t>
  </si>
  <si>
    <t>refiner_crude_cost</t>
  </si>
  <si>
    <t>dtw_price</t>
  </si>
  <si>
    <t>refiner_var_cost</t>
  </si>
  <si>
    <t>$/barrel</t>
  </si>
  <si>
    <t>Favennec 2022</t>
  </si>
  <si>
    <t>aviation_CO_st</t>
  </si>
  <si>
    <t>aviation_NOx_st</t>
  </si>
  <si>
    <t>aviation_PM25_st</t>
  </si>
  <si>
    <t>aviation_VOC_st</t>
  </si>
  <si>
    <t>aviation_gas_quantity</t>
  </si>
  <si>
    <t>gas_station_VOC_st</t>
  </si>
  <si>
    <t>tier</t>
  </si>
  <si>
    <t>vessel_count</t>
  </si>
  <si>
    <t>Tier 0</t>
  </si>
  <si>
    <t>Tier I</t>
  </si>
  <si>
    <t>Tier II</t>
  </si>
  <si>
    <t>Tier III</t>
  </si>
  <si>
    <t>g_per_gal_heavy_fuel</t>
  </si>
  <si>
    <t>g_per_kwh</t>
  </si>
  <si>
    <t>NOx_KWh</t>
  </si>
  <si>
    <t>PM25_KWh</t>
  </si>
  <si>
    <t>CO_KWh</t>
  </si>
  <si>
    <t>CO2_KWh</t>
  </si>
  <si>
    <t>SO2_KWh</t>
  </si>
  <si>
    <t>VOC_KWh</t>
  </si>
  <si>
    <t>ethanol_mpg_penalty</t>
  </si>
  <si>
    <t>share_ethanol_fuel</t>
  </si>
  <si>
    <t>mj_per_gal_ethanol</t>
  </si>
  <si>
    <t>e85_price</t>
  </si>
  <si>
    <t>ethanol_CO2_factor</t>
  </si>
  <si>
    <t>wti_crude_price</t>
  </si>
  <si>
    <t>level_ng_mid</t>
  </si>
  <si>
    <t>level_coal_mid</t>
  </si>
  <si>
    <t>level_ng_frozen</t>
  </si>
  <si>
    <t>level_coal_frozen</t>
  </si>
  <si>
    <t>level_ng_opt</t>
  </si>
  <si>
    <t>level_coal_opt</t>
  </si>
  <si>
    <t>level_ng_cons</t>
  </si>
  <si>
    <t>level_coal_cons</t>
  </si>
  <si>
    <t>farmer_theta</t>
  </si>
  <si>
    <t>federal_rebate</t>
  </si>
  <si>
    <t>In 2009 dollars</t>
  </si>
  <si>
    <t>prop_marginal</t>
  </si>
  <si>
    <t>marg_valuation</t>
  </si>
  <si>
    <t>ATE</t>
  </si>
  <si>
    <t>Elasticity of VMT w.r.t. Fuel Cost per Mile (Long Run)</t>
  </si>
  <si>
    <t>upstream_CO2_intensity_2020</t>
  </si>
  <si>
    <t>upstream_CO2_intensity_2006</t>
  </si>
  <si>
    <t>luc_CO2_intensity</t>
  </si>
  <si>
    <t>Lee, Kwon, Wu, and Wang 2021</t>
  </si>
  <si>
    <t>Lee, Kwon, Wu, and Wang 2021 - Avg. from Figure 5</t>
  </si>
  <si>
    <t>residual_fuel_price</t>
  </si>
  <si>
    <t>LCOE</t>
  </si>
  <si>
    <t>nominal_dollars</t>
  </si>
  <si>
    <t>cumulative_capacity</t>
  </si>
  <si>
    <t>capacity_additions</t>
  </si>
  <si>
    <t>wind lcoe</t>
  </si>
  <si>
    <t>Ref</t>
  </si>
  <si>
    <t>CER_price</t>
  </si>
  <si>
    <t>CDM_capacity</t>
  </si>
  <si>
    <t>Non_CDM_capacity</t>
  </si>
  <si>
    <t>Total_Capacity</t>
  </si>
  <si>
    <t>Note</t>
  </si>
  <si>
    <t>Expressed in years; taking lower bound reported on page 68.</t>
  </si>
  <si>
    <t>Expressed in MW; holding constant but estimated in 2020.</t>
  </si>
  <si>
    <t>Expressed as percent; take lower bound for decline after year 10.</t>
  </si>
  <si>
    <t>Expressed as percent; Page ix of report.</t>
  </si>
  <si>
    <t>Expressed in grams of CO2e per KWh.</t>
  </si>
  <si>
    <t xml:space="preserve">Expressed in years. </t>
  </si>
  <si>
    <t>decay_age_cutoff</t>
  </si>
  <si>
    <t>Years</t>
  </si>
  <si>
    <t>number_nudges</t>
  </si>
  <si>
    <t>vehicle_car_lifetime</t>
  </si>
  <si>
    <t>vehicle_avg_lifetime</t>
  </si>
  <si>
    <t>Averaged using production shares from Automotive Trends Report. Rounded to nearest whole number.</t>
  </si>
  <si>
    <t>ppm_to_g_gal</t>
  </si>
  <si>
    <t>J.D. Power</t>
  </si>
  <si>
    <t>ppm_to_g_gal_diesel</t>
  </si>
  <si>
    <t>Assuming a density of diesel fuel of 0.85 kilograms per liter of diesel.</t>
  </si>
  <si>
    <t>Speight 2011</t>
  </si>
  <si>
    <t>upstream_CO2_intensity_2005</t>
  </si>
  <si>
    <t>upstream_CO2_intensity_2007</t>
  </si>
  <si>
    <t>upstream_CO2_intensity_2008</t>
  </si>
  <si>
    <t>upstream_CO2_intensity_2009</t>
  </si>
  <si>
    <t>upstream_CO2_intensity_2010</t>
  </si>
  <si>
    <t>upstream_CO2_intensity_2011</t>
  </si>
  <si>
    <t>upstream_CO2_intensity_2012</t>
  </si>
  <si>
    <t>upstream_CO2_intensity_2013</t>
  </si>
  <si>
    <t>upstream_CO2_intensity_2014</t>
  </si>
  <si>
    <t>upstream_CO2_intensity_2015</t>
  </si>
  <si>
    <t>upstream_CO2_intensity_2016</t>
  </si>
  <si>
    <t>upstream_CO2_intensity_2017</t>
  </si>
  <si>
    <t>upstream_CO2_intensity_2018</t>
  </si>
  <si>
    <t>upstream_CO2_intensity_2019</t>
  </si>
  <si>
    <t>ethanol_trillion_btu</t>
  </si>
  <si>
    <t>NOx_change_e85</t>
  </si>
  <si>
    <t>CO_change_e85</t>
  </si>
  <si>
    <t>VOC_change_e85</t>
  </si>
  <si>
    <t>NOx_change_e10</t>
  </si>
  <si>
    <t>CO_change_e10</t>
  </si>
  <si>
    <t>VOC_change_e10</t>
  </si>
  <si>
    <t>Hubbard, Anderson, and Wallington 2014; Table S3</t>
  </si>
  <si>
    <t>Hubbard, Anderson, and Wallington 2014; Table S1, Corrected NMHC</t>
  </si>
  <si>
    <t>Hubbard, Anderson, and Wallington 2014; Table S2</t>
  </si>
  <si>
    <t>upstream_CO2_intensity_2021</t>
  </si>
  <si>
    <t>upstream_CO2_intensity_2022</t>
  </si>
  <si>
    <t>Lee, Kwon, Wu, and Wang 2021; Assuming same as 2019</t>
  </si>
  <si>
    <t>Size in KW (DC)</t>
  </si>
  <si>
    <t>2020 value, expressed in 2022 dollars</t>
  </si>
  <si>
    <t>Lifetime of residential system (page 42)</t>
  </si>
  <si>
    <t>Assuming system size of 7.15 KW, tilt/azimuth from Fredonia, Kansas (20/214) (the geographical center used by NREL), inverter efficiency of 96% (also used by NREL), and system losses of 14%. Expressed as KWh</t>
  </si>
  <si>
    <t>year_implemented</t>
  </si>
  <si>
    <t>annual_allowances_CA</t>
  </si>
  <si>
    <t>Q4 2016</t>
  </si>
  <si>
    <t>Q1 2016</t>
  </si>
  <si>
    <t>Q2 2016</t>
  </si>
  <si>
    <t>Q3 2016</t>
  </si>
  <si>
    <t>Q4 2015</t>
  </si>
  <si>
    <t>Q3 2015</t>
  </si>
  <si>
    <t>Q2 2015</t>
  </si>
  <si>
    <t>Q1 2015</t>
  </si>
  <si>
    <t>Q1 2014</t>
  </si>
  <si>
    <t>Q2 2014</t>
  </si>
  <si>
    <t>Q3 2014</t>
  </si>
  <si>
    <t>Q4 2014</t>
  </si>
  <si>
    <t>Q1 2013</t>
  </si>
  <si>
    <t>Q2 2013</t>
  </si>
  <si>
    <t>Q3 2013</t>
  </si>
  <si>
    <t>Q4 2013</t>
  </si>
  <si>
    <t>Q4 2012</t>
  </si>
  <si>
    <t>allowances_auctioned</t>
  </si>
  <si>
    <t>annual_price</t>
  </si>
  <si>
    <t>Assuming a density of gasoline of 6.1 lbs per gallon of gasoline.</t>
  </si>
  <si>
    <t>avg_c4c_scrap_age</t>
  </si>
  <si>
    <t>rate</t>
  </si>
  <si>
    <t>consumption</t>
  </si>
  <si>
    <t>Illinois[1]</t>
  </si>
  <si>
    <t>Kansas[1]</t>
  </si>
  <si>
    <t>Mississippi[1]</t>
  </si>
  <si>
    <t>Alternative Fuels Data Center</t>
  </si>
  <si>
    <t>Various sources. See sheet for sources for specific parameters.</t>
  </si>
  <si>
    <t>ethanol_assumptions</t>
  </si>
  <si>
    <t>List of parameters we input to calculations that affect gasoline usage or driving behavior. Relevant notes on units, sources, usage, and other details are included in the sheet.</t>
  </si>
  <si>
    <t>List of parameters we input to estimate the ethanol content of gasoline and to evaluate fuel tax on ethanol. Relevant notes on units, sources, usage, and other details are included in the sheet.</t>
  </si>
  <si>
    <t>List of parameters we input to evaluate policies that affect electric vehicles. Relevant notes on units, sources, usage, and other details are included in the sheet.</t>
  </si>
  <si>
    <t>List of parameters we input to evaluate policies that affect wind energy. Relevant notes on units, sources, usage, and other details are included in the sheet.</t>
  </si>
  <si>
    <t>List of parameters we input to evaluate policies that affect residential solar. Relevant notes on units, sources, usage, and other details are included in the sheet.</t>
  </si>
  <si>
    <t>List of parameters we input to evaluate policies that affect vehicle retirement. Relevant notes on units, sources, usage, and other details are included in the sheet.</t>
  </si>
  <si>
    <t>car_rebate</t>
  </si>
  <si>
    <t>Monthly gasoline price data, reported in nominal dollars per gallon. We pull price data for "All Grades," "All Formulations." Prices include taxes.</t>
  </si>
  <si>
    <t>gas_data_early</t>
  </si>
  <si>
    <t>Annual gasoline price data, reported in nominal dollars per gallon. Price reflects regular leaded gasoline until 1990 and regular unleaded gasoline for later years. Prices include taxes. Series used for in-context MVPFs that require pre-1993 gas price data.</t>
  </si>
  <si>
    <t>DOE. 2016. "Fact #915: March 7, 2016 Average Historical Annual Gasoline Pump Price, 1929-2015." US Department of Energy. March 7, 2016. https://www.energy.gov/eere/vehicles/fact-915-march-7-2016-average-historical-annual-gasoline-pump-price-1929-2015.</t>
  </si>
  <si>
    <t>Monthly supply of finished motor gasoline, reported in thousands of barrels.</t>
  </si>
  <si>
    <t>gas_tax_rates_federal</t>
  </si>
  <si>
    <t>gas_tax_rates_state</t>
  </si>
  <si>
    <t xml:space="preserve">EIA. 2023. "U.S. All Grades All Formulations Retail Gasoline Prices (Dollars per Gallon)." US Energy Information Administration. https://www.eia.gov/dnav/pet/hist/leafhandler.ashx?n=pet&amp;s=emm_epm0_pte_nus_dpg&amp;f=m. Last release when data was pulled: October 2023. </t>
  </si>
  <si>
    <t>EIA. 2023. "U.S. Product Supplied of Finished Motor Gasoline (Thousand Barrels)." US Energy Information Administration. https://www.eia.gov/dnav/pet/hist/LeafHandler.ashx?n=PET&amp;s=MGFUPUS1&amp;f=M. Last release when data was pulled: October 2023.</t>
  </si>
  <si>
    <t xml:space="preserve"> Gasoline tax rates are reported as cents per gallon in nominal terms.</t>
  </si>
  <si>
    <t xml:space="preserve">State gasoline tax rates come from the U.S. Department of Transportation's Federal Highway Administration. The Office of Highway Policy Information reports tax rates for 1970–2000 on one website and tax rates for 2000 onward on another. Both are linked below. Both sources report the same tax rate for 2000. Tax rates are reported as cents per gallon in nominal terms. We pull tax rates for "Gasoline/Gasohol" for the later series.  </t>
  </si>
  <si>
    <t>FHWA. 2021. "Federal Tax Rates on Motor Fuels and Lubricating Oil." US Federal Highway Administration. November 2021. https://www.fhwa.dot.gov/policyinformation/statistics/2020/pdf/fe101a.pdf.</t>
  </si>
  <si>
    <t>ethanol_blend_share</t>
  </si>
  <si>
    <t xml:space="preserve">EIA. 2024. "October 2024 Monthly Energy Review. Table 10.3 Fuel Ethanol Overview." US Energy Information Administration. https://www.eia.gov/totalenergy/data/monthly/. Date accessed: June 25, 2024, 10:57am. </t>
  </si>
  <si>
    <t>Data for "Fuel Ethanol, Excluding Denaturant, Losses and Co-products," reported in trillion Btu.</t>
  </si>
  <si>
    <t>crude_markup</t>
  </si>
  <si>
    <t>Landed cost and acquisition cost data are denoted in nominal dollars per barrel of crude oil. Dealer tankwagon price is denoted in nominal dollars per gallon of gasoline. All data are monthly.</t>
  </si>
  <si>
    <t>Landed Cost: EIA. 2024. "U.S. Landed Costs of Crude Oil (Dollars per Barrel)." US Energy Information Administration. https://www.eia.gov/dnav/pet/hist/LeafHandler.ashx?n=PET&amp;s=I000000008&amp;f=A. Last release when data was pulled: January 2024.
Acquisition Cost: EIA. 2024. "U.S. Crude Oil Composite Acquisition Cost by Refiners (Dollars per Barrel)." US Energy Information Administration. https://www.eia.gov/dnav/pet/hist/LeafHandler.ashx?n=PET&amp;s=R0000____3&amp;f=M. Last release when data was pulled: January 2024.
DTW Price: EIA. 2024. "U.S. Total Gasoline DTW Sales Price by Refiners (Dollars per Gallon)." US Energy Information Administration. https://www.eia.gov/dnav/pet/hist/LeafHandler.ashx?n=pet&amp;s=ema_epm0_pdr_nus_dpg&amp;f=m. Last release when data was pulled: 6/1/22 (series suspended).</t>
  </si>
  <si>
    <t>crude_spot_price</t>
  </si>
  <si>
    <t xml:space="preserve">Annual observations denoted in nominal dollars per barrel of crude oil. </t>
  </si>
  <si>
    <t>EIA. 2024. "Cushing, OK WTI Spot Price FOB (Dollars per Barrel)." US Energy Information Administration. https://www.eia.gov/dnav/pet/hist/LeafHandler.ashx?n=pet&amp;s=rwtc&amp;f=a. Last release when data was pulled: August 2024.</t>
  </si>
  <si>
    <t>All data reported monthly and denoted in thousands of barrels of crude oil.</t>
  </si>
  <si>
    <t>(For Net Monthly Input) EIA. 2023. "U.S. Refinery and Blender Net Input of Crude Oil and Petroleum Products (Thousand Barrels)." US Energy Information Administration. https://www.eia.gov/dnav/pet/hist/LeafHandler.ashx?n=pet&amp;s=mttrius1&amp;f=m. Last release when data was pulled: August 2023.
(For Net Monthly Output) EIA. 2023. "U.S. Refinery and Blender Net Production of Crude Oil and Petroleum Products (Thousand Barrels)." US Energy Information Administration. https://www.eia.gov/dnav/pet/hist/LeafHandler.ashx?n=PET&amp;s=MTTRPUS1&amp;f=M. Last release when data was pulled: August 2023.
(For Net Motor Fuel Output) EIA. 2023. "U.S. Refinery and Blender Net Production of Finished Motor Gasoline (Thousand Barrels)." US Energy Information Administration. https://www.eia.gov/dnav/pet/hist/LeafHandler.ashx?n=PET&amp;s=MGFRPUS1&amp;f=M. Last release when data was pulled: August 2023.</t>
  </si>
  <si>
    <t>EPA. 2023. "Inventory of U.S. Greenhouse Gas Emissions and Sinks: 1990-2021." US Environmental Protection Agency. Published April 13, 2023. https://www.epa.gov/ghgemissions/inventory-us-greenhouse-gas-emissions-and-sinks-1990-2021. Accessed September 12, 2023, 3:30pm. 
EPA. 2020. "National Emissions Inventory." US Environmental Protection Agency. March 2023. https://www.epa.gov/air-emissions-inventories/2020-nei-supporting-data-and-summaries. Accessed November 2023.</t>
  </si>
  <si>
    <t>fuel_economy_1957_1974</t>
  </si>
  <si>
    <t>fuel_economy_forecast</t>
  </si>
  <si>
    <t>Fuel economy data from source's Table 5. "Sales Weighted Fuel Economy by Model Year." All data expressed as miles per gallon.</t>
  </si>
  <si>
    <t>EPA. 1973. "A Report on Automotive Fuel Economy." US Environmental Protection Agency. October 1973. https://nepis.epa.gov/Exe/ZyPURL.cgi?Dockey=9101X9Y0.txt</t>
  </si>
  <si>
    <t>EPA. 2022. "The 2022 EPA Automotive Trends Report." US Environmental Protection Agency. December 2022. www.epa.gov/automotive-trends/explore-automotive-trends-data. Accessed August 15, 2023, 9:58am EST.</t>
  </si>
  <si>
    <t>All estimates for 2022 fuel economies were preliminary estimates when pulled.</t>
  </si>
  <si>
    <t xml:space="preserve">Estimates for forecasted "car" fuel economies correspond to "Conventional Cars, Gasoline ICE Vehicles" and "truck" fuel economies correspond to "Conventional Light Trucks, Gasoline ICE Vehicles." All data expressed as miles per gallon. </t>
  </si>
  <si>
    <t xml:space="preserve">EIA. 2023. "Annual Energy Outlook 2023. Table 40. Light-Duty Vehicle Miles per Gallon by Technology Type." US Energy Information Administration. https://www.eia.gov/outlooks/aeo/data/browser/#/?id=50-AEO2023&amp;cases=ref2023&amp;sourcekey=0. </t>
  </si>
  <si>
    <t>sulfur_content_gas</t>
  </si>
  <si>
    <t>sulfur_content_diesel</t>
  </si>
  <si>
    <t>EPA. 2017. "Fuel Trends Report: Gasoline 2006 -2016." US Environmental Protection Agency. October 2017. https://nepis.epa.gov/Exe/ZyPURL.cgi?Dockey=P100T5J6.txt</t>
  </si>
  <si>
    <t>All data expressed in parts per million. Observations past 2016 set to the Tier 3 Motor Vehicle Emission and Fuel Standards (10 ppm). Both figures come from the same source.</t>
  </si>
  <si>
    <t>All data expressed in parts per million. We assume sulfur standards are perfectly binding for the years they were in effect. In our code, we interpolate to account for years with missing values, assuming the sulfur content of diesel changed at a constant rate each year.</t>
  </si>
  <si>
    <t xml:space="preserve">EPA. 2015. "Large reduction in distillate fuel sulfur content has only minor effect on energy content." US Environmental Protection Agency. February 24, 2015. https://www.eia.gov/todayinenergy/detail.php?id=20092. </t>
  </si>
  <si>
    <t>CO2, CH4, and N2O emissions data come from the U.S. Environmental Protection Agency's "U.S. Inventory of Greenhouse Gas Emissions and Sinks, 1990–2021," Chapter 3 (Energy). Table 3-45 reports methane (CH4) emissions from petroleum systems as kilotons of methane. We only pull data for the "Refining" activity. Table 3-47 reports carbon dioxide (CO2) emissions from petroleum systems as kilotons of carbon dioxide. We only pull data for the "Crude Refining" activity. Table 3-49 reports nitrous oxide (N2O) emissions from petroleum systems as metric tons of nitrous oxide. We only pull data for the "Crude Refining" activity. All tables include data points for 1990 through 2021. All data can be accessed via the "Related Data Files" download on the website linked below. Emissions are either denoted in kilotons (_kt) or metric tons (_mt). We set emissions for years after the final year in the pulled data equal to the last observation in the series.
All other emissions come from the National Emissions Inventory. All emissions are denoted in short tons (_st). NEI data are only available for select years. We set emissions for years before 2008 equal to the emissions in 2008. In our code, we interpolate to find emissions for unobserved intermediate years, and set emissions for years after the final year in the pulled data equal to the last observation in the series. Emissions correspond to the "Petroleum Refineries" sector.</t>
  </si>
  <si>
    <t>vmt_by_age_ICE</t>
  </si>
  <si>
    <t>All average VMT estimates are expressed in miles. Samples are expressed in number of vehicles. All values are from the 2017 NHTS and apply only to vehicles whose fuel type was specified to be gasoline.</t>
  </si>
  <si>
    <t xml:space="preserve">FHWA. 2017. "Average Annual Vehicle Miles of Travel Per Vehicle (Best Estimate), 2017 National Household Travel Survey." US Department of Transportation, Federal Highway Administration. https://nhts.ornl.gov/de/work/173100724283/173100724283.html. </t>
  </si>
  <si>
    <t>vmt_by_county</t>
  </si>
  <si>
    <t>All total VMT estimates are expressed in miles.</t>
  </si>
  <si>
    <t xml:space="preserve">EPA. 2023. "AVERT v4.1." US Environmental Protection Agency and Synapse Energy Economics, Inc. Accessed September 28, 2023, at 1:49pm. </t>
  </si>
  <si>
    <t>CA_C&amp;T_data</t>
  </si>
  <si>
    <t>Allowances are in metric tons. Settlement prices are in nominal dollars per allowance. Settlement prices and allowances sold are quarterly, while annual allowances CA is annual. We use annual allowances to find the implied share of permits that go to firms in California rather than Quebec. Annual PDFs report annual allowance allocations.</t>
  </si>
  <si>
    <t xml:space="preserve">(For Settlement Price and Allowances Sold Quarterly) CARB. 2024. "Summary of California-Quebec Joint Auction Settlement Prices and Results." California Air Resources Board. https://ww2.arb.ca.gov/sites/default/files/2020-08/results_summary.pdf. Last updated August 2024.
(For Annual Allowances) CARB. 2024. "Cap-and-Trade Program Data: Allocated Allowances: Annual Allowance Allocation Summaries." California Air Resource Board. https://ww2.arb.ca.gov/our-work/programs/cap-and-trade-program/cap-and-trade-program-data#allocation. </t>
  </si>
  <si>
    <t>RGGI_C&amp;T_data</t>
  </si>
  <si>
    <t>Allowances sold are in short tons. Prices are in nominal dollars per allowance. Settlement prices and allowances sold are quarterly.</t>
  </si>
  <si>
    <t>RGGI. 2024. "Auction Results: Allowances Prices and Volume." The Regional Greenhouse Gas Initiative. https://www.rggi.org/auctions/auction-results/prices-volumes.</t>
  </si>
  <si>
    <t>ETS_C&amp;T_data</t>
  </si>
  <si>
    <t>Allowances sold are in metric tons. Prices are in nominal dollars per allowance. Settlement prices and allowances sold are quarterly. Allowance data can be found under "1.3. Allowances auctioned or sold (EUAs and EUAAs)" and apply to "20-99 All stationary installations." Price data can be found under the "EU ETS" tab.</t>
  </si>
  <si>
    <t>(For Allowances) EEA. 2024. "EU Emissions Trading System (ETS) data viewer." European Environment Agency. https://www.eea.europa.eu/en/analysis/maps-and-charts/emissions-trading-viewer-1-dashboards. Accessed July 10, 2024, at 3:02pm.
(For Prices) World Bang Group. 2024. "State and Trends of Carbon Pricing Dashboard." World Bank Group. https://carbonpricingdashboard.worldbank.org/compliance/price. Accessed July 10, 2024, at 3:28pm.</t>
  </si>
  <si>
    <t>GREET_data_ldv_gas, GREET_data_ldv_diesel, GREET_data_hdv</t>
  </si>
  <si>
    <t>All emissions data in the above three sheets are produced by the EPA's MOVES program but reported in the source below.
Data in the "GREET_data_ldv_gas" sheet come from Table A2 (emission rates corresponding to "Passenger Car" in the sheet), Table A4 (emission rates corresponding to "Passenger Truck" in the sheet), and Table A6 (emission rates corresponding to "Light-Duty Commercial Truck").
Data in the "GREET_data_ldv_diesel" sheet come from Table A3 (emission rates corresponding to "Passenger Car" in the sheet), Table A5 (emission rates corresponding to "Passenger Truck" in the sheet), and Table A7 (emission rates corresponding to "Light-Duty Commercial Truck").
Data in the "GREET_data_hdv" come from Table A22.</t>
  </si>
  <si>
    <t>Cai, Burnham, and Wang. 2013. "Updated Emission Factors of Air Pollutants from Vehicle Operations in GREET Using MOVES." Argonne National Laboratory, Energy Systems Division, Systems Assessment Division. September 2013. https://greet.anl.gov/files/vehicles-13.</t>
  </si>
  <si>
    <t>diesel_emissions_ldv, diesel_emissions_hdv</t>
  </si>
  <si>
    <t>EPA. 2024. "Estimated U.S. Average Vehicle Emissions Rates per Vehicle by Vehicle Type Using Gasoline and Diesel." US Environmental Protection Agency, Office of Transportation and Air Quality, personal communication. June 21, 2024. https://www.bts.gov/content/estimated-national-average-vehicle-emissions-rates-vehicle-vehicle-type-using-gasoline-and.</t>
  </si>
  <si>
    <t xml:space="preserve">(For diesel_emissions_ldv) Emissions for "All Car" correspond to emission rates for "Light-duty vehicles." Emissions for "All Truck" correspond to emission rates for "Light-duty trucks." Emission rates are reported for both gasoline and diesel vehicles belonging to these classes. All values that enter our calculations are observed values rather than projected ones.
(For diesel_emissions_hdv) Emissions correspond to reported rates for "Heavy-duty vehicles (other than buses)." </t>
  </si>
  <si>
    <t>diesel_mdv_dist, diesel_hdv_dist, diesel_mdv_fuel_econ, diesel_hdv_fuel_econ, diesel_fleet_composition</t>
  </si>
  <si>
    <t>fuel_economy_1975_2022</t>
  </si>
  <si>
    <t>diesel_ldv_production</t>
  </si>
  <si>
    <t>EPA. 2023. "The 2023 EPA Automotive Trends Report." US Environmental Protection Agency. December 2023. https://www.epa.gov/automotive-trends/explore-automotive-trends-data#DetailedData. Accessed January 8, 2024, at 2:05pm.</t>
  </si>
  <si>
    <t>Data are restricted to all manufacturers and to observations where "Powertrain - Diesel" is not missing. We exclude data for 2023, as these were preliminary when pulled. However, we do not use any data past 2020 in our calculations. These data are included in Table A-1 ("View by Manufacturer") in the "Explore Trends Detailed Data" section.</t>
  </si>
  <si>
    <t>50% Marginal Assumption</t>
  </si>
  <si>
    <t>energy_rebate</t>
  </si>
  <si>
    <t>Assumptions specific to energy rebate policies; sources are linked next to each number on the tab</t>
  </si>
  <si>
    <t>Price in $ per kWh for the US</t>
  </si>
  <si>
    <t>Assumption justified in Weatherization Appendix</t>
  </si>
  <si>
    <t>Assumptions specific to Weatherization/Retrofit policies; sources are linked next to each number on the tab</t>
  </si>
  <si>
    <t>The prices are in dollars per thousand cubic feet. Natural gas retail prices from EIA</t>
  </si>
  <si>
    <t>EIA. 2023. "Natural Gas Prices - Residential Price". U.S. Energy Information Agency. https://www.eia.gov/dnav/ng/NG_PRI_SUM_A_EPG0_PRS_DMCF_A.htm. Accessed November 15, 2024</t>
  </si>
  <si>
    <t>EIA. 2023. "Natural Gas Prices - City Gate Price". U.S. Energy Information Agency. https://www.eia.gov/dnav/ng/ng_pri_sum_a_EPG0_PG1_DMcf_a.htm. Accessed November 15, 2024</t>
  </si>
  <si>
    <t>EPA GHG emissions factors for tons per mmbtu (lbs per mmbtu for carbon) from EPA</t>
  </si>
  <si>
    <t>EPA. 2024. "GHG Emission Factors Hub". U.S. Environmental Protection Agency. https://www.epa.gov/climateleadership/ghg-emission-factors-hub. Accessed November 15, 2024</t>
  </si>
  <si>
    <t>electricity_markups</t>
  </si>
  <si>
    <t>Assumptions specific to electricity externalities; sources are linked next to each number on the tab</t>
  </si>
  <si>
    <t>electricity_share_2020</t>
  </si>
  <si>
    <t>princeton_grid</t>
  </si>
  <si>
    <t>EPA. 2023. "Emissions &amp; Generation Resource Integrated Database (eGRID)". Office of Atmospheric Protection, Clean Air Markets Division. https://www.epa.gov/egrid/data-explorer. Accessed November 15, 2024</t>
  </si>
  <si>
    <t>Any additional calculations are shown in the spreadhseet via formulas</t>
  </si>
  <si>
    <t>REPEAT. 2023. "Rapid Energy Policy Evaluation and Analysis Toolkit (REPEAT)". Princeton University. https://repeatproject.org/results?comparison=benchmark&amp;state=national&amp;page=1&amp;limit=25. Accessed March 1, 2024</t>
  </si>
  <si>
    <t>crosswalk_state_region</t>
  </si>
  <si>
    <t>This file is used to crosswalk between census regions and states for constructing the HER nudge estimates. The file is constructed manually by referencing a map that shows the four census regions</t>
  </si>
  <si>
    <t>solar_mix</t>
  </si>
  <si>
    <t>This file contains the share of each state that is included in the in-context estimate for ne_solar. Population for each state is taken from the US Census</t>
  </si>
  <si>
    <t>lcoe_2020_new</t>
  </si>
  <si>
    <t>The sources are linked next to each number on the tab</t>
  </si>
  <si>
    <t>wages</t>
  </si>
  <si>
    <t>BLS. 2023. "Average energy prices for the United States". Bureau of Labor Statistics. https://data.bls.gov/pdq/SurveyOutputServlet.  Accessed February 1st, 2024.</t>
  </si>
  <si>
    <t>BLS. 2022. "May 2022 National Industry-Specific Occupational Employment and Wage Estimates: NAICS 221100 - Electric Power Generation, Transmission and Distribution". Bureau of Labor Statistics. https://www.bls.gov/oes/2022/may/naics4_221100.htm. Accessed March 1st, 2024</t>
  </si>
  <si>
    <t>transmission_distribution</t>
  </si>
  <si>
    <t>EIA. 2023. "Annual Energy Outlook Table 8. Electricity Supply, Disposition, Prices, and Emissions". U.S. Energy Information Agency. https://www.eia.gov/outlooks/aeo/data/browser/#/?id=8-AEO2023&amp;cases=ref2023&amp;sourcekey=0. Accessed April 1st, 2024</t>
  </si>
  <si>
    <t>her_compiled</t>
  </si>
  <si>
    <t>Using estimates from (Alcott, 2011). This paper is cited in the references of the paper: "Social Norms and Energy Conservation"</t>
  </si>
  <si>
    <t>The first source is for capacity additions and the second source is for LCOE data</t>
  </si>
  <si>
    <t>DOE. 2023. "U.S. Installed and Potential Wind Power Capacity and Generation". Office of Energy Efficiency and Renewable Energy. https://windexchange.energy.gov/maps-data/321. Accessed August 1st, 2024.</t>
  </si>
  <si>
    <t xml:space="preserve">Berkeley Lab. 2024. "Levelized cost of wind energy". Energy Markets &amp; Policy Lawrence Berkeley National Laboratory. https://emp.lbl.gov/levelized-cost-wind-energy. Accessed August 1st, 2024. </t>
  </si>
  <si>
    <t>CER_prices</t>
  </si>
  <si>
    <t>Sources are linked next to the data in the tab</t>
  </si>
  <si>
    <t>ev_sales_annual</t>
  </si>
  <si>
    <t>residual_fuel_prices</t>
  </si>
  <si>
    <t>For States 1970–2000: DOT. 2021. "Federal and State Gasoline Tax Rates." https://www.fhwa.dot.gov/ohim/onh00/table2.htm. U.S. Department of Transportation Federal Highway Administration, Office of Highway Policy Information. November 2021. Accessed September 5, 2023, at 3:33pm. 
For States 2000–2021: DOT. 2021. "Highway Statistics 2021: State Motor Fuel Tax Rates, 2000 - 2021." U.S. Department of Transportation Federal Highway Administration, Office of Highway Policy Information. https://www.fhwa.dot.gov/policyinformation/statistics/2021/mf205.cfm. Accessed August, 22, 2023, 7:24pm.</t>
  </si>
  <si>
    <t>(For diesel_mdv_dist and diesel_hdv_dist) Data come from Table 2 "Model Year by Registration State and Vehicle Size" and correspond to observations for the entire United States. We only use observations whose model year is reported.
(For diesel_mdv_fuel_econ and diesel_hdv_fuel_econ) Data come from Table 22 "Miles per Gallon by Registration State and Vehicle Size" and correspond to observations for the entire United States. We take the median fuel economy when data are reported as ranges. We only use observations whose fuel economy is reported.
(For diesel_fleet_composition) Data come from Table 20 "Fuel Type and Cubic Inch Displacement by Registration State and Vehicle Size" and correspond to observations for the entire United States. We only use data for diesel vehicles in our calculations.</t>
  </si>
  <si>
    <t>DOT. 2023. "2021 Vehicle Inventory and Use Survey Tables." U.S. Department of Transportation, Bureau of Transportation Statistics; and, U.S. Department of Commerce, U.S. Census Bureau. September 28, 2023. https://www.census.gov/programs-surveys/vius/data/tables.html. Accessed January 10, 2024, 4:48pm.</t>
  </si>
  <si>
    <t>diesel_prices</t>
  </si>
  <si>
    <t>Annual prices are reported as nominal dollars per gallon. Diesel tax rates are reported as cents per gallon in nominal terms.</t>
  </si>
  <si>
    <t>(For Prices) EIA. 2024. "U.S. No 2 Diesel Retail Prices (Dollars per Gallon)." US Energy Information Administration. https://www.eia.gov/dnav/pet/hist/LeafHandler.ashx?n=pet&amp;s=emd_epd2d_pte_nus_dpg&amp;f=a. Accessed January 8, 2024, 10:11am.
(For Federal Taxes) FHWA. 2021. "Federal Tax Rates on Motor Fuels and Lubricating Oil." US Federal Highway Administration. November 2021. https://www.fhwa.dot.gov/policyinformation/statistics/2020/pdf/fe101a.pdf.
(For State Taxes) DOT. 2021. "Highway Statistics 2021: State Motor Fuel Tax Rates, 2000 - 2021." U.S. Department of Transportation Federal Highway Administration, Office of Highway Policy Information. https://www.fhwa.dot.gov/policyinformation/statistics/2021/mf205.cfm. Accessed August, 22, 2023, 7:24pm.</t>
  </si>
  <si>
    <t>e85_prices</t>
  </si>
  <si>
    <t>AFDC. 2024. "Alternative fuel price report: Average retail fuel prices in the United States." Alternative Fuels Data Center. February 22, 2024. https://afdc.energy.gov/fuels/prices.html. Accessed April 9, 2024, at 4:21pm.</t>
  </si>
  <si>
    <t>All prices are measured in nominal dollars per "Gasoline Gallon Equivalents (GGEs)."</t>
  </si>
  <si>
    <t>combined_newcars_copy, combined_aes73_copy</t>
  </si>
  <si>
    <t>Location: 1_assumptions\gas_vehicles\fleet_emissions\model_year\input_data</t>
  </si>
  <si>
    <t>Source: Jacobsen, Mark R.; Sallee, James M.; Shapiro, Joseph S.; van Benthem, Arthur A., 2023, "Replication Data for: 'Regulating Untaxable Externalities: Are Vehicle Air Pollution Standards Effective and Efficient?'", https://doi.org/10.7910/DVN/MISSZQ, Harvard Dataverse, V1, UNF:6:N4fVotJARdY/tL2l8XJPUQ== [fileUNF].</t>
  </si>
  <si>
    <t>Notes: Both filenames are the same as those taken from the source, but we add _copy to the end of each filename.</t>
  </si>
  <si>
    <t>Each bolded cell below corresponds to a dataset in our replication package. We note the filepath, source, and any other important details. Some entries apply to multiple datasets.</t>
  </si>
  <si>
    <t>Each bolded cell below corresponds to a sheet(s) in this workbook. The ordering of these entries follows the order in which the sheets appear. We first note any relevant details about the data and then a citation to the original data. Some entries apply to multiple sheets in the workbook.</t>
  </si>
  <si>
    <t>2021 Land Based Wind Market Report (DOE): https://www.energy.gov/sites/default/files/2021-08/Land-Based%20Wind%20Market%20Report%202021%20Edition_Full%20Report_FINAL.pdf</t>
  </si>
  <si>
    <t>How many homes can an average wind turbine power? (USGS): https://www.usgs.gov/faqs/how-many-homes-can-average-wind-turbine-power#:~:text=Per%20the%20U.S.%20Wind%20Turbine,is%202.75%20megawatts%20(MW).</t>
  </si>
  <si>
    <t>Renewable Electricity Production Tax Credit (PTC) (DSIRE): https://programs.dsireusa.org/system/program/detail/734#:~:text=The%20duration%20of%20the%20credit,Inflation%20Reduction%20Act%20of%202022.</t>
  </si>
  <si>
    <t>The Renewable Electricity Production Tax Credit: In Brief (CRS): https://sgp.fas.org/crs/misc/R43453.pdf</t>
  </si>
  <si>
    <t>Time-Limited Subsidies: Optimal Taxation with Implications for Renewable Energy Subsidies (Kay &amp; Ricks): https://papers.ssrn.com/sol3/papers.cfm?abstract_id=4392340</t>
  </si>
  <si>
    <t>How Wind Can Help Us Breathe Easier (DOE): https://www.energy.gov/eere/wind/articles/how-wind-can-help-us-breathe-easier#:~:text=In%20general%2C%20lifecycle%20greenhouse%20gas,2%2FkWh%20for%20natural%20gas.</t>
  </si>
  <si>
    <t xml:space="preserve">Empirically grounded technology forecasts and the energy transition (Way et al.): https://www.sciencedirect.com/science/article/pii/S254243512200410X </t>
  </si>
  <si>
    <t>Solar Installed System Cost Analysis (NREL): https://www.nrel.gov/solar/market-research-analysis/solar-installed-system-cost.html</t>
  </si>
  <si>
    <t>U.S. Solar Photovoltaic System and
Energy Storage Cost Benchmarks:
Q1 2021 (NREL): https://www.nrel.gov/docs/fy22osti/80694.pdf</t>
  </si>
  <si>
    <t>PV Watts Calculator: https://pvwatts.nrel.gov/pvwatts.php</t>
  </si>
  <si>
    <t>Average Effective Federal Corporate Tax Rates (Treasury): https://home.treasury.gov/system/files/131/Average-Effective-Tax-Rates-2016.pdf</t>
  </si>
  <si>
    <t>Today in Energy (EIA): https://www.eia.gov/todayinenergy/detail.php?id=40913</t>
  </si>
  <si>
    <t>Today in Energy (EIA): https://www.eia.gov/todayinenergy/detail.php?id=44577</t>
  </si>
  <si>
    <t>Consumers' Response to State Energy Efficient Appliance Rebate Programs (Houde and Aldy): https://www.aeaweb.org/articles?id=10.1257/pol.20140383</t>
  </si>
  <si>
    <t>2018 EIA Annual Energy Outlook: https://www.eia.gov/outlooks/archive/aeo18/pdf/electricity_generation.pdf</t>
  </si>
  <si>
    <t>2015 EIA Annual Energy Outlook: https://www.eia.gov/outlooks/archive/aeo15/pdf/electricity_generation_2015.pdf</t>
  </si>
  <si>
    <t>Trends in Wind LCOE (LBNL): https://emp.lbl.gov/levelized-cost-wind-energy</t>
  </si>
  <si>
    <t>Trends in Solar LCOE (LBNL): https://emp.lbl.gov/publications/utility-scale-solar-2021-edition</t>
  </si>
  <si>
    <t>LCOE Source: IRENA Wind Energy: https://www.irena.org/Energy-Transition/Technology/Wind-energy</t>
  </si>
  <si>
    <t>CER Price/Capacity Source: Figure 1 from Do Carbon Offsets Offset Carbon (Calel et al) https://papers.ssrn.com/sol3/papers.cfm?abstract_id=3950103</t>
  </si>
  <si>
    <t>aviation_prices</t>
  </si>
  <si>
    <t>aviation_local_emissions</t>
  </si>
  <si>
    <t>state_jet_fuel_taxes</t>
  </si>
  <si>
    <t>marine_emissions</t>
  </si>
  <si>
    <t>Prices and taxes measured in nominal dollars per gallon. Quantities measured in thousands of barrels.</t>
  </si>
  <si>
    <t>(For Aviation Gas Quantity) EIA. 2024. "U.S. Product Supplied of Aviation Gasoline (Thousand Barrels)." US Energy Information Administration.https://www.eia.gov/dnav/pet/hist/LeafHandler.ashx?n=PET&amp;s=MGAUPUS1&amp;f=A. Accessed June 1, 2024.  
(For Jet Fuel Quantity) EIA. 2024. "U.S. Product Supplied of Kerosene-Type Jet Fuel (Thousand Barrels)." US Energy Information Administration.https://www.eia.gov/dnav/pet/hist/LeafHandler.ashx?n=PET&amp;s=MGAUPUS1&amp;f=A. Accessed June 1, 2024.  
(For Prices) EIA. 2024. "U.S. Gulf Coast Kerosene-Type Jet Fuel Spot Price FOB (Dollars per Gallon)." US Energy Information Administration. https://www.eia.gov/dnav/pet/hist/LeafHandler.ashx?n=PET&amp;s=EER_EPJK_PF4_RGC_DPG&amp;f=A. Accessed June 1, 2024.
(For Taxes) EIA. 2024. "Federal and state aviation fuel taxes." US Energy Information Administration. July 2024. https://www.eia.gov/petroleum/marketing/monthly/xls/aviationtaxes.xlsx. Accessed August 10, 2024.</t>
  </si>
  <si>
    <t>EPA. 2020. "National Emissions Inventory." US Environmental Protection Agency. March 2023. https://www.epa.gov/air-emissions-inventories/2020-nei-supporting-data-and-summaries. Accessed April 2024.</t>
  </si>
  <si>
    <t>All emissions are denoted in short tons (_st). NEI data are only available for select years. Emissions correspond to the "Aircraft" sector. We use 2014 NEI data for our in-context MVPF specification.</t>
  </si>
  <si>
    <t>Taxes are denoted in nominal cents per gallon. Quantities are denoted in thousands of barrels.</t>
  </si>
  <si>
    <t>(For State Taxes) EIA. 2024. "Federal and state aviation fuel taxes." US Energy Information Administration. July 2024. https://www.eia.gov/petroleum/marketing/monthly/xls/aviationtaxes.xlsx. Accessed August 10, 2024.
(For Quantities) EIA. 2023. "Table F2: Jet fuel consumption, price, and expenditure estimates, 2022." US Energy Information Administration. https://www.eia.gov/state/seds/sep_fuel/html/fuel_jf.html. Accessed August 10, 2024.</t>
  </si>
  <si>
    <t>(For Emission Rates) Eastern Research Group. 2022. "Category 1 and Category 2 Commerical Marine Vessel 2020 Emissions Inventory." February 25, 2022. https://gaftp.epa.gov/air/nei/2020/doc/supporting_data/nonpoint/CMV/2020NEI_C1C2_Documentation.pdf. 
(For Vessel Count) ICCT. 2023. "Real-world NOx emissions from ships and implications for future regulations." International Council on Clean Transportation. October 2023. https://theicct.org/wp-content/uploads/2023/10/Marine-real-world-NOx-Working-paper-20-A4-v6.pdf. 
(For Gram/Gal Conversion) Live Bunkers. 2024. "Heavy Fuel Oil (HFO)." https://livebunkers.com/heavy-fuel-oil-hfo. 
(For Specific Heat) Sustainable Ships. 2024. "Specific Fuel Consumption [g/kWh] for Marine Engines." https://www.sustainable-ships.org/stories/2022/sfc#:~:text=Specific%20Fuel%20Consumption%20(SFC)%20of,stroke%20or%20four%2Dstroke).</t>
  </si>
  <si>
    <t xml:space="preserve">All emission rates are from Table 5." C1C2 Propulsive and Auxiliary Emission Factors" and are measured in grams per kWhr. Vessel counts are from Table 1. "Statistical summary of NOx emission rates, reported by tier." We assume a median 905 kg/m3, or 3,425.8 grams per gallon. Specific heat is measured in grams per kWhr. </t>
  </si>
  <si>
    <t xml:space="preserve">All prices measured in nominal dollars per gallon. </t>
  </si>
  <si>
    <t>EIA. 2022. "U.S. Residual Fuel Oil Wholesale/Resale Price by Refiners (Dollars per Gallon)." US Energy Information Administration. June 1, 2022. https://www.eia.gov/dnav/pet/hist/LeafHandler.ashx?n=pet&amp;s=ema_eppr_pwg_nus_dpg&amp;f=a. Accessed May 11, 2024.</t>
  </si>
  <si>
    <t>All sales reported in number of vehicles sold. At time data were pulled, sales through 2021 were available. DOE data come from the dataset linked on the website.</t>
  </si>
  <si>
    <t xml:space="preserve">(For Data through 2021) DOE. 2024. "FOTW #1327, January 29, 2024: Annual New Light-Duty EV Sales Topped 1 Million for the First Time in 2023." US Department of Energy, Office of Energy Efficiency and Renewable Energy. https://www.energy.gov/eere/vehicles/articles/fotw-1327-january-29-2024-annual-new-light-duty-ev-sales-topped-1-million#:~:text=Annual%20sales%20of%20EVs%20more,reached%204.7%20million%20in%202023. Accessed July 2, 2024.
(For 2022 Data) Cox Automotive. 2023. "EV Sales Growth was a Highlight of 2022." June 7, 2023. https://www.coxautoinc.com/market-insights/ev-sales-growth-was-a-highlight-of-2022/. </t>
  </si>
  <si>
    <t>Cox Automotive</t>
  </si>
  <si>
    <t>US DOE</t>
  </si>
  <si>
    <t>vmt_total_annual</t>
  </si>
  <si>
    <t>All VMT are in millions of miles.</t>
  </si>
  <si>
    <t>AFDC. 2024. "Annual Vehicle Miles Traveled in the United States." Alternative Fuels Data Center. November 18. https://afdc.energy.gov/data/10315.</t>
  </si>
  <si>
    <t>Hawley, Dustin. 2022. "How Much Does Gasoline Weigh Per Gallon?" J.D. Power. December 18, 2022. https://www.jdpower.com/cars/shopping-guides/how-much-does-gasoline-weigh-per-gallon.</t>
  </si>
  <si>
    <r>
      <t xml:space="preserve">Speight, J.G. 2011. "2 - Production, properties and environmental impact of hydrocarbon fuel conversion." </t>
    </r>
    <r>
      <rPr>
        <i/>
        <sz val="11"/>
        <color theme="1"/>
        <rFont val="Calibri"/>
        <family val="2"/>
        <scheme val="minor"/>
      </rPr>
      <t>Advanced in Clean Hydrocarbon Fuel Processing</t>
    </r>
    <r>
      <rPr>
        <sz val="11"/>
        <color theme="1"/>
        <rFont val="Calibri"/>
        <family val="2"/>
        <scheme val="minor"/>
      </rPr>
      <t xml:space="preserve">. Ed. by M. Rashid Khan. https://www.sciencedirect.com/science/article/pii/B9781845697273500020. </t>
    </r>
  </si>
  <si>
    <t>NHTS 2022</t>
  </si>
  <si>
    <t xml:space="preserve">FHWA. 2022. "2022 National Household Transportation Survey." Federal Highway Administration. https://nhts.ornl.gov/de/work/172850535098/172850535098.html. </t>
  </si>
  <si>
    <t>FHWA. 1997. "1997 Federal Highway Cost Allocation Study: Final Report." Federal Highway Administration. https://rosap.ntl.bts.gov/view/dot/13475.</t>
  </si>
  <si>
    <r>
      <t xml:space="preserve">Holland, Stephen P., Erin T. Mansur, Nicholas Z. Muller, and Andrew J. Yates. 2016. "Are There Environmental Benefits from Driving Electric Vehicles? The Importance of Local Factors." </t>
    </r>
    <r>
      <rPr>
        <i/>
        <sz val="11"/>
        <color theme="1"/>
        <rFont val="Calibri"/>
        <family val="2"/>
        <scheme val="minor"/>
      </rPr>
      <t>American Economic Review</t>
    </r>
    <r>
      <rPr>
        <sz val="11"/>
        <color theme="1"/>
        <rFont val="Calibri"/>
        <family val="2"/>
        <scheme val="minor"/>
      </rPr>
      <t xml:space="preserve"> 106(12): December 2016. https://www.aeaweb.org/articles?id=10.1257/aer.20150897. </t>
    </r>
  </si>
  <si>
    <t>Favennec, Jean-Pierre. 2022. Economics of oil refining, in M. Hafner &amp; G. Luciani, eds, ‘The Palgrave Handbook of International Energy Economics’, Palgrave Macmillan, Cham, pp. 59–74.</t>
  </si>
  <si>
    <t>Percent difference in VMT between diesel and gas LDVs.</t>
  </si>
  <si>
    <t xml:space="preserve">Percent difference b/w combination trucks and automobiles. </t>
  </si>
  <si>
    <t xml:space="preserve">Used to convert average MPG to cleaner-than-average CF MPG. </t>
  </si>
  <si>
    <t>Assuming non-emissive (See https://www.eia.gov/environment/emissions/includes/methodology.php)</t>
  </si>
  <si>
    <r>
      <t xml:space="preserve">Hoekstra, M., Puller, S. L. &amp; West, J. (2017), ‘Cash for Corollas: When stimulus reduces spending’, </t>
    </r>
    <r>
      <rPr>
        <i/>
        <sz val="11"/>
        <color theme="1"/>
        <rFont val="Calibri"/>
        <family val="2"/>
        <scheme val="minor"/>
      </rPr>
      <t>American Economic Journal: Applied Economics</t>
    </r>
    <r>
      <rPr>
        <sz val="11"/>
        <color theme="1"/>
        <rFont val="Calibri"/>
        <family val="2"/>
        <scheme val="minor"/>
      </rPr>
      <t xml:space="preserve"> 9, 1–35.</t>
    </r>
  </si>
  <si>
    <t>Our assumption.</t>
  </si>
  <si>
    <t>Greene and Leard. 2023. "Statistical Estimation of Trends in Scrappage and Survival of U.S. Light-duty Vehicles." https://baker.utk.edu/wp-content/uploads/2023/03/Formatted-Vehicle-Scrappage-and-Survival_Single-Column_7Mar23.pdf</t>
  </si>
  <si>
    <r>
      <t xml:space="preserve">Tschofen, Peter, Inês L. Azevedo, and Nicholas Z. Muller. 2019. "Fine particulate matter damages and value added in the US economy." </t>
    </r>
    <r>
      <rPr>
        <i/>
        <sz val="11"/>
        <color theme="1"/>
        <rFont val="Calibri"/>
        <family val="2"/>
        <scheme val="minor"/>
      </rPr>
      <t xml:space="preserve">Proceedings of the National Academy of Sciences of the United States of America </t>
    </r>
    <r>
      <rPr>
        <sz val="11"/>
        <color theme="1"/>
        <rFont val="Calibri"/>
        <family val="2"/>
        <scheme val="minor"/>
      </rPr>
      <t>116(40): 19857-19862. https://doi.org/10.1073/pnas.1905030116.</t>
    </r>
  </si>
  <si>
    <r>
      <t xml:space="preserve">All files come from the AP3 model. Please visit </t>
    </r>
    <r>
      <rPr>
        <b/>
        <sz val="11"/>
        <color theme="1"/>
        <rFont val="Calibri"/>
        <family val="2"/>
        <scheme val="minor"/>
      </rPr>
      <t>https://nickmuller.tepper.cmu.edu/APModel.aspx</t>
    </r>
    <r>
      <rPr>
        <sz val="11"/>
        <color theme="1"/>
        <rFont val="Calibri"/>
        <family val="2"/>
        <scheme val="minor"/>
      </rPr>
      <t xml:space="preserve"> and </t>
    </r>
    <r>
      <rPr>
        <b/>
        <sz val="11"/>
        <color theme="1"/>
        <rFont val="Calibri"/>
        <family val="2"/>
        <scheme val="minor"/>
      </rPr>
      <t>https://github.com/ptschofen/PNAS_SectoralMortality</t>
    </r>
    <r>
      <rPr>
        <sz val="11"/>
        <color theme="1"/>
        <rFont val="Calibri"/>
        <family val="2"/>
        <scheme val="minor"/>
      </rPr>
      <t xml:space="preserve"> to find the necessary code and data.</t>
    </r>
  </si>
  <si>
    <t>generation_by_plant_2020</t>
  </si>
  <si>
    <t>Location: 1_assumptions/marginal_damages</t>
  </si>
  <si>
    <t>All files in 1_assumptions/marginal_damages/AP3 Raw Data, as well as: md_Area_2014_VSL2006, md_Low_2014_VSL2006, md_Medium_2014_VSL2006, md_Tall1_2014_VSL2006, md_Tall2_2014_VSL2006, and fips_apeep (1_assumptions/marginal_damages)</t>
  </si>
  <si>
    <t>plant_id_2020</t>
  </si>
  <si>
    <t>Source: EIA. 2020. "Form EIA-923 detailed data with previous form data (EIA-906/920)." US Energy Information Administration. https://www.eia.gov/electricity/data/eia923/. Accessed April 30, 2024, at 12:43pm. We use 2020 data.</t>
  </si>
  <si>
    <t>Source: EIA. 2020. "Form EIA-860 detailed data with previous form data (EIA-860A/860B)." US Energy Information Administration. https://www.eia.gov/electricity/data/eia860/. Accessed April 30, 2024, at 12:21pm. We use 2020 data.</t>
  </si>
  <si>
    <t xml:space="preserve">All data are listed in 1_assumptions/evs/Record of EV Data Sources.xlsx or, if noted, come from Holland et al. 2016. </t>
  </si>
  <si>
    <t>ev_cf_mpg, ev_cf_mpg_calcs, new_2011_clean_mpg</t>
  </si>
  <si>
    <t>ev_kwh_calcs</t>
  </si>
  <si>
    <t>Sales data is the same as ev_sales_by_model (see Record of EV Data Sources.xlsx) until 2019
2020-2022 sales data is from: 
Cox Enterprises, und KBB. "Battery electric vehicle sales in the United States from Q1 2020 to Q4 2023, by leading model." Chart. January 9, 2024. Statista. Accessed November 19, 2024. https://www.statista.com/statistics/1284477/united-states-bev-quarterly-sales-by-model/
EV efficiency numbers from:
U.S. Department of Energy and U.S. Environmental Protection Agency. (2024). Find a Car. FuelEconomy.gov. https://www.fueleconomy.gov/feg/findacar.shtml
MSRP and battery capacity numbers from:
Edmunds. (2024). Car Reviews and Vehicle Information. Edmunds.com. https://www.edmunds.com/</t>
  </si>
  <si>
    <t>Not used in analysis (add cite)</t>
  </si>
  <si>
    <t>Implied age from mileage reported in Hoekstra, Puller, and West (2017) closest to 14 year-old car in NHTS data.</t>
  </si>
  <si>
    <t>marginal_val</t>
  </si>
  <si>
    <t>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</si>
</sst>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yyyy\-mm\-dd"/>
    <numFmt numFmtId="166" formatCode="0.0000"/>
    <numFmt numFmtId="167" formatCode="[$-409]mmm\-yy;@"/>
    <numFmt numFmtId="168" formatCode="mmm\ dd\,\ yyyy"/>
    <numFmt numFmtId="169" formatCode="mmm\-yyyy"/>
    <numFmt numFmtId="170" formatCode="###0.00_)"/>
    <numFmt numFmtId="171" formatCode="#,##0_)"/>
    <numFmt numFmtId="172" formatCode="#,##0.0"/>
    <numFmt numFmtId="173" formatCode="0.0"/>
    <numFmt numFmtId="174" formatCode="#,##0.00%"/>
    <numFmt numFmtId="175" formatCode="_-* #,##0.00\ _z_ł_-;\-* #,##0.00\ _z_ł_-;_-* &quot;-&quot;??\ _z_ł_-;_-@_-"/>
    <numFmt numFmtId="176" formatCode="mmmm\ d\,\ yyyy"/>
    <numFmt numFmtId="177" formatCode="General_)"/>
    <numFmt numFmtId="178" formatCode="##,###,###,##0.00"/>
    <numFmt numFmtId="179" formatCode="_(* #,##0_);_(* \(#,##0\);_(* &quot;-&quot;??_);_(@_)"/>
    <numFmt numFmtId="180" formatCode="mmmm\ yyyy"/>
    <numFmt numFmtId="181" formatCode="&quot;$&quot;#,##0.00"/>
  </numFmts>
  <fonts count="130">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name val="Arial"/>
      <family val="2"/>
    </font>
    <font>
      <u/>
      <sz val="10"/>
      <color indexed="12"/>
      <name val="Arial"/>
      <family val="2"/>
    </font>
    <font>
      <sz val="11"/>
      <color theme="1"/>
      <name val="Calibri"/>
      <family val="2"/>
      <scheme val="minor"/>
    </font>
    <font>
      <sz val="10"/>
      <name val="Arial"/>
      <family val="2"/>
    </font>
    <font>
      <sz val="10"/>
      <name val="MS Sans Serif"/>
      <family val="2"/>
    </font>
    <font>
      <sz val="11"/>
      <name val="Calibri"/>
      <family val="2"/>
      <scheme val="minor"/>
    </font>
    <font>
      <sz val="9"/>
      <name val="Arial"/>
      <family val="2"/>
    </font>
    <font>
      <sz val="9"/>
      <name val="Arial"/>
      <family val="2"/>
    </font>
    <font>
      <sz val="10"/>
      <name val="Verdana"/>
      <family val="2"/>
    </font>
    <font>
      <u/>
      <sz val="10"/>
      <color indexed="12"/>
      <name val="Verdana"/>
      <family val="2"/>
    </font>
    <font>
      <sz val="10"/>
      <name val="Verdana"/>
      <family val="2"/>
    </font>
    <font>
      <sz val="11"/>
      <color rgb="FFFF0000"/>
      <name val="Calibri"/>
      <family val="2"/>
      <scheme val="minor"/>
    </font>
    <font>
      <sz val="10"/>
      <color indexed="8"/>
      <name val="Arial"/>
      <family val="2"/>
    </font>
    <font>
      <u/>
      <sz val="10"/>
      <color theme="10"/>
      <name val="Arial"/>
      <family val="2"/>
    </font>
    <font>
      <sz val="10"/>
      <name val="Arial"/>
      <family val="2"/>
    </font>
    <font>
      <sz val="10"/>
      <name val="Calibri"/>
      <family val="2"/>
      <scheme val="minor"/>
    </font>
    <font>
      <sz val="10"/>
      <color theme="1"/>
      <name val="Calibri"/>
      <family val="2"/>
      <scheme val="minor"/>
    </font>
    <font>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HELV"/>
    </font>
    <font>
      <b/>
      <sz val="10"/>
      <name val="Helv"/>
    </font>
    <font>
      <b/>
      <sz val="14"/>
      <name val="Helv"/>
    </font>
    <font>
      <sz val="8"/>
      <name val="Helv"/>
    </font>
    <font>
      <sz val="9"/>
      <name val="Helv"/>
    </font>
    <font>
      <vertAlign val="superscript"/>
      <sz val="12"/>
      <name val="Helv"/>
    </font>
    <font>
      <b/>
      <sz val="9"/>
      <name val="Helv"/>
    </font>
    <font>
      <sz val="8.5"/>
      <name val="Helv"/>
    </font>
    <font>
      <b/>
      <sz val="12"/>
      <name val="Helv"/>
    </font>
    <font>
      <sz val="8"/>
      <name val="Arial"/>
      <family val="2"/>
    </font>
    <font>
      <sz val="12"/>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font>
    <font>
      <sz val="10"/>
      <name val="Times New Roman"/>
      <family val="1"/>
    </font>
    <font>
      <sz val="12"/>
      <color theme="1"/>
      <name val="Calibri"/>
      <family val="2"/>
      <charset val="129"/>
      <scheme val="minor"/>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indexed="8"/>
      <name val="Verdana"/>
      <family val="2"/>
    </font>
    <font>
      <sz val="1"/>
      <color indexed="9"/>
      <name val="Verdana"/>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u/>
      <sz val="11"/>
      <color rgb="FF004488"/>
      <name val="Calibri"/>
      <family val="2"/>
      <scheme val="minor"/>
    </font>
    <font>
      <sz val="12"/>
      <color rgb="FF006100"/>
      <name val="Arial"/>
      <family val="2"/>
    </font>
    <font>
      <u/>
      <sz val="11"/>
      <color rgb="FF0066AA"/>
      <name val="Calibri"/>
      <family val="2"/>
      <scheme val="minor"/>
    </font>
    <font>
      <sz val="12"/>
      <color rgb="FF3F3F76"/>
      <name val="Arial"/>
      <family val="2"/>
    </font>
    <font>
      <sz val="12"/>
      <color rgb="FFFA7D00"/>
      <name val="Arial"/>
      <family val="2"/>
    </font>
    <font>
      <sz val="11"/>
      <color rgb="FF9C6500"/>
      <name val="Calibri"/>
      <family val="2"/>
      <scheme val="minor"/>
    </font>
    <font>
      <sz val="12"/>
      <color rgb="FF9C6500"/>
      <name val="Arial"/>
      <family val="2"/>
    </font>
    <font>
      <sz val="12"/>
      <name val="Times New Roman"/>
      <family val="1"/>
    </font>
    <font>
      <sz val="10"/>
      <name val="Courier"/>
      <family val="3"/>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2"/>
      <color theme="1"/>
      <name val="Arial"/>
      <family val="2"/>
    </font>
    <font>
      <sz val="12"/>
      <color rgb="FFFF0000"/>
      <name val="Arial"/>
      <family val="2"/>
    </font>
    <font>
      <sz val="11"/>
      <color theme="1"/>
      <name val="verdana"/>
      <family val="2"/>
    </font>
    <font>
      <sz val="9.5"/>
      <color rgb="FF000000"/>
      <name val="Arial"/>
      <family val="2"/>
    </font>
    <font>
      <sz val="10"/>
      <name val="Arial"/>
      <family val="2"/>
    </font>
    <font>
      <sz val="10"/>
      <color indexed="60"/>
      <name val="Arial"/>
      <family val="2"/>
    </font>
    <font>
      <sz val="10"/>
      <color indexed="17"/>
      <name val="Arial"/>
      <family val="2"/>
    </font>
    <font>
      <sz val="10"/>
      <color indexed="10"/>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b/>
      <sz val="10"/>
      <color indexed="8"/>
      <name val="Arial"/>
      <family val="2"/>
    </font>
    <font>
      <sz val="10"/>
      <name val="MS Sans Serif"/>
    </font>
    <font>
      <sz val="11"/>
      <name val="Calibri"/>
      <family val="2"/>
    </font>
    <font>
      <b/>
      <sz val="11"/>
      <name val="Calibri"/>
      <family val="2"/>
    </font>
    <font>
      <b/>
      <sz val="11"/>
      <color theme="1"/>
      <name val="Calibri"/>
      <family val="2"/>
    </font>
    <font>
      <sz val="11"/>
      <color rgb="FF000000"/>
      <name val="Calibri"/>
      <family val="2"/>
      <scheme val="minor"/>
    </font>
    <font>
      <sz val="9"/>
      <color indexed="81"/>
      <name val="Tahoma"/>
      <family val="2"/>
    </font>
    <font>
      <b/>
      <sz val="9"/>
      <color indexed="81"/>
      <name val="Tahoma"/>
      <family val="2"/>
    </font>
    <font>
      <sz val="11"/>
      <color rgb="FF222222"/>
      <name val="Calibri-regular"/>
    </font>
    <font>
      <sz val="10"/>
      <name val="Arial"/>
      <family val="2"/>
    </font>
    <font>
      <u/>
      <sz val="10"/>
      <color indexed="12"/>
      <name val="Arial"/>
      <family val="2"/>
    </font>
    <font>
      <sz val="10"/>
      <name val="Arial"/>
      <family val="2"/>
    </font>
    <font>
      <u/>
      <sz val="10"/>
      <color indexed="12"/>
      <name val="Arial"/>
      <family val="2"/>
    </font>
    <font>
      <sz val="10"/>
      <name val="Arial"/>
      <family val="2"/>
    </font>
    <font>
      <sz val="12"/>
      <name val="Calibri"/>
      <family val="2"/>
      <scheme val="minor"/>
    </font>
    <font>
      <sz val="11"/>
      <color rgb="FF000000"/>
      <name val="Calibri"/>
      <family val="2"/>
    </font>
    <font>
      <b/>
      <sz val="16"/>
      <color theme="1"/>
      <name val="Calibri"/>
      <family val="2"/>
      <scheme val="minor"/>
    </font>
  </fonts>
  <fills count="6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9"/>
      </patternFill>
    </fill>
    <fill>
      <patternFill patternType="solid">
        <fgColor indexed="22"/>
        <bgColor indexed="5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
      <patternFill patternType="solid">
        <fgColor rgb="FFFFFFFF"/>
        <bgColor indexed="64"/>
      </patternFill>
    </fill>
    <fill>
      <patternFill patternType="solid">
        <fgColor rgb="FF66FF33"/>
        <bgColor indexed="64"/>
      </patternFill>
    </fill>
    <fill>
      <patternFill patternType="solid">
        <fgColor rgb="FFFF66FF"/>
        <bgColor indexed="64"/>
      </patternFill>
    </fill>
    <fill>
      <patternFill patternType="solid">
        <fgColor rgb="FFFAFAFA"/>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22"/>
      </bottom>
      <diagonal/>
    </border>
    <border>
      <left/>
      <right/>
      <top/>
      <bottom style="hair">
        <color indexed="64"/>
      </bottom>
      <diagonal/>
    </border>
    <border>
      <left/>
      <right/>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rgb="FFC1C1C1"/>
      </left>
      <right style="thin">
        <color rgb="FFC1C1C1"/>
      </right>
      <top style="thin">
        <color rgb="FFC1C1C1"/>
      </top>
      <bottom style="thin">
        <color rgb="FFC1C1C1"/>
      </bottom>
      <diagonal/>
    </border>
    <border>
      <left style="medium">
        <color rgb="FFE6E6E6"/>
      </left>
      <right/>
      <top/>
      <bottom style="medium">
        <color rgb="FFE6E6E6"/>
      </bottom>
      <diagonal/>
    </border>
    <border>
      <left/>
      <right/>
      <top/>
      <bottom style="thin">
        <color indexed="64"/>
      </bottom>
      <diagonal/>
    </border>
  </borders>
  <cellStyleXfs count="606">
    <xf numFmtId="0" fontId="0" fillId="0" borderId="0"/>
    <xf numFmtId="0" fontId="3" fillId="0" borderId="0" applyNumberFormat="0" applyFill="0" applyBorder="0" applyAlignment="0" applyProtection="0"/>
    <xf numFmtId="0" fontId="4" fillId="0" borderId="0"/>
    <xf numFmtId="0" fontId="5" fillId="0" borderId="0"/>
    <xf numFmtId="0" fontId="6" fillId="0" borderId="0" applyNumberFormat="0" applyFill="0" applyBorder="0" applyAlignment="0" applyProtection="0">
      <alignment vertical="top"/>
      <protection locked="0"/>
    </xf>
    <xf numFmtId="0" fontId="7" fillId="0" borderId="0"/>
    <xf numFmtId="0" fontId="8" fillId="0" borderId="0"/>
    <xf numFmtId="43" fontId="7" fillId="0" borderId="0" applyFont="0" applyFill="0" applyBorder="0" applyAlignment="0" applyProtection="0"/>
    <xf numFmtId="0" fontId="4" fillId="0" borderId="0"/>
    <xf numFmtId="0" fontId="9" fillId="0" borderId="0"/>
    <xf numFmtId="0" fontId="7" fillId="0" borderId="0"/>
    <xf numFmtId="0" fontId="13" fillId="0" borderId="0"/>
    <xf numFmtId="43" fontId="13" fillId="0" borderId="0" applyFont="0" applyFill="0" applyBorder="0" applyAlignment="0" applyProtection="0"/>
    <xf numFmtId="0" fontId="14" fillId="0" borderId="0" applyNumberFormat="0" applyFill="0" applyBorder="0" applyAlignment="0" applyProtection="0">
      <alignment vertical="top"/>
      <protection locked="0"/>
    </xf>
    <xf numFmtId="9" fontId="13" fillId="0" borderId="0" applyFont="0" applyFill="0" applyBorder="0" applyAlignment="0" applyProtection="0"/>
    <xf numFmtId="0" fontId="4" fillId="0" borderId="0"/>
    <xf numFmtId="0" fontId="4" fillId="0" borderId="0"/>
    <xf numFmtId="0" fontId="13" fillId="0" borderId="0"/>
    <xf numFmtId="0" fontId="13" fillId="0" borderId="0"/>
    <xf numFmtId="0" fontId="4" fillId="0" borderId="0"/>
    <xf numFmtId="167" fontId="4" fillId="0" borderId="0"/>
    <xf numFmtId="0" fontId="15" fillId="0" borderId="0"/>
    <xf numFmtId="0" fontId="18" fillId="0" borderId="0" applyNumberFormat="0" applyFill="0" applyBorder="0" applyAlignment="0" applyProtection="0"/>
    <xf numFmtId="0" fontId="19" fillId="0" borderId="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6" borderId="4" applyNumberFormat="0" applyAlignment="0" applyProtection="0"/>
    <xf numFmtId="0" fontId="29" fillId="7" borderId="5" applyNumberFormat="0" applyAlignment="0" applyProtection="0"/>
    <xf numFmtId="0" fontId="30" fillId="7" borderId="4" applyNumberFormat="0" applyAlignment="0" applyProtection="0"/>
    <xf numFmtId="0" fontId="31" fillId="0" borderId="6" applyNumberFormat="0" applyFill="0" applyAlignment="0" applyProtection="0"/>
    <xf numFmtId="0" fontId="32" fillId="8" borderId="7" applyNumberFormat="0" applyAlignment="0" applyProtection="0"/>
    <xf numFmtId="0" fontId="16" fillId="0" borderId="0" applyNumberFormat="0" applyFill="0" applyBorder="0" applyAlignment="0" applyProtection="0"/>
    <xf numFmtId="0" fontId="33" fillId="0" borderId="0" applyNumberFormat="0" applyFill="0" applyBorder="0" applyAlignment="0" applyProtection="0"/>
    <xf numFmtId="0" fontId="2" fillId="0" borderId="9" applyNumberFormat="0" applyFill="0" applyAlignment="0" applyProtection="0"/>
    <xf numFmtId="0" fontId="34"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3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3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3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3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70" fontId="35" fillId="0" borderId="10" applyNumberFormat="0" applyFill="0">
      <alignment horizontal="right"/>
    </xf>
    <xf numFmtId="171" fontId="39" fillId="0" borderId="10">
      <alignment horizontal="right" vertical="center"/>
    </xf>
    <xf numFmtId="49" fontId="40" fillId="0" borderId="10">
      <alignment horizontal="left" vertical="center"/>
    </xf>
    <xf numFmtId="170" fontId="35" fillId="0" borderId="10" applyNumberFormat="0" applyFill="0">
      <alignment horizontal="right"/>
    </xf>
    <xf numFmtId="0" fontId="36" fillId="0" borderId="10">
      <alignment horizontal="left"/>
    </xf>
    <xf numFmtId="0" fontId="41" fillId="0" borderId="11">
      <alignment horizontal="right" vertical="center"/>
    </xf>
    <xf numFmtId="0" fontId="42" fillId="0" borderId="10">
      <alignment horizontal="left" vertical="center"/>
    </xf>
    <xf numFmtId="0" fontId="35" fillId="0" borderId="10">
      <alignment horizontal="left" vertical="center"/>
    </xf>
    <xf numFmtId="0" fontId="36" fillId="0" borderId="10">
      <alignment horizontal="left"/>
    </xf>
    <xf numFmtId="0" fontId="36" fillId="34" borderId="0">
      <alignment horizontal="centerContinuous" wrapText="1"/>
    </xf>
    <xf numFmtId="0" fontId="38" fillId="0" borderId="0">
      <alignment horizontal="right"/>
    </xf>
    <xf numFmtId="0" fontId="40" fillId="0" borderId="0">
      <alignment horizontal="right"/>
    </xf>
    <xf numFmtId="0" fontId="38" fillId="0" borderId="0">
      <alignment horizontal="left"/>
    </xf>
    <xf numFmtId="49" fontId="39" fillId="0" borderId="0">
      <alignment horizontal="left" vertical="center"/>
    </xf>
    <xf numFmtId="49" fontId="40" fillId="0" borderId="10">
      <alignment horizontal="left"/>
    </xf>
    <xf numFmtId="170" fontId="39" fillId="0" borderId="0" applyNumberFormat="0">
      <alignment horizontal="right"/>
    </xf>
    <xf numFmtId="0" fontId="41" fillId="35" borderId="0">
      <alignment horizontal="centerContinuous" vertical="center" wrapText="1"/>
    </xf>
    <xf numFmtId="0" fontId="41" fillId="0" borderId="12">
      <alignment horizontal="left" vertical="center"/>
    </xf>
    <xf numFmtId="0" fontId="37" fillId="0" borderId="0">
      <alignment horizontal="left" vertical="top"/>
    </xf>
    <xf numFmtId="0" fontId="36" fillId="0" borderId="0">
      <alignment horizontal="left"/>
    </xf>
    <xf numFmtId="0" fontId="43" fillId="0" borderId="0">
      <alignment horizontal="left"/>
    </xf>
    <xf numFmtId="0" fontId="35" fillId="0" borderId="0">
      <alignment horizontal="left"/>
    </xf>
    <xf numFmtId="0" fontId="37" fillId="0" borderId="0">
      <alignment horizontal="left" vertical="top"/>
    </xf>
    <xf numFmtId="0" fontId="43" fillId="0" borderId="0">
      <alignment horizontal="left"/>
    </xf>
    <xf numFmtId="0" fontId="35" fillId="0" borderId="0">
      <alignment horizontal="left"/>
    </xf>
    <xf numFmtId="49" fontId="39" fillId="0" borderId="10">
      <alignment horizontal="left"/>
    </xf>
    <xf numFmtId="0" fontId="41" fillId="0" borderId="11">
      <alignment horizontal="left"/>
    </xf>
    <xf numFmtId="0" fontId="36" fillId="0" borderId="0">
      <alignment horizontal="left" vertical="center"/>
    </xf>
    <xf numFmtId="0" fontId="7" fillId="0" borderId="0"/>
    <xf numFmtId="0" fontId="4" fillId="0" borderId="0"/>
    <xf numFmtId="0" fontId="7" fillId="0" borderId="0"/>
    <xf numFmtId="0" fontId="47" fillId="36" borderId="0" applyNumberFormat="0" applyBorder="0" applyAlignment="0" applyProtection="0"/>
    <xf numFmtId="0" fontId="4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39" borderId="0" applyNumberFormat="0" applyBorder="0" applyAlignment="0" applyProtection="0"/>
    <xf numFmtId="0" fontId="47" fillId="42" borderId="0" applyNumberFormat="0" applyBorder="0" applyAlignment="0" applyProtection="0"/>
    <xf numFmtId="0" fontId="47" fillId="45" borderId="0" applyNumberFormat="0" applyBorder="0" applyAlignment="0" applyProtection="0"/>
    <xf numFmtId="0" fontId="48" fillId="46" borderId="0" applyNumberFormat="0" applyBorder="0" applyAlignment="0" applyProtection="0"/>
    <xf numFmtId="0" fontId="48" fillId="43" borderId="0" applyNumberFormat="0" applyBorder="0" applyAlignment="0" applyProtection="0"/>
    <xf numFmtId="0" fontId="48" fillId="44"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3" borderId="0" applyNumberFormat="0" applyBorder="0" applyAlignment="0" applyProtection="0"/>
    <xf numFmtId="0" fontId="49" fillId="37" borderId="0" applyNumberFormat="0" applyBorder="0" applyAlignment="0" applyProtection="0"/>
    <xf numFmtId="0" fontId="50" fillId="54" borderId="13" applyNumberFormat="0" applyAlignment="0" applyProtection="0"/>
    <xf numFmtId="0" fontId="51" fillId="55" borderId="14" applyNumberFormat="0" applyAlignment="0" applyProtection="0"/>
    <xf numFmtId="43" fontId="47" fillId="0" borderId="0" applyFont="0" applyFill="0" applyBorder="0" applyAlignment="0" applyProtection="0"/>
    <xf numFmtId="43" fontId="4" fillId="0" borderId="0" applyFont="0" applyFill="0" applyBorder="0" applyAlignment="0" applyProtection="0"/>
    <xf numFmtId="43" fontId="4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4" fillId="0" borderId="0" applyFon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57" fillId="41" borderId="13" applyNumberFormat="0" applyAlignment="0" applyProtection="0"/>
    <xf numFmtId="0" fontId="58" fillId="0" borderId="18" applyNumberFormat="0" applyFill="0" applyAlignment="0" applyProtection="0"/>
    <xf numFmtId="0" fontId="59" fillId="56"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37" fontId="60" fillId="0" borderId="0"/>
    <xf numFmtId="0" fontId="7" fillId="0" borderId="0"/>
    <xf numFmtId="37" fontId="61" fillId="0" borderId="0"/>
    <xf numFmtId="0" fontId="4" fillId="0" borderId="0"/>
    <xf numFmtId="0" fontId="7" fillId="9" borderId="8" applyNumberFormat="0" applyFont="0" applyAlignment="0" applyProtection="0"/>
    <xf numFmtId="0" fontId="4" fillId="57" borderId="19" applyNumberFormat="0" applyFont="0" applyAlignment="0" applyProtection="0"/>
    <xf numFmtId="0" fontId="62" fillId="54" borderId="20" applyNumberFormat="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63" fillId="0" borderId="0" applyNumberFormat="0" applyFill="0" applyBorder="0" applyAlignment="0" applyProtection="0"/>
    <xf numFmtId="0" fontId="64" fillId="0" borderId="21" applyNumberFormat="0" applyFill="0" applyAlignment="0" applyProtection="0"/>
    <xf numFmtId="0" fontId="65" fillId="0" borderId="0" applyNumberFormat="0" applyFill="0" applyBorder="0" applyAlignment="0" applyProtection="0"/>
    <xf numFmtId="0" fontId="7" fillId="0" borderId="0"/>
    <xf numFmtId="43" fontId="7" fillId="0" borderId="0" applyFont="0" applyFill="0" applyBorder="0" applyAlignment="0" applyProtection="0"/>
    <xf numFmtId="43" fontId="4" fillId="0" borderId="0" applyFont="0" applyFill="0" applyBorder="0" applyAlignment="0" applyProtection="0"/>
    <xf numFmtId="0" fontId="7"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17" fillId="0" borderId="0"/>
    <xf numFmtId="43" fontId="68" fillId="0" borderId="0" applyFont="0" applyFill="0" applyBorder="0" applyAlignment="0" applyProtection="0"/>
    <xf numFmtId="0" fontId="7" fillId="0" borderId="0"/>
    <xf numFmtId="0" fontId="68" fillId="0" borderId="0"/>
    <xf numFmtId="0" fontId="7" fillId="0" borderId="0"/>
    <xf numFmtId="0" fontId="7" fillId="0" borderId="0"/>
    <xf numFmtId="43" fontId="7" fillId="0" borderId="0" applyFont="0" applyFill="0" applyBorder="0" applyAlignment="0" applyProtection="0"/>
    <xf numFmtId="0" fontId="66" fillId="0" borderId="0"/>
    <xf numFmtId="0" fontId="7" fillId="0" borderId="0"/>
    <xf numFmtId="0" fontId="7" fillId="0" borderId="0"/>
    <xf numFmtId="0" fontId="7" fillId="0" borderId="0"/>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4" fillId="0" borderId="0" applyNumberFormat="0">
      <alignment readingOrder="1"/>
      <protection locked="0"/>
    </xf>
    <xf numFmtId="0" fontId="73" fillId="0" borderId="0" applyNumberFormat="0">
      <alignment readingOrder="1"/>
      <protection locked="0"/>
    </xf>
    <xf numFmtId="174" fontId="73" fillId="0" borderId="0">
      <alignment readingOrder="1"/>
      <protection locked="0"/>
    </xf>
    <xf numFmtId="174" fontId="73" fillId="0" borderId="0">
      <alignment readingOrder="1"/>
      <protection locked="0"/>
    </xf>
    <xf numFmtId="0" fontId="73" fillId="0" borderId="0" applyNumberFormat="0">
      <alignment readingOrder="1"/>
      <protection locked="0"/>
    </xf>
    <xf numFmtId="0" fontId="73" fillId="0" borderId="0" applyNumberFormat="0">
      <alignment readingOrder="1"/>
      <protection locked="0"/>
    </xf>
    <xf numFmtId="4" fontId="73" fillId="0" borderId="0">
      <alignment readingOrder="1"/>
      <protection locked="0"/>
    </xf>
    <xf numFmtId="4" fontId="73" fillId="0" borderId="0">
      <alignment readingOrder="1"/>
      <protection locked="0"/>
    </xf>
    <xf numFmtId="0" fontId="73" fillId="0" borderId="0" applyNumberFormat="0">
      <alignment horizontal="center" readingOrder="1"/>
      <protection locked="0"/>
    </xf>
    <xf numFmtId="4" fontId="73" fillId="0" borderId="0">
      <alignment readingOrder="1"/>
      <protection locked="0"/>
    </xf>
    <xf numFmtId="0" fontId="7" fillId="11" borderId="0" applyNumberFormat="0" applyBorder="0" applyAlignment="0" applyProtection="0"/>
    <xf numFmtId="0" fontId="75" fillId="11" borderId="0" applyNumberFormat="0" applyBorder="0" applyAlignment="0" applyProtection="0"/>
    <xf numFmtId="0" fontId="75"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5" fillId="27" borderId="0" applyNumberFormat="0" applyBorder="0" applyAlignment="0" applyProtection="0"/>
    <xf numFmtId="0" fontId="75"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5" fillId="31" borderId="0" applyNumberFormat="0" applyBorder="0" applyAlignment="0" applyProtection="0"/>
    <xf numFmtId="0" fontId="75"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34" fillId="13" borderId="0" applyNumberFormat="0" applyBorder="0" applyAlignment="0" applyProtection="0"/>
    <xf numFmtId="0" fontId="76" fillId="13" borderId="0" applyNumberFormat="0" applyBorder="0" applyAlignment="0" applyProtection="0"/>
    <xf numFmtId="0" fontId="76" fillId="13" borderId="0" applyNumberFormat="0" applyBorder="0" applyAlignment="0" applyProtection="0"/>
    <xf numFmtId="0" fontId="34"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34"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34"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34"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34"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34" fillId="10" borderId="0" applyNumberFormat="0" applyBorder="0" applyAlignment="0" applyProtection="0"/>
    <xf numFmtId="0" fontId="76" fillId="10" borderId="0" applyNumberFormat="0" applyBorder="0" applyAlignment="0" applyProtection="0"/>
    <xf numFmtId="0" fontId="76" fillId="10" borderId="0" applyNumberFormat="0" applyBorder="0" applyAlignment="0" applyProtection="0"/>
    <xf numFmtId="0" fontId="34" fillId="14" borderId="0" applyNumberFormat="0" applyBorder="0" applyAlignment="0" applyProtection="0"/>
    <xf numFmtId="0" fontId="76" fillId="14" borderId="0" applyNumberFormat="0" applyBorder="0" applyAlignment="0" applyProtection="0"/>
    <xf numFmtId="0" fontId="76" fillId="14" borderId="0" applyNumberFormat="0" applyBorder="0" applyAlignment="0" applyProtection="0"/>
    <xf numFmtId="0" fontId="34"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34"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34"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34"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2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30" fillId="7" borderId="4" applyNumberFormat="0" applyAlignment="0" applyProtection="0"/>
    <xf numFmtId="0" fontId="50" fillId="54" borderId="13" applyNumberFormat="0" applyAlignment="0" applyProtection="0"/>
    <xf numFmtId="0" fontId="78" fillId="7" borderId="4" applyNumberFormat="0" applyAlignment="0" applyProtection="0"/>
    <xf numFmtId="0" fontId="78" fillId="7" borderId="4" applyNumberFormat="0" applyAlignment="0" applyProtection="0"/>
    <xf numFmtId="0" fontId="32" fillId="8" borderId="7" applyNumberFormat="0" applyAlignment="0" applyProtection="0"/>
    <xf numFmtId="0" fontId="79" fillId="8" borderId="7" applyNumberFormat="0" applyAlignment="0" applyProtection="0"/>
    <xf numFmtId="0" fontId="79" fillId="8" borderId="7" applyNumberFormat="0" applyAlignment="0" applyProtection="0"/>
    <xf numFmtId="38" fontId="9" fillId="0" borderId="0" applyFont="0" applyFill="0" applyBorder="0" applyAlignment="0" applyProtection="0"/>
    <xf numFmtId="41" fontId="45" fillId="0" borderId="0" applyFont="0" applyFill="0" applyBorder="0" applyAlignment="0" applyProtection="0"/>
    <xf numFmtId="41" fontId="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0" fontId="9"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175" fontId="4"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4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76" fontId="4" fillId="0" borderId="0" applyFill="0" applyBorder="0" applyAlignment="0" applyProtection="0"/>
    <xf numFmtId="0" fontId="33"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2" fontId="4" fillId="0" borderId="0" applyFill="0" applyBorder="0" applyAlignment="0" applyProtection="0"/>
    <xf numFmtId="0" fontId="81" fillId="0" borderId="0" applyNumberFormat="0" applyFill="0" applyBorder="0" applyAlignment="0" applyProtection="0"/>
    <xf numFmtId="0" fontId="26" fillId="3" borderId="0" applyNumberFormat="0" applyBorder="0" applyAlignment="0" applyProtection="0"/>
    <xf numFmtId="0" fontId="82" fillId="3" borderId="0" applyNumberFormat="0" applyBorder="0" applyAlignment="0" applyProtection="0"/>
    <xf numFmtId="0" fontId="82" fillId="3" borderId="0" applyNumberFormat="0" applyBorder="0" applyAlignment="0" applyProtection="0"/>
    <xf numFmtId="0" fontId="23" fillId="0" borderId="1" applyNumberFormat="0" applyFill="0" applyAlignment="0" applyProtection="0"/>
    <xf numFmtId="0" fontId="70" fillId="0" borderId="1" applyNumberFormat="0" applyFill="0" applyAlignment="0" applyProtection="0"/>
    <xf numFmtId="0" fontId="70" fillId="0" borderId="1" applyNumberFormat="0" applyFill="0" applyAlignment="0" applyProtection="0"/>
    <xf numFmtId="0" fontId="24" fillId="0" borderId="2" applyNumberFormat="0" applyFill="0" applyAlignment="0" applyProtection="0"/>
    <xf numFmtId="0" fontId="71" fillId="0" borderId="2" applyNumberFormat="0" applyFill="0" applyAlignment="0" applyProtection="0"/>
    <xf numFmtId="0" fontId="71" fillId="0" borderId="2" applyNumberFormat="0" applyFill="0" applyAlignment="0" applyProtection="0"/>
    <xf numFmtId="0" fontId="25" fillId="0" borderId="3" applyNumberFormat="0" applyFill="0" applyAlignment="0" applyProtection="0"/>
    <xf numFmtId="0" fontId="72" fillId="0" borderId="3" applyNumberFormat="0" applyFill="0" applyAlignment="0" applyProtection="0"/>
    <xf numFmtId="0" fontId="72" fillId="0" borderId="3" applyNumberFormat="0" applyFill="0" applyAlignment="0" applyProtection="0"/>
    <xf numFmtId="0" fontId="25"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8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applyNumberFormat="0" applyFill="0" applyBorder="0" applyAlignment="0" applyProtection="0"/>
    <xf numFmtId="0" fontId="28" fillId="6" borderId="4" applyNumberFormat="0" applyAlignment="0" applyProtection="0"/>
    <xf numFmtId="0" fontId="57" fillId="41" borderId="13" applyNumberFormat="0" applyAlignment="0" applyProtection="0"/>
    <xf numFmtId="0" fontId="84" fillId="6" borderId="4" applyNumberFormat="0" applyAlignment="0" applyProtection="0"/>
    <xf numFmtId="0" fontId="84" fillId="6" borderId="4" applyNumberFormat="0" applyAlignment="0" applyProtection="0"/>
    <xf numFmtId="0" fontId="31" fillId="0" borderId="6" applyNumberFormat="0" applyFill="0" applyAlignment="0" applyProtection="0"/>
    <xf numFmtId="0" fontId="85" fillId="0" borderId="6" applyNumberFormat="0" applyFill="0" applyAlignment="0" applyProtection="0"/>
    <xf numFmtId="0" fontId="85" fillId="0" borderId="6" applyNumberFormat="0" applyFill="0" applyAlignment="0" applyProtection="0"/>
    <xf numFmtId="0" fontId="86" fillId="5"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45" fillId="0" borderId="0"/>
    <xf numFmtId="0" fontId="4" fillId="0" borderId="0"/>
    <xf numFmtId="0" fontId="4" fillId="0" borderId="0"/>
    <xf numFmtId="0" fontId="45" fillId="0" borderId="0"/>
    <xf numFmtId="0" fontId="67" fillId="0" borderId="0"/>
    <xf numFmtId="0" fontId="45" fillId="0" borderId="0"/>
    <xf numFmtId="0" fontId="45" fillId="0" borderId="0"/>
    <xf numFmtId="0" fontId="45" fillId="0" borderId="0"/>
    <xf numFmtId="172" fontId="88" fillId="0" borderId="0"/>
    <xf numFmtId="0" fontId="45" fillId="0" borderId="0"/>
    <xf numFmtId="0" fontId="9" fillId="0" borderId="0"/>
    <xf numFmtId="0" fontId="4" fillId="0" borderId="0"/>
    <xf numFmtId="0" fontId="4" fillId="0" borderId="0"/>
    <xf numFmtId="0" fontId="4" fillId="0" borderId="0"/>
    <xf numFmtId="0" fontId="4" fillId="0" borderId="0"/>
    <xf numFmtId="0" fontId="4" fillId="0" borderId="0"/>
    <xf numFmtId="172" fontId="88" fillId="0" borderId="0"/>
    <xf numFmtId="0" fontId="13" fillId="0" borderId="0" applyNumberFormat="0" applyFont="0">
      <alignment readingOrder="1"/>
      <protection locked="0"/>
    </xf>
    <xf numFmtId="0" fontId="45" fillId="0" borderId="0"/>
    <xf numFmtId="0" fontId="4" fillId="0" borderId="0"/>
    <xf numFmtId="0" fontId="7" fillId="0" borderId="0"/>
    <xf numFmtId="0" fontId="45" fillId="0" borderId="0"/>
    <xf numFmtId="0" fontId="75" fillId="0" borderId="0"/>
    <xf numFmtId="0" fontId="67" fillId="0" borderId="0"/>
    <xf numFmtId="0" fontId="45" fillId="0" borderId="0"/>
    <xf numFmtId="177" fontId="89" fillId="0" borderId="0"/>
    <xf numFmtId="0" fontId="7" fillId="0" borderId="0"/>
    <xf numFmtId="0" fontId="4" fillId="0" borderId="0"/>
    <xf numFmtId="0" fontId="75" fillId="0" borderId="0"/>
    <xf numFmtId="0" fontId="4" fillId="0" borderId="0"/>
    <xf numFmtId="0" fontId="4" fillId="0" borderId="0"/>
    <xf numFmtId="0" fontId="4" fillId="0" borderId="0"/>
    <xf numFmtId="0" fontId="7" fillId="0" borderId="0"/>
    <xf numFmtId="0" fontId="4" fillId="0" borderId="0"/>
    <xf numFmtId="0" fontId="44" fillId="0" borderId="0"/>
    <xf numFmtId="0" fontId="44" fillId="0" borderId="0"/>
    <xf numFmtId="0" fontId="7" fillId="0" borderId="0"/>
    <xf numFmtId="0" fontId="7" fillId="0" borderId="0"/>
    <xf numFmtId="0" fontId="45" fillId="0" borderId="0"/>
    <xf numFmtId="0" fontId="45" fillId="0" borderId="0"/>
    <xf numFmtId="0" fontId="45" fillId="0" borderId="0"/>
    <xf numFmtId="0" fontId="44" fillId="0" borderId="0"/>
    <xf numFmtId="0" fontId="4" fillId="0" borderId="0"/>
    <xf numFmtId="0" fontId="7" fillId="0" borderId="0"/>
    <xf numFmtId="0" fontId="4" fillId="0" borderId="0"/>
    <xf numFmtId="0" fontId="7" fillId="0" borderId="0"/>
    <xf numFmtId="0" fontId="7" fillId="0" borderId="0"/>
    <xf numFmtId="0" fontId="7" fillId="0" borderId="0"/>
    <xf numFmtId="0" fontId="44" fillId="57" borderId="19" applyNumberFormat="0" applyFont="0" applyAlignment="0" applyProtection="0"/>
    <xf numFmtId="0" fontId="47" fillId="57" borderId="19" applyNumberFormat="0" applyFont="0" applyAlignment="0" applyProtection="0"/>
    <xf numFmtId="0" fontId="7" fillId="9" borderId="8" applyNumberFormat="0" applyFont="0" applyAlignment="0" applyProtection="0"/>
    <xf numFmtId="0" fontId="47" fillId="57" borderId="19" applyNumberFormat="0" applyFont="0" applyAlignment="0" applyProtection="0"/>
    <xf numFmtId="0" fontId="75" fillId="9" borderId="8" applyNumberFormat="0" applyFont="0" applyAlignment="0" applyProtection="0"/>
    <xf numFmtId="0" fontId="44" fillId="57" borderId="19" applyNumberFormat="0" applyFont="0" applyAlignment="0" applyProtection="0"/>
    <xf numFmtId="0" fontId="75"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29" fillId="7" borderId="5" applyNumberFormat="0" applyAlignment="0" applyProtection="0"/>
    <xf numFmtId="0" fontId="62" fillId="54" borderId="20" applyNumberFormat="0" applyAlignment="0" applyProtection="0"/>
    <xf numFmtId="0" fontId="90" fillId="7" borderId="5" applyNumberFormat="0" applyAlignment="0" applyProtection="0"/>
    <xf numFmtId="0" fontId="90" fillId="7" borderId="5" applyNumberFormat="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2" fontId="4" fillId="0" borderId="0" applyFill="0" applyBorder="0" applyProtection="0">
      <alignment horizontal="right"/>
    </xf>
    <xf numFmtId="0" fontId="91" fillId="58" borderId="22" applyNumberFormat="0" applyAlignment="0" applyProtection="0"/>
    <xf numFmtId="0" fontId="91" fillId="58" borderId="22" applyNumberFormat="0" applyAlignment="0" applyProtection="0"/>
    <xf numFmtId="0" fontId="91" fillId="58" borderId="22" applyNumberFormat="0" applyAlignment="0" applyProtection="0"/>
    <xf numFmtId="2" fontId="91" fillId="59" borderId="22" applyProtection="0">
      <alignment horizontal="right"/>
    </xf>
    <xf numFmtId="2" fontId="91" fillId="59" borderId="22" applyProtection="0">
      <alignment horizontal="right"/>
    </xf>
    <xf numFmtId="2" fontId="91" fillId="59" borderId="22" applyProtection="0">
      <alignment horizontal="right"/>
    </xf>
    <xf numFmtId="14" fontId="92" fillId="58" borderId="0" applyBorder="0" applyProtection="0">
      <alignment horizontal="left"/>
    </xf>
    <xf numFmtId="173" fontId="73" fillId="60" borderId="22" applyProtection="0">
      <alignment horizontal="right"/>
    </xf>
    <xf numFmtId="173" fontId="73" fillId="60" borderId="22" applyProtection="0">
      <alignment horizontal="right"/>
    </xf>
    <xf numFmtId="173" fontId="73" fillId="60" borderId="22" applyProtection="0">
      <alignment horizontal="right"/>
    </xf>
    <xf numFmtId="2" fontId="73" fillId="60" borderId="22" applyProtection="0">
      <alignment horizontal="right"/>
    </xf>
    <xf numFmtId="2" fontId="73" fillId="60" borderId="22" applyProtection="0">
      <alignment horizontal="right"/>
    </xf>
    <xf numFmtId="2" fontId="73" fillId="60"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left"/>
    </xf>
    <xf numFmtId="14" fontId="93" fillId="61" borderId="22" applyProtection="0">
      <alignment horizontal="left"/>
    </xf>
    <xf numFmtId="14" fontId="93" fillId="61" borderId="22" applyProtection="0">
      <alignment horizontal="left"/>
    </xf>
    <xf numFmtId="0" fontId="94" fillId="58" borderId="22" applyNumberFormat="0" applyProtection="0">
      <alignment horizontal="left"/>
    </xf>
    <xf numFmtId="0" fontId="94" fillId="58" borderId="22" applyNumberFormat="0" applyProtection="0">
      <alignment horizontal="left"/>
    </xf>
    <xf numFmtId="0" fontId="94" fillId="58" borderId="22" applyNumberFormat="0" applyProtection="0">
      <alignment horizontal="left"/>
    </xf>
    <xf numFmtId="0" fontId="69" fillId="0" borderId="0" applyNumberFormat="0" applyFill="0" applyBorder="0" applyAlignment="0" applyProtection="0"/>
    <xf numFmtId="0" fontId="2" fillId="0" borderId="9" applyNumberFormat="0" applyFill="0" applyAlignment="0" applyProtection="0"/>
    <xf numFmtId="0" fontId="64" fillId="0" borderId="21" applyNumberFormat="0" applyFill="0" applyAlignment="0" applyProtection="0"/>
    <xf numFmtId="0" fontId="95" fillId="0" borderId="9" applyNumberFormat="0" applyFill="0" applyAlignment="0" applyProtection="0"/>
    <xf numFmtId="0" fontId="95" fillId="0" borderId="9" applyNumberFormat="0" applyFill="0" applyAlignment="0" applyProtection="0"/>
    <xf numFmtId="0" fontId="1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7" fillId="0" borderId="0"/>
    <xf numFmtId="0" fontId="69" fillId="0" borderId="0" applyNumberFormat="0" applyFill="0" applyBorder="0" applyAlignment="0" applyProtection="0"/>
    <xf numFmtId="0" fontId="86" fillId="5" borderId="0" applyNumberFormat="0" applyBorder="0" applyAlignment="0" applyProtection="0"/>
    <xf numFmtId="0" fontId="7" fillId="9" borderId="8" applyNumberFormat="0" applyFont="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13" fillId="0" borderId="0" applyNumberFormat="0" applyFont="0">
      <alignment readingOrder="1"/>
      <protection locked="0"/>
    </xf>
    <xf numFmtId="0" fontId="13" fillId="0" borderId="0" applyNumberFormat="0" applyFont="0">
      <alignment readingOrder="1"/>
      <protection locked="0"/>
    </xf>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7" fillId="0" borderId="0"/>
    <xf numFmtId="0" fontId="7" fillId="0" borderId="0"/>
    <xf numFmtId="0" fontId="46" fillId="0" borderId="0"/>
    <xf numFmtId="9" fontId="46" fillId="0" borderId="0" applyFont="0" applyFill="0" applyBorder="0" applyAlignment="0" applyProtection="0"/>
    <xf numFmtId="0" fontId="98" fillId="0" borderId="0"/>
    <xf numFmtId="0" fontId="99" fillId="0" borderId="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39"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03" fillId="46" borderId="0" applyNumberFormat="0" applyBorder="0" applyAlignment="0" applyProtection="0"/>
    <xf numFmtId="0" fontId="103" fillId="43" borderId="0" applyNumberFormat="0" applyBorder="0" applyAlignment="0" applyProtection="0"/>
    <xf numFmtId="0" fontId="103" fillId="44"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49" borderId="0" applyNumberFormat="0" applyBorder="0" applyAlignment="0" applyProtection="0"/>
    <xf numFmtId="0" fontId="103" fillId="50" borderId="0" applyNumberFormat="0" applyBorder="0" applyAlignment="0" applyProtection="0"/>
    <xf numFmtId="0" fontId="103" fillId="51" borderId="0" applyNumberFormat="0" applyBorder="0" applyAlignment="0" applyProtection="0"/>
    <xf numFmtId="0" fontId="103" fillId="52"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53" borderId="0" applyNumberFormat="0" applyBorder="0" applyAlignment="0" applyProtection="0"/>
    <xf numFmtId="0" fontId="104" fillId="37" borderId="0" applyNumberFormat="0" applyBorder="0" applyAlignment="0" applyProtection="0"/>
    <xf numFmtId="0" fontId="105" fillId="54" borderId="13" applyNumberFormat="0" applyAlignment="0" applyProtection="0"/>
    <xf numFmtId="0" fontId="106" fillId="55" borderId="14" applyNumberFormat="0" applyAlignment="0" applyProtection="0"/>
    <xf numFmtId="0" fontId="107" fillId="0" borderId="0" applyNumberFormat="0" applyFill="0" applyBorder="0" applyAlignment="0" applyProtection="0"/>
    <xf numFmtId="0" fontId="101" fillId="38" borderId="0" applyNumberFormat="0" applyBorder="0" applyAlignment="0" applyProtection="0"/>
    <xf numFmtId="0" fontId="108" fillId="0" borderId="15" applyNumberFormat="0" applyFill="0" applyAlignment="0" applyProtection="0"/>
    <xf numFmtId="0" fontId="109" fillId="0" borderId="16" applyNumberFormat="0" applyFill="0" applyAlignment="0" applyProtection="0"/>
    <xf numFmtId="0" fontId="110" fillId="0" borderId="17" applyNumberFormat="0" applyFill="0" applyAlignment="0" applyProtection="0"/>
    <xf numFmtId="0" fontId="110" fillId="0" borderId="0" applyNumberFormat="0" applyFill="0" applyBorder="0" applyAlignment="0" applyProtection="0"/>
    <xf numFmtId="0" fontId="111" fillId="41" borderId="13" applyNumberFormat="0" applyAlignment="0" applyProtection="0"/>
    <xf numFmtId="0" fontId="112" fillId="0" borderId="18" applyNumberFormat="0" applyFill="0" applyAlignment="0" applyProtection="0"/>
    <xf numFmtId="0" fontId="100" fillId="56" borderId="0" applyNumberFormat="0" applyBorder="0" applyAlignment="0" applyProtection="0"/>
    <xf numFmtId="0" fontId="9" fillId="57" borderId="19" applyNumberFormat="0" applyFont="0" applyAlignment="0" applyProtection="0"/>
    <xf numFmtId="0" fontId="92" fillId="54" borderId="20" applyNumberFormat="0" applyAlignment="0" applyProtection="0"/>
    <xf numFmtId="0" fontId="113" fillId="0" borderId="21" applyNumberFormat="0" applyFill="0" applyAlignment="0" applyProtection="0"/>
    <xf numFmtId="0" fontId="102" fillId="0" borderId="0" applyNumberFormat="0" applyFill="0" applyBorder="0" applyAlignment="0" applyProtection="0"/>
    <xf numFmtId="0" fontId="114" fillId="0" borderId="0"/>
    <xf numFmtId="0" fontId="9" fillId="57" borderId="19" applyNumberFormat="0" applyFont="0" applyAlignment="0" applyProtection="0"/>
    <xf numFmtId="43" fontId="4" fillId="0" borderId="0" applyFont="0" applyFill="0" applyBorder="0" applyAlignment="0" applyProtection="0"/>
    <xf numFmtId="0" fontId="46" fillId="0" borderId="0"/>
    <xf numFmtId="0" fontId="4" fillId="0" borderId="0"/>
    <xf numFmtId="0" fontId="122" fillId="0" borderId="0"/>
    <xf numFmtId="0" fontId="123" fillId="0" borderId="0" applyNumberFormat="0" applyFill="0" applyBorder="0" applyAlignment="0" applyProtection="0">
      <alignment vertical="top"/>
      <protection locked="0"/>
    </xf>
    <xf numFmtId="0" fontId="124" fillId="0" borderId="0"/>
    <xf numFmtId="0" fontId="125" fillId="0" borderId="0" applyNumberFormat="0" applyFill="0" applyBorder="0" applyAlignment="0" applyProtection="0">
      <alignment vertical="top"/>
      <protection locked="0"/>
    </xf>
    <xf numFmtId="0" fontId="126" fillId="0" borderId="0"/>
    <xf numFmtId="0" fontId="41" fillId="0" borderId="10">
      <alignment horizontal="left"/>
    </xf>
    <xf numFmtId="0" fontId="46" fillId="0" borderId="0"/>
    <xf numFmtId="9" fontId="46" fillId="0" borderId="0" applyFont="0" applyFill="0" applyBorder="0" applyAlignment="0" applyProtection="0"/>
    <xf numFmtId="0" fontId="128" fillId="0" borderId="0"/>
  </cellStyleXfs>
  <cellXfs count="107">
    <xf numFmtId="0" fontId="0" fillId="0" borderId="0" xfId="0"/>
    <xf numFmtId="0" fontId="0" fillId="0" borderId="0" xfId="0" applyAlignment="1">
      <alignment horizontal="right"/>
    </xf>
    <xf numFmtId="0" fontId="0" fillId="2" borderId="0" xfId="0" applyFill="1"/>
    <xf numFmtId="0" fontId="10" fillId="0" borderId="0" xfId="0" applyFont="1"/>
    <xf numFmtId="0" fontId="11" fillId="0" borderId="0" xfId="0" applyFont="1" applyAlignment="1">
      <alignment wrapText="1"/>
    </xf>
    <xf numFmtId="2" fontId="0" fillId="0" borderId="0" xfId="0" applyNumberFormat="1"/>
    <xf numFmtId="49" fontId="12" fillId="0" borderId="0" xfId="0" applyNumberFormat="1" applyFont="1" applyAlignment="1">
      <alignment horizontal="left" wrapText="1"/>
    </xf>
    <xf numFmtId="49" fontId="0" fillId="0" borderId="0" xfId="0" applyNumberFormat="1"/>
    <xf numFmtId="0" fontId="3" fillId="0" borderId="0" xfId="1"/>
    <xf numFmtId="0" fontId="10" fillId="0" borderId="0" xfId="2" applyFont="1"/>
    <xf numFmtId="168" fontId="10" fillId="0" borderId="0" xfId="2" applyNumberFormat="1" applyFont="1"/>
    <xf numFmtId="0" fontId="10" fillId="0" borderId="0" xfId="23" applyFont="1"/>
    <xf numFmtId="169" fontId="10" fillId="0" borderId="0" xfId="23" applyNumberFormat="1" applyFont="1"/>
    <xf numFmtId="165" fontId="20" fillId="0" borderId="0" xfId="2" applyNumberFormat="1" applyFont="1"/>
    <xf numFmtId="164" fontId="20" fillId="0" borderId="0" xfId="2" applyNumberFormat="1" applyFont="1"/>
    <xf numFmtId="0" fontId="21" fillId="0" borderId="0" xfId="0" applyFont="1"/>
    <xf numFmtId="0" fontId="0" fillId="0" borderId="0" xfId="0"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xf numFmtId="4" fontId="0" fillId="0" borderId="0" xfId="0" applyNumberFormat="1"/>
    <xf numFmtId="3" fontId="0" fillId="0" borderId="0" xfId="0" applyNumberFormat="1"/>
    <xf numFmtId="178" fontId="98" fillId="62" borderId="23" xfId="550" applyNumberFormat="1" applyFill="1" applyBorder="1" applyAlignment="1">
      <alignment horizontal="right"/>
    </xf>
    <xf numFmtId="0" fontId="7" fillId="0" borderId="0" xfId="0" applyFont="1"/>
    <xf numFmtId="43" fontId="115" fillId="0" borderId="0" xfId="594" applyFont="1" applyBorder="1"/>
    <xf numFmtId="179" fontId="115" fillId="0" borderId="0" xfId="594" applyNumberFormat="1" applyFont="1" applyBorder="1"/>
    <xf numFmtId="179" fontId="115" fillId="0" borderId="0" xfId="594" applyNumberFormat="1" applyFont="1" applyBorder="1" applyAlignment="1">
      <alignment horizontal="left" indent="4"/>
    </xf>
    <xf numFmtId="0" fontId="7" fillId="0" borderId="0" xfId="0" applyFont="1" applyAlignment="1">
      <alignment horizontal="left"/>
    </xf>
    <xf numFmtId="0" fontId="115" fillId="0" borderId="0" xfId="551" applyFont="1" applyAlignment="1">
      <alignment horizontal="left" wrapText="1"/>
    </xf>
    <xf numFmtId="0" fontId="115" fillId="0" borderId="0" xfId="551" applyFont="1" applyAlignment="1">
      <alignment horizontal="center" wrapText="1"/>
    </xf>
    <xf numFmtId="179" fontId="115" fillId="0" borderId="0" xfId="594" applyNumberFormat="1" applyFont="1" applyBorder="1" applyAlignment="1">
      <alignment horizontal="left"/>
    </xf>
    <xf numFmtId="0" fontId="117" fillId="0" borderId="0" xfId="551" applyFont="1"/>
    <xf numFmtId="0" fontId="117" fillId="0" borderId="0" xfId="551" applyFont="1" applyAlignment="1">
      <alignment horizontal="left"/>
    </xf>
    <xf numFmtId="0" fontId="117" fillId="0" borderId="0" xfId="551" applyFont="1" applyAlignment="1">
      <alignment horizontal="center"/>
    </xf>
    <xf numFmtId="43" fontId="115" fillId="0" borderId="0" xfId="594" applyFont="1" applyFill="1" applyBorder="1"/>
    <xf numFmtId="179" fontId="115" fillId="0" borderId="0" xfId="594" applyNumberFormat="1" applyFont="1" applyFill="1" applyBorder="1"/>
    <xf numFmtId="179" fontId="115" fillId="0" borderId="0" xfId="594" applyNumberFormat="1" applyFont="1" applyFill="1" applyBorder="1" applyAlignment="1">
      <alignment horizontal="left" indent="4"/>
    </xf>
    <xf numFmtId="0" fontId="116" fillId="0" borderId="0" xfId="551" applyFont="1" applyAlignment="1">
      <alignment horizontal="left" wrapText="1"/>
    </xf>
    <xf numFmtId="0" fontId="116" fillId="0" borderId="0" xfId="551" applyFont="1" applyAlignment="1">
      <alignment horizontal="center" wrapText="1"/>
    </xf>
    <xf numFmtId="179" fontId="115" fillId="0" borderId="0" xfId="594" applyNumberFormat="1" applyFont="1" applyBorder="1" applyAlignment="1">
      <alignment horizontal="center"/>
    </xf>
    <xf numFmtId="179" fontId="7" fillId="0" borderId="0" xfId="0" applyNumberFormat="1" applyFont="1"/>
    <xf numFmtId="179" fontId="7" fillId="0" borderId="0" xfId="0" applyNumberFormat="1" applyFont="1" applyAlignment="1">
      <alignment horizontal="left"/>
    </xf>
    <xf numFmtId="0" fontId="115" fillId="2" borderId="0" xfId="551" applyFont="1" applyFill="1" applyAlignment="1">
      <alignment horizontal="left" wrapText="1"/>
    </xf>
    <xf numFmtId="0" fontId="7" fillId="2" borderId="0" xfId="0" applyFont="1" applyFill="1"/>
    <xf numFmtId="43" fontId="7" fillId="2" borderId="0" xfId="0" applyNumberFormat="1" applyFont="1" applyFill="1"/>
    <xf numFmtId="43" fontId="7" fillId="2" borderId="0" xfId="0" applyNumberFormat="1" applyFont="1" applyFill="1" applyAlignment="1">
      <alignment horizontal="left"/>
    </xf>
    <xf numFmtId="43" fontId="7" fillId="0" borderId="0" xfId="0" applyNumberFormat="1" applyFont="1"/>
    <xf numFmtId="43" fontId="7" fillId="0" borderId="0" xfId="0" applyNumberFormat="1" applyFont="1" applyAlignment="1">
      <alignment horizontal="left"/>
    </xf>
    <xf numFmtId="0" fontId="115" fillId="63" borderId="0" xfId="551" applyFont="1" applyFill="1" applyAlignment="1">
      <alignment horizontal="left" wrapText="1"/>
    </xf>
    <xf numFmtId="0" fontId="7" fillId="63" borderId="0" xfId="0" applyFont="1" applyFill="1"/>
    <xf numFmtId="0" fontId="7" fillId="63" borderId="0" xfId="0" applyFont="1" applyFill="1" applyAlignment="1">
      <alignment horizontal="left"/>
    </xf>
    <xf numFmtId="43" fontId="7" fillId="63" borderId="0" xfId="0" applyNumberFormat="1" applyFont="1" applyFill="1"/>
    <xf numFmtId="43" fontId="115" fillId="2" borderId="0" xfId="594" applyFont="1" applyFill="1" applyBorder="1"/>
    <xf numFmtId="0" fontId="115" fillId="64" borderId="0" xfId="551" applyFont="1" applyFill="1" applyAlignment="1">
      <alignment horizontal="left" wrapText="1"/>
    </xf>
    <xf numFmtId="0" fontId="7" fillId="64" borderId="0" xfId="0" applyFont="1" applyFill="1"/>
    <xf numFmtId="43" fontId="7" fillId="64" borderId="0" xfId="0" applyNumberFormat="1" applyFont="1" applyFill="1"/>
    <xf numFmtId="43" fontId="7" fillId="64" borderId="0" xfId="0" applyNumberFormat="1" applyFont="1" applyFill="1" applyAlignment="1">
      <alignment horizontal="left"/>
    </xf>
    <xf numFmtId="179" fontId="116" fillId="0" borderId="0" xfId="594" applyNumberFormat="1" applyFont="1" applyBorder="1" applyAlignment="1">
      <alignment horizontal="left"/>
    </xf>
    <xf numFmtId="179" fontId="0" fillId="0" borderId="0" xfId="0" applyNumberFormat="1"/>
    <xf numFmtId="43" fontId="0" fillId="0" borderId="0" xfId="0" applyNumberFormat="1"/>
    <xf numFmtId="0" fontId="118" fillId="0" borderId="0" xfId="0" applyFont="1"/>
    <xf numFmtId="166" fontId="0" fillId="0" borderId="0" xfId="0" applyNumberFormat="1"/>
    <xf numFmtId="180" fontId="10" fillId="0" borderId="0" xfId="2" applyNumberFormat="1" applyFont="1"/>
    <xf numFmtId="10" fontId="0" fillId="0" borderId="0" xfId="0" applyNumberFormat="1"/>
    <xf numFmtId="0" fontId="121" fillId="0" borderId="0" xfId="0" applyFont="1"/>
    <xf numFmtId="9" fontId="0" fillId="0" borderId="0" xfId="0" applyNumberFormat="1"/>
    <xf numFmtId="2" fontId="10" fillId="0" borderId="0" xfId="0" applyNumberFormat="1" applyFont="1" applyAlignment="1">
      <alignment horizontal="left"/>
    </xf>
    <xf numFmtId="2" fontId="10" fillId="0" borderId="24" xfId="0" applyNumberFormat="1" applyFont="1" applyBorder="1" applyAlignment="1">
      <alignment horizontal="left" vertical="center" wrapText="1"/>
    </xf>
    <xf numFmtId="2" fontId="10" fillId="65" borderId="24" xfId="0" applyNumberFormat="1" applyFont="1" applyFill="1" applyBorder="1" applyAlignment="1">
      <alignment horizontal="left" vertical="center" wrapText="1"/>
    </xf>
    <xf numFmtId="0" fontId="0" fillId="0" borderId="0" xfId="0" applyAlignment="1">
      <alignment horizontal="center"/>
    </xf>
    <xf numFmtId="0" fontId="11" fillId="66" borderId="0" xfId="11" applyFont="1" applyFill="1" applyAlignment="1">
      <alignment vertical="center"/>
    </xf>
    <xf numFmtId="2" fontId="11" fillId="66" borderId="0" xfId="11" applyNumberFormat="1" applyFont="1" applyFill="1" applyAlignment="1">
      <alignment horizontal="center" vertical="center"/>
    </xf>
    <xf numFmtId="2" fontId="11" fillId="66" borderId="0" xfId="11" applyNumberFormat="1" applyFont="1" applyFill="1" applyAlignment="1">
      <alignment horizontal="center"/>
    </xf>
    <xf numFmtId="181" fontId="0" fillId="0" borderId="0" xfId="0" applyNumberFormat="1" applyAlignment="1">
      <alignment horizontal="left" vertical="top"/>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25" xfId="0" applyBorder="1" applyAlignment="1">
      <alignment vertical="center"/>
    </xf>
    <xf numFmtId="0" fontId="0" fillId="0" borderId="25" xfId="0" applyBorder="1" applyAlignment="1">
      <alignment vertical="center" wrapText="1"/>
    </xf>
    <xf numFmtId="0" fontId="0" fillId="0" borderId="25" xfId="0" applyBorder="1" applyAlignment="1">
      <alignment horizontal="center" vertical="center"/>
    </xf>
    <xf numFmtId="14" fontId="0" fillId="0" borderId="0" xfId="0" applyNumberFormat="1"/>
    <xf numFmtId="8" fontId="0" fillId="0" borderId="0" xfId="0" applyNumberFormat="1"/>
    <xf numFmtId="0" fontId="0" fillId="0" borderId="0" xfId="0" applyProtection="1">
      <protection locked="0"/>
    </xf>
    <xf numFmtId="0" fontId="2" fillId="0" borderId="0" xfId="0" applyFont="1" applyAlignment="1">
      <alignment horizontal="center" vertical="center"/>
    </xf>
    <xf numFmtId="14" fontId="20" fillId="0" borderId="0" xfId="596" applyNumberFormat="1" applyFont="1"/>
    <xf numFmtId="0" fontId="20" fillId="0" borderId="0" xfId="596" applyFont="1"/>
    <xf numFmtId="0" fontId="122" fillId="0" borderId="0" xfId="597"/>
    <xf numFmtId="1" fontId="122" fillId="0" borderId="0" xfId="597" applyNumberFormat="1"/>
    <xf numFmtId="40" fontId="0" fillId="0" borderId="0" xfId="0" applyNumberFormat="1"/>
    <xf numFmtId="0" fontId="10" fillId="0" borderId="0" xfId="1" applyFont="1"/>
    <xf numFmtId="0" fontId="127" fillId="0" borderId="0" xfId="0" applyFont="1"/>
    <xf numFmtId="1" fontId="127" fillId="0" borderId="0" xfId="0" applyNumberFormat="1" applyFont="1"/>
    <xf numFmtId="37" fontId="127" fillId="0" borderId="0" xfId="0" applyNumberFormat="1" applyFont="1" applyAlignment="1">
      <alignment vertical="center"/>
    </xf>
    <xf numFmtId="0" fontId="1" fillId="0" borderId="0" xfId="0" applyFont="1"/>
    <xf numFmtId="3" fontId="1" fillId="0" borderId="0" xfId="0" applyNumberFormat="1" applyFont="1"/>
    <xf numFmtId="0" fontId="129" fillId="0" borderId="0" xfId="0" applyFont="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0" xfId="0" applyAlignment="1" applyProtection="1">
      <alignment wrapText="1"/>
      <protection locked="0"/>
    </xf>
    <xf numFmtId="0" fontId="0" fillId="66" borderId="0" xfId="0" applyFill="1" applyProtection="1">
      <protection locked="0"/>
    </xf>
    <xf numFmtId="0" fontId="1" fillId="0" borderId="0" xfId="0" applyFont="1" applyAlignment="1">
      <alignment wrapText="1"/>
    </xf>
    <xf numFmtId="0" fontId="10" fillId="0" borderId="0" xfId="0" applyFont="1" applyAlignment="1">
      <alignment wrapText="1"/>
    </xf>
    <xf numFmtId="0" fontId="10" fillId="0" borderId="0" xfId="1" applyFont="1" applyAlignment="1">
      <alignment wrapText="1"/>
    </xf>
    <xf numFmtId="0" fontId="0" fillId="0" borderId="0" xfId="0" applyFont="1" applyAlignment="1">
      <alignment vertical="top" wrapText="1"/>
    </xf>
  </cellXfs>
  <cellStyles count="606">
    <cellStyle name="_ColumnTitles" xfId="190" xr:uid="{7ECCBB7F-5168-4F5D-9598-307DAE5D4123}"/>
    <cellStyle name="_ColumnTitles 2" xfId="191" xr:uid="{8A182E18-4082-42A3-B4AD-83DFE5099B6D}"/>
    <cellStyle name="_DateRange" xfId="192" xr:uid="{AF6E7978-7F57-4E03-ADF0-4DBD5DD976D7}"/>
    <cellStyle name="_DateRange 2" xfId="193" xr:uid="{A6F9BD1C-C4F1-41AC-873E-B16EB4A3CB9E}"/>
    <cellStyle name="_Hidden" xfId="194" xr:uid="{7D0A1959-A9FE-46F4-96A1-5CBAD482B5A4}"/>
    <cellStyle name="_Normal" xfId="195" xr:uid="{2AD2B7E2-4F3A-4E67-9374-EFEA9ADCBADF}"/>
    <cellStyle name="_Percentage" xfId="196" xr:uid="{E64438E1-4755-47AF-824A-FEBEB92EDA75}"/>
    <cellStyle name="_PercentageBold" xfId="197" xr:uid="{FFF7C844-49A1-4625-B900-6639EF6318DB}"/>
    <cellStyle name="_SeriesAttributes" xfId="198" xr:uid="{6E37462E-52DA-4C92-9103-A663D385FCA5}"/>
    <cellStyle name="_SeriesAttributes 2" xfId="199" xr:uid="{E7ACBB96-AC6A-42C7-A81D-A9B6D9B1F529}"/>
    <cellStyle name="_SeriesData" xfId="200" xr:uid="{20F05957-28C8-48A1-A852-AE6185311630}"/>
    <cellStyle name="_SeriesData 2" xfId="201" xr:uid="{ED21A99F-C393-4C4B-B05B-04D2F3FE2B48}"/>
    <cellStyle name="_SeriesDataNA" xfId="202" xr:uid="{41851F99-2C06-47A2-AE07-C9E67F84B4F0}"/>
    <cellStyle name="_SeriesDataStatistics" xfId="203" xr:uid="{F6CE2F1D-BF9D-4418-BDCA-3E39B5B7E382}"/>
    <cellStyle name="20% - Accent1" xfId="39" builtinId="30" customBuiltin="1"/>
    <cellStyle name="20% - Accent1 2" xfId="87" xr:uid="{7637507A-A7A4-4955-96B5-9464477263BE}"/>
    <cellStyle name="20% - Accent1 2 2" xfId="204" xr:uid="{B368A977-BBB1-4479-AE3B-BF9DF43EBAD6}"/>
    <cellStyle name="20% - Accent1 2 3" xfId="205" xr:uid="{B9B20A98-B707-46E9-9743-BDEAA9032275}"/>
    <cellStyle name="20% - Accent1 2 4" xfId="552" xr:uid="{4EB18BAF-25FF-4F70-A26A-233E746B45D5}"/>
    <cellStyle name="20% - Accent1 3" xfId="206" xr:uid="{4C1F5114-1E28-4E75-AF4F-489496695734}"/>
    <cellStyle name="20% - Accent1 4" xfId="207" xr:uid="{D64E1FE4-B1BD-40D8-8C32-3E64A01CF5F5}"/>
    <cellStyle name="20% - Accent1 5" xfId="208" xr:uid="{38B56B55-0034-44E2-8DB0-835E9FFA4AB2}"/>
    <cellStyle name="20% - Accent1 6" xfId="209" xr:uid="{3EAB28A1-BD73-4E02-A09A-ECD3EC875B88}"/>
    <cellStyle name="20% - Accent1 7" xfId="210" xr:uid="{E84A9D4B-57E9-4A50-990B-29BD4A7571EB}"/>
    <cellStyle name="20% - Accent2" xfId="42" builtinId="34" customBuiltin="1"/>
    <cellStyle name="20% - Accent2 2" xfId="88" xr:uid="{2D1196C3-58C2-4AD4-9BB5-966586989474}"/>
    <cellStyle name="20% - Accent2 2 2" xfId="211" xr:uid="{E81DBB14-1A81-4FCE-B352-8E2A023BC72A}"/>
    <cellStyle name="20% - Accent2 2 3" xfId="212" xr:uid="{FD7EE379-3D7D-4C94-9073-AAEA15A153B9}"/>
    <cellStyle name="20% - Accent2 2 4" xfId="553" xr:uid="{DA6509DE-AC2B-4249-85D8-CDCD672FE7B6}"/>
    <cellStyle name="20% - Accent2 3" xfId="213" xr:uid="{A2C97FEC-1184-46FB-8CF3-87225B61A3D7}"/>
    <cellStyle name="20% - Accent2 4" xfId="214" xr:uid="{9D1671A1-F71B-4F12-A8B9-8FF5D13FDF5E}"/>
    <cellStyle name="20% - Accent2 5" xfId="215" xr:uid="{9CD1D8BB-012F-4034-A175-EABCA6A967F1}"/>
    <cellStyle name="20% - Accent2 6" xfId="216" xr:uid="{F4CCD541-5422-4827-836F-F98F319CEF1E}"/>
    <cellStyle name="20% - Accent2 7" xfId="217" xr:uid="{54959EF8-7113-4906-AAF6-F754A37F3864}"/>
    <cellStyle name="20% - Accent3" xfId="45" builtinId="38" customBuiltin="1"/>
    <cellStyle name="20% - Accent3 2" xfId="89" xr:uid="{0BD5A4D5-1CA1-4639-B126-41B370EBBECE}"/>
    <cellStyle name="20% - Accent3 2 2" xfId="218" xr:uid="{F5F19948-A066-4C85-94DA-AE156A598A53}"/>
    <cellStyle name="20% - Accent3 2 3" xfId="219" xr:uid="{48F96D06-17B3-4414-A939-EE46388139F9}"/>
    <cellStyle name="20% - Accent3 2 4" xfId="554" xr:uid="{57876832-8F14-4475-9FD9-4074F80214B2}"/>
    <cellStyle name="20% - Accent3 3" xfId="220" xr:uid="{2421877C-C689-4361-996F-AA6F6BA56073}"/>
    <cellStyle name="20% - Accent3 4" xfId="221" xr:uid="{0A309CCD-C76B-4F76-8F4C-249BE81B3E32}"/>
    <cellStyle name="20% - Accent3 5" xfId="222" xr:uid="{D26D27BB-2D1A-4AC2-AC46-C29F470C6778}"/>
    <cellStyle name="20% - Accent3 6" xfId="223" xr:uid="{B94CBC75-8EF2-41A6-A447-A042113C8FE1}"/>
    <cellStyle name="20% - Accent3 7" xfId="224" xr:uid="{0415C58D-B696-4A7F-882D-75C0D01AD3C6}"/>
    <cellStyle name="20% - Accent4" xfId="48" builtinId="42" customBuiltin="1"/>
    <cellStyle name="20% - Accent4 2" xfId="90" xr:uid="{428CD2A3-BE61-4918-BD5E-177C655B71E6}"/>
    <cellStyle name="20% - Accent4 2 2" xfId="225" xr:uid="{D99A352F-951B-4903-AFB8-21D152661C87}"/>
    <cellStyle name="20% - Accent4 2 3" xfId="226" xr:uid="{D108CAB7-2BF6-4EE9-B426-571512C20B68}"/>
    <cellStyle name="20% - Accent4 2 4" xfId="555" xr:uid="{1AD0DAA4-111E-4D7C-A9C0-30F3BBCAE21D}"/>
    <cellStyle name="20% - Accent4 3" xfId="227" xr:uid="{81AC5DCA-2235-4145-B077-D540FF775E5F}"/>
    <cellStyle name="20% - Accent4 4" xfId="228" xr:uid="{2A438529-3D63-4F01-8275-FBD3146979EB}"/>
    <cellStyle name="20% - Accent4 5" xfId="229" xr:uid="{13A8D075-34A9-4502-8ABA-D1C9667E2383}"/>
    <cellStyle name="20% - Accent4 6" xfId="230" xr:uid="{1F3CC55F-A428-4C3A-A7C3-28FC95558313}"/>
    <cellStyle name="20% - Accent4 7" xfId="231" xr:uid="{06893384-1F18-4416-BB3C-F1D8D424987F}"/>
    <cellStyle name="20% - Accent5" xfId="51" builtinId="46" customBuiltin="1"/>
    <cellStyle name="20% - Accent5 2" xfId="91" xr:uid="{C2CC6923-A5E0-4492-9CB1-B0994345ED83}"/>
    <cellStyle name="20% - Accent5 2 2" xfId="232" xr:uid="{B4BDAB68-A9AD-4EA3-BB82-DD8BBD12B2F2}"/>
    <cellStyle name="20% - Accent5 2 3" xfId="233" xr:uid="{1A6336C7-1C2E-4F20-B486-F25B5782D3BE}"/>
    <cellStyle name="20% - Accent5 2 4" xfId="556" xr:uid="{D0A44A36-3BE0-4864-B1C5-78C358EDACBB}"/>
    <cellStyle name="20% - Accent5 3" xfId="234" xr:uid="{FF4D7EED-AE56-4421-85B7-A08E4823485B}"/>
    <cellStyle name="20% - Accent5 4" xfId="235" xr:uid="{AA7A03D3-F2B7-4548-B78B-65CCF1060132}"/>
    <cellStyle name="20% - Accent5 5" xfId="236" xr:uid="{F0381F6D-72D5-4786-82AA-CBEEBEC779D0}"/>
    <cellStyle name="20% - Accent5 6" xfId="237" xr:uid="{BAF25A3B-DE73-489B-9DB4-B52309BE799B}"/>
    <cellStyle name="20% - Accent5 7" xfId="238" xr:uid="{77392B0A-0716-4680-8722-D3C3CEBFA46E}"/>
    <cellStyle name="20% - Accent6" xfId="54" builtinId="50" customBuiltin="1"/>
    <cellStyle name="20% - Accent6 2" xfId="92" xr:uid="{64695746-3B09-4CC7-9DF8-0BB5D963738F}"/>
    <cellStyle name="20% - Accent6 2 2" xfId="239" xr:uid="{D8BDB3EE-DF6D-44B8-9DDF-E082F317F14B}"/>
    <cellStyle name="20% - Accent6 2 3" xfId="240" xr:uid="{7336EC68-85CA-4827-9832-3B612B58A702}"/>
    <cellStyle name="20% - Accent6 2 4" xfId="557" xr:uid="{C70D5B76-A8FC-423A-92E2-5B90B612B349}"/>
    <cellStyle name="20% - Accent6 3" xfId="241" xr:uid="{8ED98984-C9E2-41B7-AC0D-B7CCE70A9E72}"/>
    <cellStyle name="20% - Accent6 4" xfId="242" xr:uid="{6388EC76-95CA-4893-AE55-C40D8054DB86}"/>
    <cellStyle name="20% - Accent6 5" xfId="243" xr:uid="{3ACC2F4D-80D2-4B0C-9CEC-D922E38F9264}"/>
    <cellStyle name="20% - Accent6 6" xfId="244" xr:uid="{87CF8CC8-C1FE-456D-8885-5914FF2D4E7B}"/>
    <cellStyle name="20% - Accent6 7" xfId="245" xr:uid="{AC8D82C4-73EB-41A5-AA31-8036CACB14B6}"/>
    <cellStyle name="40% - Accent1" xfId="40" builtinId="31" customBuiltin="1"/>
    <cellStyle name="40% - Accent1 2" xfId="93" xr:uid="{073C98B3-ECC8-4288-AB5E-62F1F4CEAE75}"/>
    <cellStyle name="40% - Accent1 2 2" xfId="246" xr:uid="{05708DDC-3A68-4F90-AF28-615E6B49A216}"/>
    <cellStyle name="40% - Accent1 2 3" xfId="247" xr:uid="{A34CCEBB-B3DE-43F5-BFB5-6B9ABD40A08A}"/>
    <cellStyle name="40% - Accent1 2 4" xfId="558" xr:uid="{4E5A6EF1-485E-4BB2-A118-22DB9FABD12B}"/>
    <cellStyle name="40% - Accent1 3" xfId="248" xr:uid="{420A8631-85D4-45DD-9683-B89AD8D76331}"/>
    <cellStyle name="40% - Accent1 4" xfId="249" xr:uid="{0A3975C8-9C23-48C2-8FC0-C2299B60C17C}"/>
    <cellStyle name="40% - Accent1 5" xfId="250" xr:uid="{2EFBD4C8-12AD-49FB-8D2A-07A5BB9F185B}"/>
    <cellStyle name="40% - Accent1 6" xfId="251" xr:uid="{E5D217FD-0EF4-47B9-A8DD-FCC22CC88DB8}"/>
    <cellStyle name="40% - Accent1 7" xfId="252" xr:uid="{DA6EB5AD-364E-4684-84BC-E42066B8FD26}"/>
    <cellStyle name="40% - Accent2" xfId="43" builtinId="35" customBuiltin="1"/>
    <cellStyle name="40% - Accent2 2" xfId="94" xr:uid="{8D3EB3B2-BE7F-49D8-8020-058E006735F1}"/>
    <cellStyle name="40% - Accent2 2 2" xfId="253" xr:uid="{037CFA7C-97E0-4EA1-9537-A344BE0B26F5}"/>
    <cellStyle name="40% - Accent2 2 3" xfId="254" xr:uid="{E4FD3138-00DC-4501-8E2D-9118C0DCCCF9}"/>
    <cellStyle name="40% - Accent2 2 4" xfId="559" xr:uid="{FEB2B489-5517-438B-9E26-A6F7519ADC0A}"/>
    <cellStyle name="40% - Accent2 3" xfId="255" xr:uid="{1321EF8D-048B-4B8E-852D-A706B99977E1}"/>
    <cellStyle name="40% - Accent2 4" xfId="256" xr:uid="{F6840959-9E55-4836-BAF9-F74F6FAE23D0}"/>
    <cellStyle name="40% - Accent2 5" xfId="257" xr:uid="{AC1E58A8-3363-4074-8891-E3E1BB7BDF5C}"/>
    <cellStyle name="40% - Accent2 6" xfId="258" xr:uid="{1B5B8E21-E0CF-4405-A021-8B9BD79D687B}"/>
    <cellStyle name="40% - Accent2 7" xfId="259" xr:uid="{9E561337-4A55-4ABA-A28E-94C4253EB5A7}"/>
    <cellStyle name="40% - Accent3" xfId="46" builtinId="39" customBuiltin="1"/>
    <cellStyle name="40% - Accent3 2" xfId="95" xr:uid="{D0466F7C-306B-458E-BACA-CCCCE4DEEB68}"/>
    <cellStyle name="40% - Accent3 2 2" xfId="260" xr:uid="{22705C36-B957-4000-98C8-D088B9E92671}"/>
    <cellStyle name="40% - Accent3 2 3" xfId="261" xr:uid="{26B43824-7194-49EE-89A3-C5835B2C8F4F}"/>
    <cellStyle name="40% - Accent3 2 4" xfId="560" xr:uid="{D6850494-E288-4638-A535-6C0ADC6CD956}"/>
    <cellStyle name="40% - Accent3 3" xfId="262" xr:uid="{5FD7370A-DF06-4974-9DA1-9391F4836C74}"/>
    <cellStyle name="40% - Accent3 4" xfId="263" xr:uid="{241C9390-300C-4CC7-BCBE-D97307C89FDF}"/>
    <cellStyle name="40% - Accent3 5" xfId="264" xr:uid="{747BE906-9499-42BE-9394-B970ADC3B746}"/>
    <cellStyle name="40% - Accent3 6" xfId="265" xr:uid="{AAB937CE-7703-477D-8CA1-1AC6B5244C77}"/>
    <cellStyle name="40% - Accent3 7" xfId="266" xr:uid="{62450AE0-03EB-45DD-B1F8-338BB12C8BBD}"/>
    <cellStyle name="40% - Accent4" xfId="49" builtinId="43" customBuiltin="1"/>
    <cellStyle name="40% - Accent4 2" xfId="96" xr:uid="{C4C30FDA-6904-487C-8A69-A89846D030F0}"/>
    <cellStyle name="40% - Accent4 2 2" xfId="267" xr:uid="{D3453A0A-1727-4227-A0E0-ADCCB4B094F3}"/>
    <cellStyle name="40% - Accent4 2 3" xfId="268" xr:uid="{4C68D2F6-0A66-42A1-9DD3-06218E18A804}"/>
    <cellStyle name="40% - Accent4 2 4" xfId="561" xr:uid="{50C561E1-30C3-45F6-988B-2F12C832B3CE}"/>
    <cellStyle name="40% - Accent4 3" xfId="269" xr:uid="{69785F49-6D5C-4FF0-9596-CA75487BE880}"/>
    <cellStyle name="40% - Accent4 4" xfId="270" xr:uid="{23A360F1-FF84-4016-B151-6CD5F0FC37FA}"/>
    <cellStyle name="40% - Accent4 5" xfId="271" xr:uid="{C45D94D6-37DA-4A3A-920D-161AB09C81A4}"/>
    <cellStyle name="40% - Accent4 6" xfId="272" xr:uid="{60AE45C6-E64A-4211-88A7-3251E7588D92}"/>
    <cellStyle name="40% - Accent4 7" xfId="273" xr:uid="{D8C4AA0E-6371-417D-AC2E-E1977188B2FC}"/>
    <cellStyle name="40% - Accent5" xfId="52" builtinId="47" customBuiltin="1"/>
    <cellStyle name="40% - Accent5 2" xfId="97" xr:uid="{053A3296-75CE-4116-8999-3F6B0CCD66EE}"/>
    <cellStyle name="40% - Accent5 2 2" xfId="274" xr:uid="{9F5499D3-8F5A-4872-B294-F768E3F1C23B}"/>
    <cellStyle name="40% - Accent5 2 3" xfId="275" xr:uid="{69E2C06C-850F-4E54-AADA-29928114CB11}"/>
    <cellStyle name="40% - Accent5 2 4" xfId="562" xr:uid="{B21BB054-2886-4AB7-865E-7753BACF4664}"/>
    <cellStyle name="40% - Accent5 3" xfId="276" xr:uid="{1EB1DC5D-448E-4E18-916A-AF445715C6BC}"/>
    <cellStyle name="40% - Accent5 4" xfId="277" xr:uid="{839D6F2C-95D8-4AF4-A156-3D0B0E290A05}"/>
    <cellStyle name="40% - Accent5 5" xfId="278" xr:uid="{F65B233B-FF9A-40B0-AF4F-C842F94C17FE}"/>
    <cellStyle name="40% - Accent5 6" xfId="279" xr:uid="{DF34F027-B704-4DAA-B4E1-7AB95D2FFEDD}"/>
    <cellStyle name="40% - Accent5 7" xfId="280" xr:uid="{4757741B-6B9C-4EA4-AA65-4417E1167158}"/>
    <cellStyle name="40% - Accent6" xfId="55" builtinId="51" customBuiltin="1"/>
    <cellStyle name="40% - Accent6 2" xfId="98" xr:uid="{39720912-24B5-4631-800F-FA9AD8C68150}"/>
    <cellStyle name="40% - Accent6 2 2" xfId="281" xr:uid="{94ABC865-8BF6-403C-961F-0A974DF7EDDC}"/>
    <cellStyle name="40% - Accent6 2 3" xfId="282" xr:uid="{35BCAE81-AA7D-4F2D-9A53-FA347507C9AC}"/>
    <cellStyle name="40% - Accent6 2 4" xfId="563" xr:uid="{808F9A6B-958C-4EBC-AA81-6B21604B1C1D}"/>
    <cellStyle name="40% - Accent6 3" xfId="283" xr:uid="{E57A2D12-AF63-4E96-A6CE-A48166573FF1}"/>
    <cellStyle name="40% - Accent6 4" xfId="284" xr:uid="{850DECE2-49EC-4107-9A21-A2A5A55A97DB}"/>
    <cellStyle name="40% - Accent6 5" xfId="285" xr:uid="{41C1C429-8899-40FF-8C22-0F1389E4EB04}"/>
    <cellStyle name="40% - Accent6 6" xfId="286" xr:uid="{E6F7F85D-AEAE-4B44-97C0-488EC23F5645}"/>
    <cellStyle name="40% - Accent6 7" xfId="287" xr:uid="{A28BA653-3090-4315-BB12-D86EDB24E53F}"/>
    <cellStyle name="60% - Accent1 2" xfId="99" xr:uid="{20B2D227-A1A4-4870-9B9C-F19D50190D3F}"/>
    <cellStyle name="60% - Accent1 2 2" xfId="288" xr:uid="{C03C7CDE-2FA3-435B-96FD-388AC443AD05}"/>
    <cellStyle name="60% - Accent1 2 3" xfId="289" xr:uid="{FC4C03A6-5066-4856-8E6C-FE9D3CA2398D}"/>
    <cellStyle name="60% - Accent1 2 4" xfId="564" xr:uid="{C949C60E-F387-41B9-B040-483EDAAB0FBB}"/>
    <cellStyle name="60% - Accent1 3" xfId="290" xr:uid="{0C362854-547E-4598-B344-1A84F15B477B}"/>
    <cellStyle name="60% - Accent1 4" xfId="524" xr:uid="{C1BB4F51-912D-4283-AF99-62A9A8CE347A}"/>
    <cellStyle name="60% - Accent2 2" xfId="100" xr:uid="{487F3577-5D72-44A5-A359-829EE4F987CE}"/>
    <cellStyle name="60% - Accent2 2 2" xfId="291" xr:uid="{AFD11A0F-A645-4A0F-8E81-4F6C0E455F90}"/>
    <cellStyle name="60% - Accent2 2 3" xfId="292" xr:uid="{2A99F969-185B-401E-BC98-FBF3BBB6CD53}"/>
    <cellStyle name="60% - Accent2 2 4" xfId="565" xr:uid="{6F429975-28D6-496E-BAC5-C327068373F1}"/>
    <cellStyle name="60% - Accent2 3" xfId="293" xr:uid="{2E7F7AF4-987C-40AC-8200-5F13BCBE41FD}"/>
    <cellStyle name="60% - Accent2 4" xfId="525" xr:uid="{EE05BE43-F23D-4804-9AD5-362070D1C45B}"/>
    <cellStyle name="60% - Accent3 2" xfId="101" xr:uid="{415D554E-A6C3-4402-8BB1-39C58020F4F0}"/>
    <cellStyle name="60% - Accent3 2 2" xfId="294" xr:uid="{32DC87F1-2D5A-4D84-9BC7-A2315534EDB8}"/>
    <cellStyle name="60% - Accent3 2 3" xfId="295" xr:uid="{0348482E-DA4B-407A-8577-7F8CC0420205}"/>
    <cellStyle name="60% - Accent3 2 4" xfId="566" xr:uid="{AAA2F8AC-A823-4D2E-9060-DC8A6CBB093B}"/>
    <cellStyle name="60% - Accent3 3" xfId="296" xr:uid="{D23EF24E-F6EB-41CD-9AF2-5D9F3E6F713C}"/>
    <cellStyle name="60% - Accent3 4" xfId="526" xr:uid="{442B440A-52C3-4F9C-B06E-169D74C5255D}"/>
    <cellStyle name="60% - Accent4 2" xfId="102" xr:uid="{5AA006B1-134D-46DB-BD2C-D3548BA07345}"/>
    <cellStyle name="60% - Accent4 2 2" xfId="297" xr:uid="{01EA76D9-B679-4543-BA15-B11D7340FDDE}"/>
    <cellStyle name="60% - Accent4 2 3" xfId="298" xr:uid="{BC2DBEAA-C434-451E-B8D0-B630BBFE7103}"/>
    <cellStyle name="60% - Accent4 2 4" xfId="567" xr:uid="{6921ED35-56F7-4725-B4F9-22B4BAD7539E}"/>
    <cellStyle name="60% - Accent4 3" xfId="299" xr:uid="{A203488A-0B9F-4F4B-B1A6-4B63DEB90E85}"/>
    <cellStyle name="60% - Accent4 4" xfId="527" xr:uid="{26AA0965-E7FB-40D5-8CE0-8577C6B3F5E8}"/>
    <cellStyle name="60% - Accent5 2" xfId="103" xr:uid="{F12B8F57-295B-4089-B704-394E4E547F17}"/>
    <cellStyle name="60% - Accent5 2 2" xfId="300" xr:uid="{8ED6F4C4-E19E-48EF-AFD4-BDC0CB595C0E}"/>
    <cellStyle name="60% - Accent5 2 3" xfId="301" xr:uid="{86B73B12-14B9-4266-B0FB-BC914B24FFED}"/>
    <cellStyle name="60% - Accent5 2 4" xfId="568" xr:uid="{26A86D73-7E7C-403E-B497-7469936DD008}"/>
    <cellStyle name="60% - Accent5 3" xfId="302" xr:uid="{C220BFB0-19F8-4B65-A06E-BC77FF8E479B}"/>
    <cellStyle name="60% - Accent5 4" xfId="528" xr:uid="{1A4B5633-7655-41BF-B4A7-1315C942C279}"/>
    <cellStyle name="60% - Accent6 2" xfId="104" xr:uid="{E87BA4DE-82BB-4AE9-A072-F750B8F1EE16}"/>
    <cellStyle name="60% - Accent6 2 2" xfId="303" xr:uid="{ABCE4BDA-263A-4F8A-B606-7D8FE2F63024}"/>
    <cellStyle name="60% - Accent6 2 3" xfId="304" xr:uid="{5213D38B-87C3-47EF-872B-05B86572AAC6}"/>
    <cellStyle name="60% - Accent6 2 4" xfId="569" xr:uid="{EED370A9-1708-4D66-B275-F5F70D9C3BAB}"/>
    <cellStyle name="60% - Accent6 3" xfId="305" xr:uid="{B9652B2D-28B2-4372-9991-41CD4D5A00A8}"/>
    <cellStyle name="60% - Accent6 4" xfId="529" xr:uid="{CDF2E33B-E579-4A69-B7B4-790A745E898F}"/>
    <cellStyle name="Accent1" xfId="38" builtinId="29" customBuiltin="1"/>
    <cellStyle name="Accent1 2" xfId="105" xr:uid="{BF7E8109-93CA-4076-8E1C-78DB1CB6922F}"/>
    <cellStyle name="Accent1 2 2" xfId="306" xr:uid="{697AD608-9F93-4586-A8C1-1B6839199071}"/>
    <cellStyle name="Accent1 2 3" xfId="307" xr:uid="{093EA71B-548D-4723-AC1B-50CA8E8CC944}"/>
    <cellStyle name="Accent1 2 4" xfId="570" xr:uid="{77D7F670-3D87-45B0-8330-B93A6A2765D1}"/>
    <cellStyle name="Accent1 3" xfId="308" xr:uid="{816B73AA-7A2B-4C3C-9113-0D7D2B4D3D15}"/>
    <cellStyle name="Accent2" xfId="41" builtinId="33" customBuiltin="1"/>
    <cellStyle name="Accent2 2" xfId="106" xr:uid="{EDCA89F2-BBAC-49BC-BBF8-5018F9FA341C}"/>
    <cellStyle name="Accent2 2 2" xfId="309" xr:uid="{5611F9EA-226A-41C5-B1A0-F254E6F797DC}"/>
    <cellStyle name="Accent2 2 3" xfId="310" xr:uid="{7543C9B5-E69C-4D12-83D8-A39F164FE37A}"/>
    <cellStyle name="Accent2 2 4" xfId="571" xr:uid="{0337FEBA-46DC-4485-9DE5-980F27BF12E1}"/>
    <cellStyle name="Accent2 3" xfId="311" xr:uid="{B95A6126-F505-41E8-BD62-9962BF99303E}"/>
    <cellStyle name="Accent3" xfId="44" builtinId="37" customBuiltin="1"/>
    <cellStyle name="Accent3 2" xfId="107" xr:uid="{BBAE0015-C695-4940-AF62-0B5B059DB011}"/>
    <cellStyle name="Accent3 2 2" xfId="312" xr:uid="{C446C742-744C-451F-8CF6-C3EFC95E4005}"/>
    <cellStyle name="Accent3 2 3" xfId="313" xr:uid="{8A169F1A-4D83-4E15-A70F-51E2FAB2F7C8}"/>
    <cellStyle name="Accent3 2 4" xfId="572" xr:uid="{5A9F9165-58B8-4D10-8AC3-D27E2C64AA4D}"/>
    <cellStyle name="Accent3 3" xfId="314" xr:uid="{4E7FFC3B-0B5F-4D57-9D43-B2AD19217851}"/>
    <cellStyle name="Accent4" xfId="47" builtinId="41" customBuiltin="1"/>
    <cellStyle name="Accent4 2" xfId="108" xr:uid="{4C280E5D-A9E7-4BDB-B80F-9EAD238DD968}"/>
    <cellStyle name="Accent4 2 2" xfId="315" xr:uid="{7E283088-884D-473E-8127-6ED8FF41F1EF}"/>
    <cellStyle name="Accent4 2 3" xfId="316" xr:uid="{D153A5A9-F848-4254-9D2E-8977589926B0}"/>
    <cellStyle name="Accent4 2 4" xfId="573" xr:uid="{ED669902-3C9B-44B6-9E0A-F1C230B75BEE}"/>
    <cellStyle name="Accent4 3" xfId="317" xr:uid="{1EFD107B-97CF-43D0-96FE-B7AB7B150BC6}"/>
    <cellStyle name="Accent5" xfId="50" builtinId="45" customBuiltin="1"/>
    <cellStyle name="Accent5 2" xfId="109" xr:uid="{3723B087-2721-4EF1-85E5-808632CD0A2F}"/>
    <cellStyle name="Accent5 2 2" xfId="318" xr:uid="{D083D91F-0590-4888-A790-4720429E2EE2}"/>
    <cellStyle name="Accent5 2 3" xfId="319" xr:uid="{A1F89DDC-4DF9-40FA-9354-CD7CFEB4BC74}"/>
    <cellStyle name="Accent5 2 4" xfId="574" xr:uid="{070E19E4-5EB5-49DD-A4C0-E857B91777DA}"/>
    <cellStyle name="Accent5 3" xfId="320" xr:uid="{4B975455-CB14-421B-A996-30E425E04DA1}"/>
    <cellStyle name="Accent6" xfId="53" builtinId="49" customBuiltin="1"/>
    <cellStyle name="Accent6 2" xfId="110" xr:uid="{8D2385C6-BCCF-4101-8253-693FBA3264D8}"/>
    <cellStyle name="Accent6 2 2" xfId="321" xr:uid="{3F768CC9-C331-4259-BD7E-3686ACEDC3C0}"/>
    <cellStyle name="Accent6 2 3" xfId="322" xr:uid="{1531BF38-1A8E-4CE9-B016-8F4EDACAF2A9}"/>
    <cellStyle name="Accent6 2 4" xfId="575" xr:uid="{A97F08CC-1B57-4D97-83DC-92ADB0DAE725}"/>
    <cellStyle name="Accent6 3" xfId="323" xr:uid="{56024DCE-5832-4A21-A7B1-E63DCB6F8610}"/>
    <cellStyle name="Bad" xfId="29" builtinId="27" customBuiltin="1"/>
    <cellStyle name="Bad 2" xfId="111" xr:uid="{EB14A0F9-94D6-4FF6-ABC9-AA25676DE523}"/>
    <cellStyle name="Bad 2 2" xfId="324" xr:uid="{410B5167-898D-4083-B9B2-5630574AAB65}"/>
    <cellStyle name="Bad 2 3" xfId="325" xr:uid="{33E51A77-50E4-4704-A5D0-B371D66C40E0}"/>
    <cellStyle name="Bad 2 4" xfId="576" xr:uid="{470744F9-4750-4F27-9EE3-DEA717F175B4}"/>
    <cellStyle name="Bad 3" xfId="326" xr:uid="{7DCF3B82-D10D-4910-8BE2-9EA72D9F5A47}"/>
    <cellStyle name="Calculation" xfId="32" builtinId="22" customBuiltin="1"/>
    <cellStyle name="Calculation 2" xfId="112" xr:uid="{A781CDEA-03B7-4928-8802-65C5FFBA2528}"/>
    <cellStyle name="Calculation 2 2" xfId="327" xr:uid="{3B4AF45E-36E3-40FB-9CD3-DD85B9906297}"/>
    <cellStyle name="Calculation 2 2 2" xfId="328" xr:uid="{D8F18CD0-E47E-4618-93D9-EC129B87B6F7}"/>
    <cellStyle name="Calculation 2 3" xfId="329" xr:uid="{02D8E44D-6559-4FA4-9016-3C52C53C23E4}"/>
    <cellStyle name="Calculation 2 4" xfId="577" xr:uid="{8DDCE1F3-21EC-4CA3-95EA-B828CF2A8656}"/>
    <cellStyle name="Calculation 3" xfId="330" xr:uid="{6DC4041A-5AFB-4811-926A-0EB51DB83694}"/>
    <cellStyle name="Check Cell" xfId="34" builtinId="23" customBuiltin="1"/>
    <cellStyle name="Check Cell 2" xfId="113" xr:uid="{E8FB83AE-FAE8-444C-8471-A14EBC22B964}"/>
    <cellStyle name="Check Cell 2 2" xfId="331" xr:uid="{B907F346-0053-4405-B485-800700D48034}"/>
    <cellStyle name="Check Cell 2 3" xfId="332" xr:uid="{8BE52EC5-BB58-42CD-9EE5-DBD2F4F8EB56}"/>
    <cellStyle name="Check Cell 2 4" xfId="578" xr:uid="{2DFF6F9F-C202-48B2-8ACC-1493161025AF}"/>
    <cellStyle name="Check Cell 3" xfId="333" xr:uid="{EAEB0FAD-C951-4C54-A36F-75EF6239661A}"/>
    <cellStyle name="Comma [0] 2" xfId="334" xr:uid="{11DC35DC-17C7-4DE0-9AF0-EB5667D1477A}"/>
    <cellStyle name="Comma [0] 2 2" xfId="335" xr:uid="{1ED97AE0-5BE8-46ED-9877-F72D139CBD12}"/>
    <cellStyle name="Comma [0] 3" xfId="336" xr:uid="{95710E5E-0694-4B9A-808E-250EC2AD7241}"/>
    <cellStyle name="Comma 10" xfId="337" xr:uid="{3A5E6087-2491-45A2-86B5-585DF89F69D9}"/>
    <cellStyle name="Comma 11" xfId="338" xr:uid="{2E1661D7-8C7E-42F7-8564-735ED9DBBAC9}"/>
    <cellStyle name="Comma 11 2" xfId="339" xr:uid="{752E27FE-9F4E-442B-ADE4-CD23B18DB6C5}"/>
    <cellStyle name="Comma 12" xfId="594" xr:uid="{67189410-49CB-4F57-9DF8-7678CDE487C2}"/>
    <cellStyle name="Comma 2" xfId="7" xr:uid="{FBF71EDA-3E81-482A-9869-40822D5F39D0}"/>
    <cellStyle name="Comma 2 2" xfId="172" xr:uid="{C0136D94-B3C0-48F2-BBD1-950DE47F71AD}"/>
    <cellStyle name="Comma 2 2 2" xfId="174" xr:uid="{644E20AD-BD53-4569-9CC7-45B80C656928}"/>
    <cellStyle name="Comma 2 2 2 2" xfId="342" xr:uid="{F4790BC9-5316-465F-AEA1-302A2AA57338}"/>
    <cellStyle name="Comma 2 2 3" xfId="175" xr:uid="{01A285BA-51D7-46DE-8414-526415F32197}"/>
    <cellStyle name="Comma 2 2 3 2" xfId="544" xr:uid="{B7047E09-71AD-4C5B-AC07-7A60685F00A5}"/>
    <cellStyle name="Comma 2 2 4" xfId="341" xr:uid="{D3132165-20F7-4194-8626-DA9FD98B2C17}"/>
    <cellStyle name="Comma 2 3" xfId="180" xr:uid="{18E1A898-A4C4-431D-B108-DAC528957E22}"/>
    <cellStyle name="Comma 2 3 2" xfId="343" xr:uid="{FDD305CF-55E8-477C-8BF4-B19B55F2E288}"/>
    <cellStyle name="Comma 2 4" xfId="344" xr:uid="{446B471D-7783-4522-9259-18B9CEA52AF9}"/>
    <cellStyle name="Comma 2 5" xfId="345" xr:uid="{38EC5F61-267A-4B83-BF3C-97AB306A11E9}"/>
    <cellStyle name="Comma 2 6" xfId="346" xr:uid="{1F0365EA-8A28-4F85-9F59-B7CD7C33BD41}"/>
    <cellStyle name="Comma 2 7" xfId="340" xr:uid="{40F84FE0-6FA0-400B-ABA7-00BBC6BF4915}"/>
    <cellStyle name="Comma 3" xfId="12" xr:uid="{0D4E7C52-877B-4CFA-8AE7-A26B01593CD8}"/>
    <cellStyle name="Comma 3 2" xfId="348" xr:uid="{F105916E-655D-470F-8209-9CD775CEB7E4}"/>
    <cellStyle name="Comma 3 3" xfId="349" xr:uid="{F2213FAD-C0D2-4D4A-A42D-359A512CB862}"/>
    <cellStyle name="Comma 3 4" xfId="350" xr:uid="{554F1D75-4B52-4685-969B-71D5EE1A6E72}"/>
    <cellStyle name="Comma 3 5" xfId="347" xr:uid="{F1DAC124-EAAF-42DF-942F-0F3DFD408925}"/>
    <cellStyle name="Comma 3 6" xfId="114" xr:uid="{F4654AA4-A449-4A73-9143-DEBD0B604B3C}"/>
    <cellStyle name="Comma 4" xfId="115" xr:uid="{BC9B4B35-A07B-4806-8A51-069DCF70324D}"/>
    <cellStyle name="Comma 4 2" xfId="352" xr:uid="{114405BB-C57E-477A-8817-E578BE8E8983}"/>
    <cellStyle name="Comma 4 3" xfId="351" xr:uid="{34530D38-ED95-42E9-81D1-E2C3EBCDF527}"/>
    <cellStyle name="Comma 5" xfId="116" xr:uid="{C779AAFB-63FC-4FFE-A228-8C4C6C520FF3}"/>
    <cellStyle name="Comma 5 2" xfId="354" xr:uid="{F8A88141-6593-457C-8E17-1F7A60F89883}"/>
    <cellStyle name="Comma 5 3" xfId="355" xr:uid="{B587777E-621F-4A65-BE99-38A2A9CBACC0}"/>
    <cellStyle name="Comma 5 4" xfId="356" xr:uid="{27C8C156-C599-4E9C-B0AE-7EE0CA1978D7}"/>
    <cellStyle name="Comma 5 5" xfId="353" xr:uid="{B73B618C-DDA9-4AA0-B495-159887B7B9FB}"/>
    <cellStyle name="Comma 6" xfId="171" xr:uid="{053B84A2-ADFF-4E60-9C0F-CF78FEE1B6FA}"/>
    <cellStyle name="Comma 6 2" xfId="532" xr:uid="{22F75432-DA0F-4BE8-B70C-F06D5EEEF11F}"/>
    <cellStyle name="Comma 6 3" xfId="357" xr:uid="{8BAE426E-DED0-4587-9347-6C5F73078070}"/>
    <cellStyle name="Comma 7" xfId="185" xr:uid="{D120B620-AED4-4359-B030-FBDC9A6F427A}"/>
    <cellStyle name="Comma 7 2" xfId="535" xr:uid="{696E6081-F19A-43CA-8E9A-6B3340D96AC3}"/>
    <cellStyle name="Comma 7 2 2" xfId="542" xr:uid="{D93181D5-BEEE-499C-8F69-9C670CEAF46B}"/>
    <cellStyle name="Comma 7 3" xfId="538" xr:uid="{76396791-E1F4-483F-93AB-8C05ABA808E5}"/>
    <cellStyle name="Comma 7 4" xfId="358" xr:uid="{4C155EA0-7D6C-458E-9AE0-626AEB2D592A}"/>
    <cellStyle name="Comma 8" xfId="359" xr:uid="{637494D0-B633-482C-AAE5-2D62EB62CCA3}"/>
    <cellStyle name="Comma 9" xfId="360" xr:uid="{7EB093BE-174F-4402-A4D8-939E062B0AD1}"/>
    <cellStyle name="Comma0" xfId="361" xr:uid="{A8A323A8-9831-4347-9E7C-C62C873EF0E3}"/>
    <cellStyle name="Currency 2" xfId="117" xr:uid="{70642E9F-3758-4727-AA4B-6CE2B5B1F4EB}"/>
    <cellStyle name="Currency 3" xfId="118" xr:uid="{F2987C67-38BB-440C-8987-D150F28E888A}"/>
    <cellStyle name="Currency 3 2" xfId="119" xr:uid="{70100EBE-2CC7-4F9D-9010-81F7D7A9B338}"/>
    <cellStyle name="Currency0" xfId="362" xr:uid="{CEE2378F-FC57-4E28-9AC8-73C444C14209}"/>
    <cellStyle name="Data" xfId="56" xr:uid="{6C09EAD4-A5CE-4C26-84A2-EB346AAED5DA}"/>
    <cellStyle name="Data no deci" xfId="57" xr:uid="{4CE2624A-7594-4B8C-8D13-E01A07191A76}"/>
    <cellStyle name="Data Superscript" xfId="58" xr:uid="{5105987D-656F-4CA6-B2DC-3FFE0FCC4055}"/>
    <cellStyle name="Data_1-1A-Regular" xfId="59" xr:uid="{87DA9E52-6D07-4D0C-8E2D-5B06ABB1F98E}"/>
    <cellStyle name="Date" xfId="363" xr:uid="{58AA2852-6744-4ABB-A961-32CC4FFEB212}"/>
    <cellStyle name="Explanatory Text" xfId="36" builtinId="53" customBuiltin="1"/>
    <cellStyle name="Explanatory Text 2" xfId="120" xr:uid="{3E2A5261-667D-41CC-9005-F023562BF3E1}"/>
    <cellStyle name="Explanatory Text 2 2" xfId="364" xr:uid="{F7AA1C71-6F21-48DE-8799-D69F0227B02A}"/>
    <cellStyle name="Explanatory Text 2 3" xfId="365" xr:uid="{ED132D77-CF86-4A8E-8DA3-11A31E7A4F25}"/>
    <cellStyle name="Explanatory Text 2 4" xfId="579" xr:uid="{7BD0C8F4-0748-4099-B6AB-10B9243AC02C}"/>
    <cellStyle name="Explanatory Text 3" xfId="366" xr:uid="{0D5A8DD5-A201-450F-84FC-74444B6586DC}"/>
    <cellStyle name="Fixed" xfId="367" xr:uid="{958ED81D-B01E-40BF-B82A-C249D284958F}"/>
    <cellStyle name="Followed Hyperlink 2" xfId="368" xr:uid="{69F52CD2-2DB6-4996-AD5A-0852896FE148}"/>
    <cellStyle name="Good" xfId="28" builtinId="26" customBuiltin="1"/>
    <cellStyle name="Good 2" xfId="121" xr:uid="{30B2AFB7-1FD8-411E-932F-66D6BBB99AFD}"/>
    <cellStyle name="Good 2 2" xfId="369" xr:uid="{C33B290E-101E-4487-B7EF-172F9CEC49F0}"/>
    <cellStyle name="Good 2 3" xfId="370" xr:uid="{26A996CA-7F03-4552-AA8A-A3038DCD8DCD}"/>
    <cellStyle name="Good 2 4" xfId="580" xr:uid="{FCA6F6A1-B9CC-4A96-B055-BD5AD945F015}"/>
    <cellStyle name="Good 3" xfId="371" xr:uid="{351ECCC4-486C-4005-951B-3F739BB2A135}"/>
    <cellStyle name="Heading 1" xfId="24" builtinId="16" customBuiltin="1"/>
    <cellStyle name="Heading 1 2" xfId="122" xr:uid="{4C50AB71-3C4B-4A4B-A105-91DDBA0ED425}"/>
    <cellStyle name="Heading 1 2 2" xfId="372" xr:uid="{BA758DF9-B74D-4F6F-9D4A-E01096DF436B}"/>
    <cellStyle name="Heading 1 2 3" xfId="373" xr:uid="{1D6BF70C-CA19-47D3-8E58-CF16EADE1924}"/>
    <cellStyle name="Heading 1 2 4" xfId="581" xr:uid="{EE3818CC-AB30-43D6-A25C-405F8C368421}"/>
    <cellStyle name="Heading 1 3" xfId="374" xr:uid="{0E7EF6D1-8760-4547-B3AD-C1A8F89487F8}"/>
    <cellStyle name="Heading 2" xfId="25" builtinId="17" customBuiltin="1"/>
    <cellStyle name="Heading 2 2" xfId="123" xr:uid="{6D2750D8-AFBF-4433-9605-DEB173477007}"/>
    <cellStyle name="Heading 2 2 2" xfId="375" xr:uid="{6DC0869D-2609-4F34-B398-C9A6C417EBFC}"/>
    <cellStyle name="Heading 2 2 3" xfId="376" xr:uid="{44BABD2D-35F3-426B-B5BF-3A14D40C5957}"/>
    <cellStyle name="Heading 2 2 4" xfId="582" xr:uid="{47025C1F-5D84-4A0D-B184-4B19EA196048}"/>
    <cellStyle name="Heading 2 3" xfId="377" xr:uid="{7D961328-50AB-447C-83A1-621336F4CBB2}"/>
    <cellStyle name="Heading 3" xfId="26" builtinId="18" customBuiltin="1"/>
    <cellStyle name="Heading 3 2" xfId="124" xr:uid="{D951BC17-56FB-431C-8759-3140B771DC9A}"/>
    <cellStyle name="Heading 3 2 2" xfId="378" xr:uid="{F344F7D6-B567-4689-AAB8-46EBD1DD0B2D}"/>
    <cellStyle name="Heading 3 2 3" xfId="379" xr:uid="{77231B80-9FE8-43F2-B7C9-B21748948610}"/>
    <cellStyle name="Heading 3 2 4" xfId="583" xr:uid="{DA925ADE-BA26-4825-8DAE-F29A54F4263B}"/>
    <cellStyle name="Heading 3 3" xfId="380" xr:uid="{3121C739-B1BD-4C82-B843-F4340CE1556D}"/>
    <cellStyle name="Heading 4" xfId="27" builtinId="19" customBuiltin="1"/>
    <cellStyle name="Heading 4 2" xfId="125" xr:uid="{92415836-5580-4EDE-978E-B405E4CB2737}"/>
    <cellStyle name="Heading 4 2 2" xfId="381" xr:uid="{1A31E6B3-386B-4B59-881F-0A10864D2B8C}"/>
    <cellStyle name="Heading 4 2 3" xfId="382" xr:uid="{FE47EF89-5A89-4CCB-8153-DD1F4646EF68}"/>
    <cellStyle name="Heading 4 2 4" xfId="584" xr:uid="{4DC33EF3-AA33-4D97-95C3-B3070C556061}"/>
    <cellStyle name="Heading 4 3" xfId="383" xr:uid="{BEB2BEA7-49BF-4BFB-A902-8DC29C890486}"/>
    <cellStyle name="Hed Side" xfId="60" xr:uid="{48BA8850-00F0-49A4-B673-620C0DF62869}"/>
    <cellStyle name="Hed Side 2" xfId="602" xr:uid="{B32CD155-F0BA-4C22-BADC-2C2527F7A54F}"/>
    <cellStyle name="Hed Side bold" xfId="61" xr:uid="{0BF7ACB5-28B2-4D4C-8CF8-46C30ED747DA}"/>
    <cellStyle name="Hed Side Indent" xfId="62" xr:uid="{1BA869E6-A859-4C85-A861-738EE2DEBBF1}"/>
    <cellStyle name="Hed Side Regular" xfId="63" xr:uid="{04258FC5-20A0-4BE7-8011-B0790C158167}"/>
    <cellStyle name="Hed Side_1-1A-Regular" xfId="64" xr:uid="{1E073A08-697F-423E-8A21-B942199762B2}"/>
    <cellStyle name="Hed Top" xfId="65" xr:uid="{5A1CED51-5358-4459-A37B-4F177F967F29}"/>
    <cellStyle name="Hyperlink" xfId="1" builtinId="8"/>
    <cellStyle name="Hyperlink 2" xfId="4" xr:uid="{DD565B4A-4AA6-4998-86F0-B4FC3C5409AC}"/>
    <cellStyle name="Hyperlink 3" xfId="13" xr:uid="{CFBD130C-2DAC-4EE1-AA06-DE16FE5CCA35}"/>
    <cellStyle name="Hyperlink 3 2" xfId="384" xr:uid="{A3363E9C-E2C1-48C8-8C08-C16AFC948602}"/>
    <cellStyle name="Hyperlink 4" xfId="22" xr:uid="{FC3EA616-4BBB-4FDE-A166-81536AB7BFBF}"/>
    <cellStyle name="Hyperlink 4 2" xfId="386" xr:uid="{5E7738C4-EBA6-493B-A96F-9346779072A4}"/>
    <cellStyle name="Hyperlink 4 3" xfId="385" xr:uid="{F5E3C290-AFA0-4B96-934A-AEBE1942BC87}"/>
    <cellStyle name="Hyperlink 5" xfId="387" xr:uid="{853D5339-EBE4-472E-9833-3BF5B2A7FB51}"/>
    <cellStyle name="Hyperlink 6" xfId="598" xr:uid="{9596D2F7-DAC4-4318-8E23-5F53B9E60315}"/>
    <cellStyle name="Hyperlink 7" xfId="600" xr:uid="{412E4C47-E1F6-4FDA-AF59-A830CE64443D}"/>
    <cellStyle name="Input" xfId="30" builtinId="20" customBuiltin="1"/>
    <cellStyle name="Input 2" xfId="126" xr:uid="{D648D9A7-61F7-49D8-B40F-2BBB18DF4AB4}"/>
    <cellStyle name="Input 2 2" xfId="388" xr:uid="{07B60224-393F-42EC-96A3-A4759994DCF7}"/>
    <cellStyle name="Input 2 2 2" xfId="389" xr:uid="{AD54CBAA-7847-40F8-BB15-881C34877795}"/>
    <cellStyle name="Input 2 3" xfId="390" xr:uid="{5D77EAC0-CAD1-41F6-B02B-F3E0E08EF93A}"/>
    <cellStyle name="Input 2 4" xfId="585" xr:uid="{2D2A1124-4D45-4475-9AF5-3BAF6C5DB9B0}"/>
    <cellStyle name="Input 3" xfId="391" xr:uid="{D665FF4C-47E5-4DC1-A626-77FC080A2A54}"/>
    <cellStyle name="Linked Cell" xfId="33" builtinId="24" customBuiltin="1"/>
    <cellStyle name="Linked Cell 2" xfId="127" xr:uid="{3C9F92ED-EC60-4B87-B477-4879F5E0CC89}"/>
    <cellStyle name="Linked Cell 2 2" xfId="392" xr:uid="{4A200FFC-C822-4CA6-A5E2-52B1D7BD7410}"/>
    <cellStyle name="Linked Cell 2 3" xfId="393" xr:uid="{F0B53017-B158-4FCB-8F0A-288B9B8BE5BE}"/>
    <cellStyle name="Linked Cell 2 4" xfId="586" xr:uid="{83D61959-1DD7-4FC2-A770-7B31D93504EE}"/>
    <cellStyle name="Linked Cell 3" xfId="394" xr:uid="{4E0D74B5-1CFE-41EE-A0E4-5B23013914F5}"/>
    <cellStyle name="Neutral 2" xfId="128" xr:uid="{F442FB9F-D520-46D7-940F-63D34C2DA832}"/>
    <cellStyle name="Neutral 2 2" xfId="395" xr:uid="{CBAB4A07-64C3-490D-B2E7-CF425579B166}"/>
    <cellStyle name="Neutral 2 3" xfId="396" xr:uid="{CAB8084C-43E5-4584-9612-D2A6DE515365}"/>
    <cellStyle name="Neutral 2 4" xfId="587" xr:uid="{96E141E8-DE6C-438B-9168-A7865ACEFB3F}"/>
    <cellStyle name="Neutral 3" xfId="397" xr:uid="{0FC0F79B-48AC-42B8-A989-23F69B3E19D0}"/>
    <cellStyle name="Neutral 4" xfId="522" xr:uid="{B09BBBD4-9445-4409-A448-6FB98B9B69FB}"/>
    <cellStyle name="Normal" xfId="0" builtinId="0"/>
    <cellStyle name="Normal 10" xfId="5" xr:uid="{EE354973-333E-46D8-8A11-81189728C313}"/>
    <cellStyle name="Normal 10 2" xfId="398" xr:uid="{6BC947EB-326F-4858-A8CC-9B6ED266AB83}"/>
    <cellStyle name="Normal 10 3" xfId="16" xr:uid="{5F46F192-A460-4C89-BAD2-B130D4CB8229}"/>
    <cellStyle name="Normal 11" xfId="184" xr:uid="{D8A0BA54-3FFD-42FD-9062-A4F587E08C04}"/>
    <cellStyle name="Normal 11 2" xfId="399" xr:uid="{3C2F4486-58E0-45D1-A516-399C9552D4D2}"/>
    <cellStyle name="Normal 12" xfId="188" xr:uid="{C589A1BA-764B-4DBE-B15F-72E17C5BCB44}"/>
    <cellStyle name="Normal 12 2" xfId="400" xr:uid="{E146620C-859D-4193-804B-F5E3E2E7FD10}"/>
    <cellStyle name="Normal 128" xfId="18" xr:uid="{DDB2B675-B71B-4BA1-8CBF-8517D39D73E8}"/>
    <cellStyle name="Normal 13" xfId="401" xr:uid="{2335FCCA-D367-45A5-82CD-2EFB18E31265}"/>
    <cellStyle name="Normal 14" xfId="402" xr:uid="{02E3FDE8-08C8-459C-8BEC-C8228538BFAC}"/>
    <cellStyle name="Normal 15" xfId="403" xr:uid="{91EFEAFB-CD11-4B06-9BED-82C2741BB0E5}"/>
    <cellStyle name="Normal 15 2" xfId="404" xr:uid="{1F92F464-8875-48FF-B76B-EFFD6F278501}"/>
    <cellStyle name="Normal 153" xfId="15" xr:uid="{162383B5-E359-4F72-8B17-E7CFE9B4E1F8}"/>
    <cellStyle name="Normal 16" xfId="405" xr:uid="{15AB305D-551B-4210-8DA6-F7453004420E}"/>
    <cellStyle name="Normal 16 2" xfId="406" xr:uid="{CAA8ADFE-EE21-4036-9E86-35B365FF6692}"/>
    <cellStyle name="Normal 16 3" xfId="407" xr:uid="{0A73E909-3913-490B-9159-C731FF291937}"/>
    <cellStyle name="Normal 17" xfId="408" xr:uid="{19BFCE7D-F70F-489A-B2F2-BB607051697B}"/>
    <cellStyle name="Normal 17 2" xfId="409" xr:uid="{95DF6595-ACCF-4A86-BE73-8C1F818C0A17}"/>
    <cellStyle name="Normal 18" xfId="410" xr:uid="{364A277E-B544-4392-8DCD-9D2832F9A62E}"/>
    <cellStyle name="Normal 19" xfId="520" xr:uid="{51885036-E1AC-472C-8064-5F270A3109DD}"/>
    <cellStyle name="Normal 2" xfId="3" xr:uid="{40B67010-551B-4A74-9D05-09F7696E42D3}"/>
    <cellStyle name="Normal 2 2" xfId="8" xr:uid="{1870E6C6-2249-49F3-B479-FCEEF28A37C3}"/>
    <cellStyle name="Normal 2 2 2" xfId="176" xr:uid="{B99CD35B-2CBA-4062-9EF9-6CE8F484F589}"/>
    <cellStyle name="Normal 2 2 2 2" xfId="414" xr:uid="{A1E8ECD0-42EA-43A4-9C2D-8F52948BD7C6}"/>
    <cellStyle name="Normal 2 2 2 3" xfId="19" xr:uid="{7BE9E0FD-7CD3-4E11-B1B7-EF54CCBEBA47}"/>
    <cellStyle name="Normal 2 2 2 3 2" xfId="413" xr:uid="{5E9CC4A3-D74C-4A74-9965-EA232FAD9705}"/>
    <cellStyle name="Normal 2 2 3" xfId="177" xr:uid="{06BFDA93-448A-4903-94F5-072DCB6D0879}"/>
    <cellStyle name="Normal 2 2 3 2" xfId="545" xr:uid="{D201BDA5-C232-4BDC-AAEE-63A5F2351103}"/>
    <cellStyle name="Normal 2 2 4" xfId="412" xr:uid="{C83F78B2-294E-4C45-97A8-5852620EA317}"/>
    <cellStyle name="Normal 2 3" xfId="178" xr:uid="{A4EE96AE-6288-4917-8570-6BDF37AECED7}"/>
    <cellStyle name="Normal 2 3 2" xfId="416" xr:uid="{1BBBEDD5-CFC9-4733-831A-EFAA66128395}"/>
    <cellStyle name="Normal 2 3 3" xfId="415" xr:uid="{83861844-BAFA-42E6-ACCB-9E071CDB99F4}"/>
    <cellStyle name="Normal 2 4" xfId="181" xr:uid="{B95386DB-99FA-4AA5-BF71-11D03CE90ECD}"/>
    <cellStyle name="Normal 2 4 2" xfId="418" xr:uid="{D4B50941-78E7-4F34-BE8F-8CE594BE947E}"/>
    <cellStyle name="Normal 2 4 2 2" xfId="419" xr:uid="{AAA7836C-6CD5-4AA0-AB6C-E9F5E691545A}"/>
    <cellStyle name="Normal 2 4 3" xfId="420" xr:uid="{10AECEAB-8F1B-4EEA-A48D-D9D72FC2468F}"/>
    <cellStyle name="Normal 2 4 4" xfId="417" xr:uid="{017E6D3C-0F8F-4AE6-9A6C-2415993C2C3B}"/>
    <cellStyle name="Normal 2 5" xfId="421" xr:uid="{7E9874A3-5686-424E-BB75-64C520FBC546}"/>
    <cellStyle name="Normal 2 5 2" xfId="530" xr:uid="{716DD747-8366-4C08-9697-2894B08277D3}"/>
    <cellStyle name="Normal 2 6" xfId="422" xr:uid="{EF8B9F3A-8B27-4CA2-9593-22FE9FD0FD7E}"/>
    <cellStyle name="Normal 2 7" xfId="411" xr:uid="{E6D86F49-3A64-4687-B752-A1FE566A6FE9}"/>
    <cellStyle name="Normal 2 8" xfId="603" xr:uid="{9ECED844-114E-4784-9D30-6BC96B1BAC69}"/>
    <cellStyle name="Normal 20" xfId="189" xr:uid="{8254C4CE-D2A9-4D74-8946-396BC329FD95}"/>
    <cellStyle name="Normal 21" xfId="548" xr:uid="{14727B55-C559-4C4D-ACE1-DF525AEE8ED0}"/>
    <cellStyle name="Normal 22" xfId="550" xr:uid="{45779CB3-79D4-44CF-9A15-67DF52BE396D}"/>
    <cellStyle name="Normal 23" xfId="551" xr:uid="{2E21270B-3167-4005-9C8B-E1CBBF0F3FFA}"/>
    <cellStyle name="Normal 23 2" xfId="596" xr:uid="{16FE36B0-6303-D241-8FA0-DA866ACD268B}"/>
    <cellStyle name="Normal 24" xfId="597" xr:uid="{6808D31E-FEA0-4D65-BB6D-2139EB9E7EB4}"/>
    <cellStyle name="Normal 25" xfId="599" xr:uid="{38D16FD9-3324-4F3B-81A9-75933DB32E99}"/>
    <cellStyle name="Normal 26" xfId="601" xr:uid="{888B4B75-35A9-4ACD-A513-90A5D0864AA2}"/>
    <cellStyle name="Normal 27" xfId="605" xr:uid="{72F3ECE7-E44D-4B8F-877E-843E335B324B}"/>
    <cellStyle name="Normal 3" xfId="2" xr:uid="{465EA940-1E9D-41C3-A9E1-2E9DFFE4264D}"/>
    <cellStyle name="Normal 3 10" xfId="187" xr:uid="{48F84529-BBDC-4D7B-93EF-62C056EAD8D1}"/>
    <cellStyle name="Normal 3 11" xfId="423" xr:uid="{37050428-1D41-44ED-AB3F-B3CBFED0E060}"/>
    <cellStyle name="Normal 3 12" xfId="546" xr:uid="{814638B2-A2A2-4111-AF0C-2D31EE5C2A91}"/>
    <cellStyle name="Normal 3 13" xfId="86" xr:uid="{140B4DAF-16CC-4D8C-BE18-551AFF12457B}"/>
    <cellStyle name="Normal 3 14" xfId="592" xr:uid="{6777AD2B-8105-42A5-BF61-4105FF6DAE0D}"/>
    <cellStyle name="Normal 3 2" xfId="9" xr:uid="{3C385E70-D67E-47E8-8008-50981990E2B3}"/>
    <cellStyle name="Normal 3 2 2" xfId="130" xr:uid="{776F67B1-6D1E-4688-BF27-C2871B27D81F}"/>
    <cellStyle name="Normal 3 2 2 2" xfId="131" xr:uid="{00DA4403-BC8A-4FDB-A463-A7813D5232FC}"/>
    <cellStyle name="Normal 3 2 2 3" xfId="425" xr:uid="{13B2DFF7-0958-4DD2-97BF-62CA8CF8107A}"/>
    <cellStyle name="Normal 3 2 3" xfId="132" xr:uid="{4830AC9C-1D44-4F55-A590-F8FD640F4395}"/>
    <cellStyle name="Normal 3 2 3 2" xfId="531" xr:uid="{DE1EC902-3CE6-46CD-B8E6-4CC845928663}"/>
    <cellStyle name="Normal 3 2 4" xfId="424" xr:uid="{A2D44448-289D-48FF-BC61-E09B1076D95C}"/>
    <cellStyle name="Normal 3 2 5" xfId="547" xr:uid="{2337E87F-C37E-4245-AD69-EF475FA316C6}"/>
    <cellStyle name="Normal 3 2 6" xfId="129" xr:uid="{DFCBB889-9B24-4C75-B8AA-FC12911F4C3C}"/>
    <cellStyle name="Normal 3 3" xfId="17" xr:uid="{A0D29663-3673-46C9-A732-A06E964D3949}"/>
    <cellStyle name="Normal 3 3 2" xfId="134" xr:uid="{0A529687-A482-4508-A16D-95486C6DE6E5}"/>
    <cellStyle name="Normal 3 3 2 2" xfId="135" xr:uid="{DA261E2B-0119-4456-A267-A3BB31629E44}"/>
    <cellStyle name="Normal 3 3 3" xfId="136" xr:uid="{65352F17-066A-4C88-A120-6FBEF926A4D9}"/>
    <cellStyle name="Normal 3 3 4" xfId="426" xr:uid="{10DB943C-41B4-405A-8268-3C94FC74EF35}"/>
    <cellStyle name="Normal 3 3 5" xfId="133" xr:uid="{50A2900F-E55F-4483-BE62-A61B5FE8F0E5}"/>
    <cellStyle name="Normal 3 4" xfId="137" xr:uid="{5F90497B-9DA2-44F8-B21D-520EDF999A7A}"/>
    <cellStyle name="Normal 3 4 2" xfId="138" xr:uid="{10B9A189-44A6-41D2-B7C3-0AF929359432}"/>
    <cellStyle name="Normal 3 4 3" xfId="427" xr:uid="{2B37B88F-3653-46A5-9A42-00DBEAFEF279}"/>
    <cellStyle name="Normal 3 5" xfId="139" xr:uid="{A6B9A829-3E1E-483F-92C0-C2E6D34E731A}"/>
    <cellStyle name="Normal 3 5 2" xfId="428" xr:uid="{877879D2-1425-4D1A-8259-4549CF181804}"/>
    <cellStyle name="Normal 3 6" xfId="140" xr:uid="{F96513B3-C9C1-41AB-827A-E4B791C63006}"/>
    <cellStyle name="Normal 3 7" xfId="141" xr:uid="{8E79577A-E1E0-4BC5-91DE-C8346C99A4F6}"/>
    <cellStyle name="Normal 3 8" xfId="182" xr:uid="{94C10F50-6D30-4BF8-BDEA-502D7198AF28}"/>
    <cellStyle name="Normal 3 9" xfId="183" xr:uid="{5A4ED69C-D8D9-478E-B02C-058AA3027ACD}"/>
    <cellStyle name="Normal 4" xfId="10" xr:uid="{B29F5B36-2A64-4B0A-B8F7-EBC9D7BCA9BD}"/>
    <cellStyle name="Normal 4 10" xfId="429" xr:uid="{BC5BA62F-F7F7-481A-969A-2C4A61B7F03B}"/>
    <cellStyle name="Normal 4 11" xfId="85" xr:uid="{CC4049F5-F25C-4E57-8921-293FD3409EDE}"/>
    <cellStyle name="Normal 4 12" xfId="595" xr:uid="{5894EDCD-D83C-45FF-8356-9532EBE95E26}"/>
    <cellStyle name="Normal 4 2" xfId="23" xr:uid="{751B0E89-9161-434C-BE9E-99540F5D1609}"/>
    <cellStyle name="Normal 4 2 2" xfId="143" xr:uid="{94E0045B-3865-4775-9D6D-FAAC8AB39EA7}"/>
    <cellStyle name="Normal 4 2 2 2" xfId="144" xr:uid="{92809BF6-7BB5-4686-B100-CDC8C2BDC5F5}"/>
    <cellStyle name="Normal 4 2 2 3" xfId="431" xr:uid="{6A5D3D0F-4BF9-4061-9D69-A617DE0CD6BE}"/>
    <cellStyle name="Normal 4 2 3" xfId="145" xr:uid="{7D798A1B-3A71-48B6-B75D-EAEEB2AFDAF6}"/>
    <cellStyle name="Normal 4 2 3 2" xfId="432" xr:uid="{80228E94-B05B-4789-8A04-D55797FB2F52}"/>
    <cellStyle name="Normal 4 2 4" xfId="430" xr:uid="{6AA573C3-EDEC-4966-9B90-C6E80D5F3877}"/>
    <cellStyle name="Normal 4 2 5" xfId="142" xr:uid="{7266AC12-614D-447A-8E05-F86A692FE863}"/>
    <cellStyle name="Normal 4 3" xfId="146" xr:uid="{6CCAA699-A2FB-462A-808E-1453982A14FF}"/>
    <cellStyle name="Normal 4 3 2" xfId="147" xr:uid="{1DBFC2C0-59A7-4871-8115-D187CBC28B62}"/>
    <cellStyle name="Normal 4 3 2 2" xfId="148" xr:uid="{81D6AA07-543E-43D9-92D9-9569C5A53F1B}"/>
    <cellStyle name="Normal 4 3 3" xfId="149" xr:uid="{3343A998-0893-478A-A4D7-05E9EEA282A4}"/>
    <cellStyle name="Normal 4 3 4" xfId="433" xr:uid="{9EB6B0B1-ED1A-4342-9161-391BD6168019}"/>
    <cellStyle name="Normal 4 4" xfId="150" xr:uid="{912D8412-70FE-4E38-AEF7-6C8EEC48EE38}"/>
    <cellStyle name="Normal 4 4 2" xfId="151" xr:uid="{2F23CB89-30C5-4D58-B01A-CBCDE8378B9C}"/>
    <cellStyle name="Normal 4 4 3" xfId="434" xr:uid="{E55F0C6B-8726-4336-88E3-E5A9F0C3C6B4}"/>
    <cellStyle name="Normal 4 5" xfId="152" xr:uid="{8A08CD8C-6DBA-4475-A622-27B9B81F0DCB}"/>
    <cellStyle name="Normal 4 5 2" xfId="435" xr:uid="{4833A164-203A-4AAA-9581-BBFDED0F830C}"/>
    <cellStyle name="Normal 4 6" xfId="153" xr:uid="{7132C01A-B7F9-43E1-91AF-AA286A2C92E7}"/>
    <cellStyle name="Normal 4 6 2" xfId="436" xr:uid="{E808757F-52AF-4343-B659-8777ABEAFFA5}"/>
    <cellStyle name="Normal 4 7" xfId="154" xr:uid="{49B2E8F5-9927-48FE-BA47-B9826AB7CC3E}"/>
    <cellStyle name="Normal 4 8" xfId="179" xr:uid="{39112EBE-176D-4B4B-B605-338D67FAA72E}"/>
    <cellStyle name="Normal 4 9" xfId="186" xr:uid="{6E0E1E5C-CE94-4CE0-AB06-827BF8A9FA26}"/>
    <cellStyle name="Normal 5" xfId="6" xr:uid="{EF9153D2-768C-4A5A-AFFC-899F580D3737}"/>
    <cellStyle name="Normal 5 2" xfId="156" xr:uid="{FE9DBBBB-6481-48C1-BF01-DA6F866700E7}"/>
    <cellStyle name="Normal 5 2 2" xfId="439" xr:uid="{1CDFD33D-6C8B-43F7-908C-340315BF8CDD}"/>
    <cellStyle name="Normal 5 2 3" xfId="438" xr:uid="{05591F11-7546-4E0F-A0EE-D759F0C74EC8}"/>
    <cellStyle name="Normal 5 3" xfId="157" xr:uid="{5E2CF66E-ABD3-4350-A90B-E7E41D47CE7F}"/>
    <cellStyle name="Normal 5 3 2" xfId="440" xr:uid="{309A78DA-61A8-4280-9E7B-32304C113613}"/>
    <cellStyle name="Normal 5 4" xfId="437" xr:uid="{B3818463-481E-42C8-8616-1A68AB3D7B2C}"/>
    <cellStyle name="Normal 5 5" xfId="155" xr:uid="{E48E53A1-45A4-48EB-AF05-3C835C20E42D}"/>
    <cellStyle name="Normal 6" xfId="11" xr:uid="{1D0F8ABB-F47C-4402-AACB-FCC24A369E70}"/>
    <cellStyle name="Normal 6 2" xfId="159" xr:uid="{A0B4500E-51B3-4124-9042-FF725D8F1897}"/>
    <cellStyle name="Normal 6 2 2" xfId="443" xr:uid="{73989A72-84A0-4683-985B-D6B207321826}"/>
    <cellStyle name="Normal 6 2 3" xfId="442" xr:uid="{39343A5A-F68F-4995-9198-B2F7A889843D}"/>
    <cellStyle name="Normal 6 3" xfId="444" xr:uid="{2CA050DB-CDE8-48F0-A1C9-18333BE30405}"/>
    <cellStyle name="Normal 6 4" xfId="445" xr:uid="{DA8847B6-2CCF-4675-A7C0-3497FDC6954B}"/>
    <cellStyle name="Normal 6 5" xfId="446" xr:uid="{5BA3987F-4026-432B-81C9-535E7DD662E0}"/>
    <cellStyle name="Normal 6 6" xfId="441" xr:uid="{CFD37FDC-5E00-4458-9162-D7325165E68A}"/>
    <cellStyle name="Normal 6 7" xfId="158" xr:uid="{9F75D056-E754-4D6D-9FE1-21A46B0C83B8}"/>
    <cellStyle name="Normal 7" xfId="21" xr:uid="{A028DC9F-C15F-465C-8A8B-044A3DFC758A}"/>
    <cellStyle name="Normal 7 2" xfId="448" xr:uid="{8AE0B7CD-BAFA-43A8-8A48-1E9CAD49B657}"/>
    <cellStyle name="Normal 7 3" xfId="447" xr:uid="{EBAC08D4-3BBB-498C-822B-17338CEF6EF3}"/>
    <cellStyle name="Normal 7 4" xfId="84" xr:uid="{6D30DCFA-7D2C-4137-8944-D5C986C4E953}"/>
    <cellStyle name="Normal 8" xfId="20" xr:uid="{05A80AAB-F3F9-4309-9E94-48880AF0C641}"/>
    <cellStyle name="Normal 8 2" xfId="450" xr:uid="{1062E404-6FF6-4BB4-85AC-4EFCB8574E20}"/>
    <cellStyle name="Normal 8 3" xfId="449" xr:uid="{BF0B947D-9F0F-464C-BF25-BD6C74DAF416}"/>
    <cellStyle name="Normal 8 4" xfId="170" xr:uid="{95459103-C1C4-43D0-A1B6-C88E63646BF3}"/>
    <cellStyle name="Normal 9" xfId="173" xr:uid="{D7CB7D15-996B-4101-8955-92EBEC220C96}"/>
    <cellStyle name="Normal 9 2" xfId="452" xr:uid="{97523A65-2A97-41A5-BDF2-A391B3ECA429}"/>
    <cellStyle name="Normal 9 3" xfId="534" xr:uid="{A32EA8EB-4B63-4CF2-9D73-9FA584B6475C}"/>
    <cellStyle name="Normal 9 3 2" xfId="541" xr:uid="{7290C8BC-1698-408F-8EF1-D45F3B2F94E8}"/>
    <cellStyle name="Normal 9 4" xfId="537" xr:uid="{88E0CB63-4301-43D9-9F40-80BA66AD1E33}"/>
    <cellStyle name="Normal 9 5" xfId="451" xr:uid="{8124B5F8-26FE-4BD9-816F-E6467C86BCDD}"/>
    <cellStyle name="Note 10" xfId="523" xr:uid="{EA70D21B-5F07-4210-822B-0EAF87C0361B}"/>
    <cellStyle name="Note 2" xfId="160" xr:uid="{45BFA42C-FDC4-4A3A-BF40-2DB0BEC83B6B}"/>
    <cellStyle name="Note 2 2" xfId="161" xr:uid="{D64A196D-6301-462A-BF45-38500A039D62}"/>
    <cellStyle name="Note 2 2 2" xfId="455" xr:uid="{8FFABFF8-8BFD-4D3E-B318-E65BBC6FF932}"/>
    <cellStyle name="Note 2 2 2 2" xfId="456" xr:uid="{FC0FDB56-3A7F-49F3-A6BE-1EE46238FA4F}"/>
    <cellStyle name="Note 2 2 3" xfId="454" xr:uid="{FEC1C83D-71B3-49E8-BAE3-F6AE0131B79F}"/>
    <cellStyle name="Note 2 2 4" xfId="593" xr:uid="{CC794218-F75A-40C2-A8F8-EEC0441838A2}"/>
    <cellStyle name="Note 2 3" xfId="457" xr:uid="{1FCEABD5-7D7F-471E-9278-EF39DF8A2AAD}"/>
    <cellStyle name="Note 2 3 2" xfId="458" xr:uid="{CAA05A27-C001-4AEE-8A82-EE0C3631FBBC}"/>
    <cellStyle name="Note 2 4" xfId="453" xr:uid="{4039026B-68B7-4266-88C8-117987177FFB}"/>
    <cellStyle name="Note 2 5" xfId="588" xr:uid="{B579D995-FE5A-48DF-823E-5F0FD699434A}"/>
    <cellStyle name="Note 3" xfId="459" xr:uid="{012AFE95-0F9E-444F-84CC-EE9702058276}"/>
    <cellStyle name="Note 3 2" xfId="460" xr:uid="{17FDF27A-070C-44CF-8D7B-5118B0902287}"/>
    <cellStyle name="Note 4" xfId="461" xr:uid="{A6F9F5B7-1E1A-4935-80D0-04C4BB035194}"/>
    <cellStyle name="Note 4 2" xfId="462" xr:uid="{44FD2DEB-7C46-489C-AE59-5FC3C4DF82FD}"/>
    <cellStyle name="Note 5" xfId="463" xr:uid="{D4297435-CD21-4973-BBEF-B4A4546AD1E7}"/>
    <cellStyle name="Note 6" xfId="464" xr:uid="{BDFB2AC6-A7E6-4EDA-AD06-DB5A6D3C2AE7}"/>
    <cellStyle name="Note 7" xfId="465" xr:uid="{64C77FCA-03CB-48C0-8EE7-5B740C7E7344}"/>
    <cellStyle name="Note 8" xfId="466" xr:uid="{6FFFEB93-516C-41B5-96B5-94861D1E51D5}"/>
    <cellStyle name="Note 9" xfId="467" xr:uid="{E9F033DF-20A5-4AB9-9D10-0B2A4D987FAF}"/>
    <cellStyle name="Output" xfId="31" builtinId="21" customBuiltin="1"/>
    <cellStyle name="Output 2" xfId="162" xr:uid="{98324FF3-3194-40BA-B390-22DFAA3D62B5}"/>
    <cellStyle name="Output 2 2" xfId="468" xr:uid="{01082683-0D53-42EB-AE23-330F1B738130}"/>
    <cellStyle name="Output 2 2 2" xfId="469" xr:uid="{19EB820C-AE8E-4853-8C9F-D05E18A5A412}"/>
    <cellStyle name="Output 2 3" xfId="470" xr:uid="{E598FF0C-8F0E-40CB-9E6A-8102DB0E1CE2}"/>
    <cellStyle name="Output 2 4" xfId="589" xr:uid="{5A693C71-0FF5-4102-98BF-B0D2CC5BA389}"/>
    <cellStyle name="Output 3" xfId="471" xr:uid="{3AE8177C-6F80-4224-BC86-99A64C411093}"/>
    <cellStyle name="Percent 10" xfId="549" xr:uid="{0C53794D-1CD3-49DE-8038-7DE4354C7FF9}"/>
    <cellStyle name="Percent 2" xfId="14" xr:uid="{523A5ED3-343D-4CD4-B85E-1CA2F76CCD77}"/>
    <cellStyle name="Percent 2 2" xfId="164" xr:uid="{0DE0B45D-E9CF-49C2-BFD2-D1887DB74B5E}"/>
    <cellStyle name="Percent 2 2 2" xfId="474" xr:uid="{59320DBC-1CEC-47C0-86A8-9626EAD8C90D}"/>
    <cellStyle name="Percent 2 2 3" xfId="473" xr:uid="{D145C814-7CD9-497C-A7D3-A8C3E47BD079}"/>
    <cellStyle name="Percent 2 3" xfId="475" xr:uid="{F50B2ABF-A0A8-4F2E-A838-FFA00DF66223}"/>
    <cellStyle name="Percent 2 4" xfId="476" xr:uid="{7D46F576-6F22-4EE8-A2E7-76FCD652EEBC}"/>
    <cellStyle name="Percent 2 5" xfId="477" xr:uid="{4A0160FD-E3BD-41FF-8ADF-45A25F1576CA}"/>
    <cellStyle name="Percent 2 6" xfId="472" xr:uid="{08932599-4158-4013-B724-0AD45BE4EEE0}"/>
    <cellStyle name="Percent 2 7" xfId="163" xr:uid="{406572FC-8B72-4916-9C97-EFA6DFA578F3}"/>
    <cellStyle name="Percent 2 8" xfId="604" xr:uid="{AAC3C7E3-E88F-460C-A829-7EAA3479BCCE}"/>
    <cellStyle name="Percent 3" xfId="165" xr:uid="{C6C1514A-4796-4E9D-9B31-5B6466B94D41}"/>
    <cellStyle name="Percent 3 2" xfId="166" xr:uid="{A2E0F8F2-3C56-4EEF-9BF0-EFE7477D37F9}"/>
    <cellStyle name="Percent 3 2 2" xfId="479" xr:uid="{3B8AFB0D-0000-4F7D-B436-7CA25FB47D0C}"/>
    <cellStyle name="Percent 3 3" xfId="480" xr:uid="{53C829F4-E310-4490-9A55-4E97B76F77E7}"/>
    <cellStyle name="Percent 3 4" xfId="478" xr:uid="{F8C8ED67-9E4B-4C93-A034-9D1003960B07}"/>
    <cellStyle name="Percent 4" xfId="481" xr:uid="{0FE36A6B-2C58-403C-B46D-A22950879247}"/>
    <cellStyle name="Percent 4 2" xfId="482" xr:uid="{CEA5156F-56D4-43C8-9FB0-A4D6C395121B}"/>
    <cellStyle name="Percent 4 3" xfId="533" xr:uid="{9CC2CF76-49FC-4C53-89CE-ABA3EE3A220C}"/>
    <cellStyle name="Percent 5" xfId="483" xr:uid="{BF6292A7-F276-45B3-958E-73C2F4E02A23}"/>
    <cellStyle name="Percent 5 2" xfId="536" xr:uid="{D06979CD-9D0C-487E-A44E-690443332F3F}"/>
    <cellStyle name="Percent 5 2 2" xfId="543" xr:uid="{1F3322DF-8019-494D-B475-337A29C00562}"/>
    <cellStyle name="Percent 5 3" xfId="539" xr:uid="{569F2DEE-5853-4135-A84C-79F9F9592CF4}"/>
    <cellStyle name="Percent 6" xfId="484" xr:uid="{6A8C14C7-147A-4B07-8AD4-B544165861D8}"/>
    <cellStyle name="Percent 6 2" xfId="485" xr:uid="{F814353B-85DD-48AB-926B-3642F9D4346F}"/>
    <cellStyle name="Percent 7" xfId="486" xr:uid="{CC1C32D8-8C8E-434D-B4DA-F00DD2FBF6CD}"/>
    <cellStyle name="Percent 8" xfId="487" xr:uid="{04DEC0A0-7979-4F00-99B2-78F5837355AF}"/>
    <cellStyle name="Percent 8 2" xfId="488" xr:uid="{70A0689C-F2C2-4E8C-9C25-4FB27BA090CB}"/>
    <cellStyle name="Percent 9" xfId="540" xr:uid="{00998AA5-4BA1-4957-8F2A-27B5F13F5242}"/>
    <cellStyle name="Source Hed" xfId="66" xr:uid="{5B7BB88F-C29B-4561-841C-344E168FA272}"/>
    <cellStyle name="Source Superscript" xfId="67" xr:uid="{2AD9BDCE-1251-4844-9DB4-EA34FD88AE05}"/>
    <cellStyle name="Source Text" xfId="68" xr:uid="{EE96259C-6941-4759-B6C5-2CFF7281BFB9}"/>
    <cellStyle name="State" xfId="69" xr:uid="{8CE83603-8181-4444-9E51-39A623025FA9}"/>
    <cellStyle name="Style 21" xfId="489" xr:uid="{B68CECB0-BB7F-4D1F-856F-8862459EC0E7}"/>
    <cellStyle name="Style 21 2" xfId="490" xr:uid="{904EC062-B1D7-41B9-A7E1-8DB12D123EFA}"/>
    <cellStyle name="Style 21 2 2" xfId="491" xr:uid="{15F3AE59-ACCB-4146-968F-5742C6A51662}"/>
    <cellStyle name="Style 21 3" xfId="492" xr:uid="{40F3A794-7BF2-4312-A162-E6208E34E3F3}"/>
    <cellStyle name="Style 22" xfId="493" xr:uid="{86B9F903-B7AE-4B8E-8C81-7FE50EDDCD60}"/>
    <cellStyle name="Style 22 2" xfId="494" xr:uid="{DB44B99D-2902-4006-9864-9F05FF66B79C}"/>
    <cellStyle name="Style 22 3" xfId="495" xr:uid="{944A6216-D7BD-4B1F-85BE-D226C9B37A49}"/>
    <cellStyle name="Style 23" xfId="496" xr:uid="{6BE62CD7-AB56-446A-B861-88C44DF89F3C}"/>
    <cellStyle name="Style 23 2" xfId="497" xr:uid="{247DE016-2F78-4C45-BD27-6E8067F5076C}"/>
    <cellStyle name="Style 23 2 2" xfId="498" xr:uid="{58BD35DE-DB50-4754-8360-DB609DFC1618}"/>
    <cellStyle name="Style 23 2 3" xfId="499" xr:uid="{05062F95-5801-4578-AF3D-A683D3763139}"/>
    <cellStyle name="Style 23 3" xfId="500" xr:uid="{ECF4574F-1A43-4795-9CBD-93EB1A51592C}"/>
    <cellStyle name="Style 23 3 2" xfId="501" xr:uid="{D239FD11-C70C-4CE5-BF5D-BC34081231DC}"/>
    <cellStyle name="Style 23 4" xfId="502" xr:uid="{F79C7D0C-028F-4888-A5D6-23E1C91EB0C4}"/>
    <cellStyle name="Style 24" xfId="503" xr:uid="{0559FE42-1973-4F81-A2EF-7FA8A7DC1B70}"/>
    <cellStyle name="Style 24 2" xfId="504" xr:uid="{30555CBC-F8CC-4567-8895-3E0910CF4828}"/>
    <cellStyle name="Style 24 3" xfId="505" xr:uid="{A28392BF-E726-403A-A537-82E2BED3FF33}"/>
    <cellStyle name="Style 25" xfId="506" xr:uid="{0268DBE0-2F7F-46FE-9093-5A93C0962B90}"/>
    <cellStyle name="Style 25 2" xfId="507" xr:uid="{9EA3EC9E-EF1D-458D-996F-6D50C8FC95A3}"/>
    <cellStyle name="Style 25 3" xfId="508" xr:uid="{7B33EE51-2B44-4658-8409-3200BAD5ED84}"/>
    <cellStyle name="Style 26" xfId="509" xr:uid="{BA9DA377-7E2F-45F0-A1FB-70531A0E0744}"/>
    <cellStyle name="Style 26 2" xfId="510" xr:uid="{AAD21FD2-7872-4207-86C1-A0E82D4752B8}"/>
    <cellStyle name="Style 26 3" xfId="511" xr:uid="{32E333BA-E323-4F77-B544-3EABFCD856F9}"/>
    <cellStyle name="Superscript" xfId="70" xr:uid="{F9FA177D-3275-4A8B-8E4E-8191368A5515}"/>
    <cellStyle name="Table Data" xfId="71" xr:uid="{7D017198-185F-4E1D-95AD-5763744B3298}"/>
    <cellStyle name="Table Head Top" xfId="72" xr:uid="{C2D246C8-C2C6-4A4B-B25D-5106A2DF3E17}"/>
    <cellStyle name="Table Hed Side" xfId="73" xr:uid="{5A7B07FE-2CFA-45F8-8CD6-F10D0FE418F4}"/>
    <cellStyle name="Table Title" xfId="74" xr:uid="{34BAF2B7-2A87-4D50-AB19-CAB070D03C8E}"/>
    <cellStyle name="Title 2" xfId="167" xr:uid="{9704E6DE-5CA4-4B40-8AA3-7C1AEBD98DCA}"/>
    <cellStyle name="Title 2 2" xfId="512" xr:uid="{DDB691AA-155E-4ABA-A120-7CDE678C6F34}"/>
    <cellStyle name="Title 3" xfId="521" xr:uid="{E45F5186-3998-41CB-9D46-14DA3B3B1C93}"/>
    <cellStyle name="Title Text" xfId="75" xr:uid="{C334B792-8959-4C5A-887E-AD8039D81A64}"/>
    <cellStyle name="Title Text 1" xfId="76" xr:uid="{5F9FEC1A-1289-4949-B381-9EF2C657634A}"/>
    <cellStyle name="Title Text 2" xfId="77" xr:uid="{4582B6F6-7014-42E3-AE82-8B541D422DA5}"/>
    <cellStyle name="Title-1" xfId="78" xr:uid="{99D5DEEB-C585-4C9B-90A1-3C09820E5FB3}"/>
    <cellStyle name="Title-2" xfId="79" xr:uid="{D72234DB-D541-4AC2-A77C-260959D6DC4B}"/>
    <cellStyle name="Title-3" xfId="80" xr:uid="{262E9584-D26B-4376-9948-74432EACDD18}"/>
    <cellStyle name="Total" xfId="37" builtinId="25" customBuiltin="1"/>
    <cellStyle name="Total 2" xfId="168" xr:uid="{25673B2F-CB1B-45B9-91E4-74C58658784D}"/>
    <cellStyle name="Total 2 2" xfId="513" xr:uid="{A12E8EAA-6295-4186-A6DE-74493C7E54E6}"/>
    <cellStyle name="Total 2 2 2" xfId="514" xr:uid="{F23C2F5D-4286-4E3E-B975-FEBFC5A86426}"/>
    <cellStyle name="Total 2 3" xfId="515" xr:uid="{3036D420-A592-46AC-B397-9532030532EA}"/>
    <cellStyle name="Total 2 4" xfId="590" xr:uid="{033B5DED-79B4-49C4-8ECA-EC4E97EAFCEE}"/>
    <cellStyle name="Total 3" xfId="516" xr:uid="{38DBF2A9-6785-4C60-944F-9E6FE25F9479}"/>
    <cellStyle name="Warning Text" xfId="35" builtinId="11" customBuiltin="1"/>
    <cellStyle name="Warning Text 2" xfId="169" xr:uid="{38787A8D-4820-4C93-8A32-0BD323991263}"/>
    <cellStyle name="Warning Text 2 2" xfId="517" xr:uid="{0D7B54BA-EAED-4F2A-B395-39A770F5D3BA}"/>
    <cellStyle name="Warning Text 2 3" xfId="518" xr:uid="{A9A68502-879A-4528-B163-3B63C8BC0A4E}"/>
    <cellStyle name="Warning Text 2 4" xfId="591" xr:uid="{AA22F07B-F57A-45F1-8D79-D7D291CF45B6}"/>
    <cellStyle name="Warning Text 3" xfId="519" xr:uid="{6F87C57C-C026-4DD4-B349-2C09D16229DB}"/>
    <cellStyle name="Wrap" xfId="81" xr:uid="{173B6A28-07A1-4A9C-8428-CB9281B2DECF}"/>
    <cellStyle name="Wrap Bold" xfId="82" xr:uid="{373C01F0-D831-44CA-85B7-3A2F6B58F53A}"/>
    <cellStyle name="Wrap Title" xfId="83" xr:uid="{CD0DD94F-7576-4217-8967-61CDB455BB08}"/>
  </cellStyles>
  <dxfs count="0"/>
  <tableStyles count="0" defaultTableStyle="TableStyleMedium2" defaultPivotStyle="PivotStyleLight16"/>
  <colors>
    <mruColors>
      <color rgb="FFFF66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afdc.energy.gov/fuels/properties" TargetMode="External"/><Relationship Id="rId2" Type="http://schemas.openxmlformats.org/officeDocument/2006/relationships/hyperlink" Target="https://www.fueleconomy.gov/feg/ethanol.shtml" TargetMode="External"/><Relationship Id="rId1" Type="http://schemas.openxmlformats.org/officeDocument/2006/relationships/hyperlink" Target="https://www.fueleconomy.gov/feg/ethanol.shtml" TargetMode="External"/><Relationship Id="rId4"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8.xml.rels><?xml version="1.0" encoding="UTF-8" standalone="yes"?>
<Relationships xmlns="http://schemas.openxmlformats.org/package/2006/relationships"><Relationship Id="rId1" Type="http://schemas.openxmlformats.org/officeDocument/2006/relationships/hyperlink" Target="https://www.coxautoinc.com/market-insights/ev-sales-growth-was-a-highlight-of-20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B494-709D-4249-8881-876A1BC4543D}">
  <sheetPr codeName="Sheet1">
    <tabColor rgb="FFFF0000"/>
  </sheetPr>
  <dimension ref="A2:A286"/>
  <sheetViews>
    <sheetView topLeftCell="A255" workbookViewId="0">
      <selection activeCell="A90" sqref="A90"/>
    </sheetView>
  </sheetViews>
  <sheetFormatPr defaultColWidth="8.77734375" defaultRowHeight="14.4"/>
  <cols>
    <col min="1" max="1" width="157.109375" style="97" customWidth="1"/>
  </cols>
  <sheetData>
    <row r="2" spans="1:1" ht="63">
      <c r="A2" s="96" t="s">
        <v>10889</v>
      </c>
    </row>
    <row r="5" spans="1:1">
      <c r="A5" s="18" t="s">
        <v>28</v>
      </c>
    </row>
    <row r="6" spans="1:1">
      <c r="A6" s="97" t="s">
        <v>31</v>
      </c>
    </row>
    <row r="7" spans="1:1" ht="28.8">
      <c r="A7" s="97" t="s">
        <v>32</v>
      </c>
    </row>
    <row r="10" spans="1:1">
      <c r="A10" s="18" t="s">
        <v>235</v>
      </c>
    </row>
    <row r="11" spans="1:1">
      <c r="A11" s="97" t="s">
        <v>10765</v>
      </c>
    </row>
    <row r="12" spans="1:1">
      <c r="A12" s="97" t="s">
        <v>10763</v>
      </c>
    </row>
    <row r="15" spans="1:1">
      <c r="A15" s="18" t="s">
        <v>10764</v>
      </c>
    </row>
    <row r="16" spans="1:1" ht="28.8">
      <c r="A16" s="97" t="s">
        <v>10766</v>
      </c>
    </row>
    <row r="17" spans="1:1">
      <c r="A17" s="97" t="s">
        <v>10763</v>
      </c>
    </row>
    <row r="20" spans="1:1">
      <c r="A20" s="18" t="s">
        <v>10324</v>
      </c>
    </row>
    <row r="21" spans="1:1">
      <c r="A21" s="97" t="s">
        <v>10767</v>
      </c>
    </row>
    <row r="22" spans="1:1">
      <c r="A22" s="97" t="s">
        <v>10763</v>
      </c>
    </row>
    <row r="25" spans="1:1">
      <c r="A25" s="18" t="s">
        <v>10454</v>
      </c>
    </row>
    <row r="26" spans="1:1">
      <c r="A26" s="97" t="s">
        <v>10768</v>
      </c>
    </row>
    <row r="27" spans="1:1">
      <c r="A27" s="97" t="s">
        <v>10763</v>
      </c>
    </row>
    <row r="30" spans="1:1">
      <c r="A30" s="18" t="s">
        <v>10455</v>
      </c>
    </row>
    <row r="31" spans="1:1">
      <c r="A31" s="97" t="s">
        <v>10769</v>
      </c>
    </row>
    <row r="32" spans="1:1">
      <c r="A32" s="97" t="s">
        <v>10763</v>
      </c>
    </row>
    <row r="35" spans="1:1">
      <c r="A35" s="18" t="s">
        <v>10771</v>
      </c>
    </row>
    <row r="36" spans="1:1">
      <c r="A36" s="97" t="s">
        <v>10770</v>
      </c>
    </row>
    <row r="37" spans="1:1">
      <c r="A37" s="97" t="s">
        <v>10763</v>
      </c>
    </row>
    <row r="40" spans="1:1">
      <c r="A40" s="17" t="s">
        <v>239</v>
      </c>
    </row>
    <row r="41" spans="1:1">
      <c r="A41" s="98" t="s">
        <v>10772</v>
      </c>
    </row>
    <row r="42" spans="1:1" ht="28.8">
      <c r="A42" s="97" t="s">
        <v>10779</v>
      </c>
    </row>
    <row r="45" spans="1:1">
      <c r="A45" s="18" t="s">
        <v>10773</v>
      </c>
    </row>
    <row r="46" spans="1:1" ht="28.8">
      <c r="A46" s="97" t="s">
        <v>10774</v>
      </c>
    </row>
    <row r="47" spans="1:1" ht="28.8">
      <c r="A47" s="97" t="s">
        <v>10775</v>
      </c>
    </row>
    <row r="50" spans="1:1">
      <c r="A50" s="18" t="s">
        <v>35</v>
      </c>
    </row>
    <row r="51" spans="1:1">
      <c r="A51" s="98" t="s">
        <v>10776</v>
      </c>
    </row>
    <row r="52" spans="1:1" ht="28.8">
      <c r="A52" s="98" t="s">
        <v>10780</v>
      </c>
    </row>
    <row r="53" spans="1:1">
      <c r="A53" s="98"/>
    </row>
    <row r="54" spans="1:1">
      <c r="A54" s="98"/>
    </row>
    <row r="55" spans="1:1">
      <c r="A55" s="17" t="s">
        <v>10778</v>
      </c>
    </row>
    <row r="56" spans="1:1" ht="43.2">
      <c r="A56" s="98" t="s">
        <v>10782</v>
      </c>
    </row>
    <row r="57" spans="1:1" ht="72">
      <c r="A57" s="98" t="s">
        <v>10875</v>
      </c>
    </row>
    <row r="60" spans="1:1">
      <c r="A60" s="18" t="s">
        <v>10777</v>
      </c>
    </row>
    <row r="61" spans="1:1">
      <c r="A61" s="98" t="s">
        <v>10781</v>
      </c>
    </row>
    <row r="62" spans="1:1" ht="28.8">
      <c r="A62" s="97" t="s">
        <v>10783</v>
      </c>
    </row>
    <row r="65" spans="1:1">
      <c r="A65" s="18" t="s">
        <v>10784</v>
      </c>
    </row>
    <row r="66" spans="1:1">
      <c r="A66" s="97" t="s">
        <v>10786</v>
      </c>
    </row>
    <row r="67" spans="1:1" ht="28.8">
      <c r="A67" s="97" t="s">
        <v>10785</v>
      </c>
    </row>
    <row r="68" spans="1:1">
      <c r="A68" s="98"/>
    </row>
    <row r="69" spans="1:1">
      <c r="A69" s="98"/>
    </row>
    <row r="70" spans="1:1">
      <c r="A70" s="17" t="s">
        <v>10787</v>
      </c>
    </row>
    <row r="71" spans="1:1" ht="28.8">
      <c r="A71" s="98" t="s">
        <v>10788</v>
      </c>
    </row>
    <row r="72" spans="1:1" ht="115.2">
      <c r="A72" s="98" t="s">
        <v>10789</v>
      </c>
    </row>
    <row r="73" spans="1:1">
      <c r="A73" s="98"/>
    </row>
    <row r="74" spans="1:1">
      <c r="A74" s="98"/>
    </row>
    <row r="75" spans="1:1">
      <c r="A75" s="17" t="s">
        <v>10790</v>
      </c>
    </row>
    <row r="76" spans="1:1">
      <c r="A76" s="98" t="s">
        <v>10791</v>
      </c>
    </row>
    <row r="77" spans="1:1" ht="28.8">
      <c r="A77" s="98" t="s">
        <v>10792</v>
      </c>
    </row>
    <row r="78" spans="1:1">
      <c r="A78" s="98"/>
    </row>
    <row r="79" spans="1:1">
      <c r="A79" s="98"/>
    </row>
    <row r="80" spans="1:1">
      <c r="A80" s="17" t="s">
        <v>237</v>
      </c>
    </row>
    <row r="81" spans="1:1">
      <c r="A81" s="98" t="s">
        <v>10793</v>
      </c>
    </row>
    <row r="82" spans="1:1" ht="115.2">
      <c r="A82" s="98" t="s">
        <v>10794</v>
      </c>
    </row>
    <row r="83" spans="1:1">
      <c r="A83" s="98"/>
    </row>
    <row r="85" spans="1:1">
      <c r="A85" s="17" t="s">
        <v>238</v>
      </c>
    </row>
    <row r="86" spans="1:1" ht="144">
      <c r="A86" s="98" t="s">
        <v>10810</v>
      </c>
    </row>
    <row r="87" spans="1:1" ht="72">
      <c r="A87" s="98" t="s">
        <v>10795</v>
      </c>
    </row>
    <row r="88" spans="1:1">
      <c r="A88" s="98"/>
    </row>
    <row r="89" spans="1:1">
      <c r="A89" s="98"/>
    </row>
    <row r="90" spans="1:1">
      <c r="A90" s="17" t="s">
        <v>10796</v>
      </c>
    </row>
    <row r="91" spans="1:1">
      <c r="A91" s="98" t="s">
        <v>10798</v>
      </c>
    </row>
    <row r="92" spans="1:1">
      <c r="A92" s="98" t="s">
        <v>10799</v>
      </c>
    </row>
    <row r="93" spans="1:1">
      <c r="A93" s="98"/>
    </row>
    <row r="94" spans="1:1">
      <c r="A94" s="98"/>
    </row>
    <row r="95" spans="1:1">
      <c r="A95" s="17" t="s">
        <v>10833</v>
      </c>
    </row>
    <row r="96" spans="1:1">
      <c r="A96" s="98" t="s">
        <v>10801</v>
      </c>
    </row>
    <row r="97" spans="1:1" ht="28.8">
      <c r="A97" s="98" t="s">
        <v>10800</v>
      </c>
    </row>
    <row r="98" spans="1:1">
      <c r="A98" s="98"/>
    </row>
    <row r="99" spans="1:1">
      <c r="A99" s="98"/>
    </row>
    <row r="100" spans="1:1">
      <c r="A100" s="17" t="s">
        <v>10797</v>
      </c>
    </row>
    <row r="101" spans="1:1" ht="28.8">
      <c r="A101" s="97" t="s">
        <v>10802</v>
      </c>
    </row>
    <row r="102" spans="1:1" ht="28.8">
      <c r="A102" s="98" t="s">
        <v>10803</v>
      </c>
    </row>
    <row r="105" spans="1:1">
      <c r="A105" s="18" t="s">
        <v>10804</v>
      </c>
    </row>
    <row r="106" spans="1:1">
      <c r="A106" s="98" t="s">
        <v>10807</v>
      </c>
    </row>
    <row r="107" spans="1:1">
      <c r="A107" s="98" t="s">
        <v>10806</v>
      </c>
    </row>
    <row r="108" spans="1:1">
      <c r="A108" s="98"/>
    </row>
    <row r="110" spans="1:1">
      <c r="A110" s="18" t="s">
        <v>10805</v>
      </c>
    </row>
    <row r="111" spans="1:1" ht="28.8">
      <c r="A111" s="97" t="s">
        <v>10808</v>
      </c>
    </row>
    <row r="112" spans="1:1" ht="28.8">
      <c r="A112" s="97" t="s">
        <v>10809</v>
      </c>
    </row>
    <row r="115" spans="1:1">
      <c r="A115" s="18" t="s">
        <v>10811</v>
      </c>
    </row>
    <row r="116" spans="1:1" ht="28.8">
      <c r="A116" s="97" t="s">
        <v>10812</v>
      </c>
    </row>
    <row r="117" spans="1:1" ht="28.8">
      <c r="A117" s="97" t="s">
        <v>10813</v>
      </c>
    </row>
    <row r="120" spans="1:1">
      <c r="A120" s="18" t="s">
        <v>10814</v>
      </c>
    </row>
    <row r="121" spans="1:1">
      <c r="A121" s="97" t="s">
        <v>10815</v>
      </c>
    </row>
    <row r="122" spans="1:1">
      <c r="A122" s="97" t="s">
        <v>10816</v>
      </c>
    </row>
    <row r="125" spans="1:1">
      <c r="A125" s="18" t="s">
        <v>10817</v>
      </c>
    </row>
    <row r="126" spans="1:1" ht="28.8">
      <c r="A126" s="97" t="s">
        <v>10818</v>
      </c>
    </row>
    <row r="127" spans="1:1" ht="72">
      <c r="A127" s="97" t="s">
        <v>10819</v>
      </c>
    </row>
    <row r="130" spans="1:1">
      <c r="A130" s="18" t="s">
        <v>10820</v>
      </c>
    </row>
    <row r="131" spans="1:1">
      <c r="A131" s="97" t="s">
        <v>10821</v>
      </c>
    </row>
    <row r="132" spans="1:1">
      <c r="A132" s="97" t="s">
        <v>10822</v>
      </c>
    </row>
    <row r="135" spans="1:1">
      <c r="A135" s="18" t="s">
        <v>10823</v>
      </c>
    </row>
    <row r="136" spans="1:1" ht="28.8">
      <c r="A136" s="97" t="s">
        <v>10824</v>
      </c>
    </row>
    <row r="137" spans="1:1" ht="72">
      <c r="A137" s="97" t="s">
        <v>10825</v>
      </c>
    </row>
    <row r="140" spans="1:1">
      <c r="A140" s="18" t="s">
        <v>10826</v>
      </c>
    </row>
    <row r="141" spans="1:1" ht="129.6">
      <c r="A141" s="97" t="s">
        <v>10827</v>
      </c>
    </row>
    <row r="142" spans="1:1" ht="28.8">
      <c r="A142" s="97" t="s">
        <v>10828</v>
      </c>
    </row>
    <row r="145" spans="1:1">
      <c r="A145" s="18" t="s">
        <v>10829</v>
      </c>
    </row>
    <row r="146" spans="1:1" ht="57.6">
      <c r="A146" s="97" t="s">
        <v>10831</v>
      </c>
    </row>
    <row r="147" spans="1:1" ht="28.8">
      <c r="A147" s="97" t="s">
        <v>10830</v>
      </c>
    </row>
    <row r="150" spans="1:1">
      <c r="A150" s="18" t="s">
        <v>10834</v>
      </c>
    </row>
    <row r="151" spans="1:1" ht="28.8">
      <c r="A151" s="97" t="s">
        <v>10836</v>
      </c>
    </row>
    <row r="152" spans="1:1" ht="28.8">
      <c r="A152" s="98" t="s">
        <v>10835</v>
      </c>
    </row>
    <row r="153" spans="1:1">
      <c r="A153" s="18"/>
    </row>
    <row r="155" spans="1:1">
      <c r="A155" s="18" t="s">
        <v>10832</v>
      </c>
    </row>
    <row r="156" spans="1:1" ht="115.2">
      <c r="A156" s="97" t="s">
        <v>10876</v>
      </c>
    </row>
    <row r="157" spans="1:1" ht="28.8">
      <c r="A157" s="97" t="s">
        <v>10877</v>
      </c>
    </row>
    <row r="160" spans="1:1">
      <c r="A160" s="18" t="s">
        <v>10878</v>
      </c>
    </row>
    <row r="161" spans="1:1">
      <c r="A161" s="97" t="s">
        <v>10879</v>
      </c>
    </row>
    <row r="162" spans="1:1" ht="115.2">
      <c r="A162" s="97" t="s">
        <v>10880</v>
      </c>
    </row>
    <row r="165" spans="1:1">
      <c r="A165" s="18" t="s">
        <v>10881</v>
      </c>
    </row>
    <row r="166" spans="1:1">
      <c r="A166" s="97" t="s">
        <v>10883</v>
      </c>
    </row>
    <row r="167" spans="1:1" ht="28.8">
      <c r="A167" s="97" t="s">
        <v>10882</v>
      </c>
    </row>
    <row r="168" spans="1:1">
      <c r="A168" s="76"/>
    </row>
    <row r="169" spans="1:1">
      <c r="A169" s="76"/>
    </row>
    <row r="170" spans="1:1">
      <c r="A170" s="18" t="s">
        <v>10955</v>
      </c>
    </row>
    <row r="171" spans="1:1" ht="115.2">
      <c r="A171" s="106" t="s">
        <v>10956</v>
      </c>
    </row>
    <row r="174" spans="1:1">
      <c r="A174" s="18" t="s">
        <v>10954</v>
      </c>
    </row>
    <row r="175" spans="1:1">
      <c r="A175" s="97" t="s">
        <v>10953</v>
      </c>
    </row>
    <row r="176" spans="1:1" ht="28.8">
      <c r="A176" s="76" t="s">
        <v>10936</v>
      </c>
    </row>
    <row r="177" spans="1:1">
      <c r="A177" s="106"/>
    </row>
    <row r="179" spans="1:1">
      <c r="A179" s="18" t="s">
        <v>10928</v>
      </c>
    </row>
    <row r="180" spans="1:1">
      <c r="A180" s="97" t="s">
        <v>10929</v>
      </c>
    </row>
    <row r="181" spans="1:1">
      <c r="A181" s="97" t="s">
        <v>10930</v>
      </c>
    </row>
    <row r="184" spans="1:1">
      <c r="A184" s="18" t="s">
        <v>10838</v>
      </c>
    </row>
    <row r="185" spans="1:1">
      <c r="A185" s="97" t="s">
        <v>10839</v>
      </c>
    </row>
    <row r="188" spans="1:1">
      <c r="A188" s="18" t="s">
        <v>231</v>
      </c>
    </row>
    <row r="189" spans="1:1">
      <c r="A189" s="97" t="s">
        <v>10840</v>
      </c>
    </row>
    <row r="190" spans="1:1">
      <c r="A190" s="97" t="s">
        <v>10862</v>
      </c>
    </row>
    <row r="193" spans="1:1">
      <c r="A193" s="18" t="s">
        <v>230</v>
      </c>
    </row>
    <row r="194" spans="1:1">
      <c r="A194" s="97" t="s">
        <v>10842</v>
      </c>
    </row>
    <row r="197" spans="1:1">
      <c r="A197" s="18" t="s">
        <v>218</v>
      </c>
    </row>
    <row r="198" spans="1:1">
      <c r="A198" s="97" t="s">
        <v>10843</v>
      </c>
    </row>
    <row r="199" spans="1:1">
      <c r="A199" s="97" t="s">
        <v>10844</v>
      </c>
    </row>
    <row r="202" spans="1:1">
      <c r="A202" s="18" t="s">
        <v>226</v>
      </c>
    </row>
    <row r="203" spans="1:1">
      <c r="A203" s="97" t="s">
        <v>227</v>
      </c>
    </row>
    <row r="204" spans="1:1">
      <c r="A204" s="97" t="s">
        <v>10845</v>
      </c>
    </row>
    <row r="207" spans="1:1">
      <c r="A207" s="18" t="s">
        <v>225</v>
      </c>
    </row>
    <row r="208" spans="1:1">
      <c r="A208" s="97" t="s">
        <v>10846</v>
      </c>
    </row>
    <row r="209" spans="1:1">
      <c r="A209" s="97" t="s">
        <v>10847</v>
      </c>
    </row>
    <row r="212" spans="1:1">
      <c r="A212" s="18" t="s">
        <v>10848</v>
      </c>
    </row>
    <row r="213" spans="1:1">
      <c r="A213" s="97" t="s">
        <v>10849</v>
      </c>
    </row>
    <row r="216" spans="1:1">
      <c r="A216" s="18" t="s">
        <v>10850</v>
      </c>
    </row>
    <row r="217" spans="1:1" ht="28.8">
      <c r="A217" s="97" t="s">
        <v>10852</v>
      </c>
    </row>
    <row r="220" spans="1:1">
      <c r="A220" s="18" t="s">
        <v>10851</v>
      </c>
    </row>
    <row r="221" spans="1:1">
      <c r="A221" s="97" t="s">
        <v>10853</v>
      </c>
    </row>
    <row r="222" spans="1:1" ht="28.8">
      <c r="A222" s="97" t="s">
        <v>10854</v>
      </c>
    </row>
    <row r="225" spans="1:1">
      <c r="A225" s="18" t="s">
        <v>10855</v>
      </c>
    </row>
    <row r="226" spans="1:1" ht="28.8">
      <c r="A226" s="97" t="s">
        <v>10856</v>
      </c>
    </row>
    <row r="229" spans="1:1">
      <c r="A229" s="18" t="s">
        <v>10857</v>
      </c>
    </row>
    <row r="230" spans="1:1">
      <c r="A230" s="97" t="s">
        <v>10858</v>
      </c>
    </row>
    <row r="233" spans="1:1">
      <c r="A233" s="18" t="s">
        <v>10859</v>
      </c>
    </row>
    <row r="234" spans="1:1">
      <c r="A234" s="97" t="s">
        <v>10860</v>
      </c>
    </row>
    <row r="237" spans="1:1">
      <c r="A237" s="18" t="s">
        <v>10861</v>
      </c>
    </row>
    <row r="238" spans="1:1" ht="28.8">
      <c r="A238" s="97" t="s">
        <v>10863</v>
      </c>
    </row>
    <row r="241" spans="1:1">
      <c r="A241" s="18" t="s">
        <v>10864</v>
      </c>
    </row>
    <row r="242" spans="1:1" ht="28.8">
      <c r="A242" s="97" t="s">
        <v>10865</v>
      </c>
    </row>
    <row r="245" spans="1:1">
      <c r="A245" s="18" t="s">
        <v>10866</v>
      </c>
    </row>
    <row r="246" spans="1:1">
      <c r="A246" s="97" t="s">
        <v>10867</v>
      </c>
    </row>
    <row r="249" spans="1:1">
      <c r="A249" s="18" t="s">
        <v>10910</v>
      </c>
    </row>
    <row r="250" spans="1:1">
      <c r="A250" s="97" t="s">
        <v>10914</v>
      </c>
    </row>
    <row r="251" spans="1:1" ht="158.4">
      <c r="A251" s="97" t="s">
        <v>10915</v>
      </c>
    </row>
    <row r="254" spans="1:1">
      <c r="A254" s="18" t="s">
        <v>10911</v>
      </c>
    </row>
    <row r="255" spans="1:1" ht="28.8">
      <c r="A255" s="97" t="s">
        <v>10917</v>
      </c>
    </row>
    <row r="256" spans="1:1" ht="28.8">
      <c r="A256" s="97" t="s">
        <v>10916</v>
      </c>
    </row>
    <row r="259" spans="1:1">
      <c r="A259" s="18" t="s">
        <v>10912</v>
      </c>
    </row>
    <row r="260" spans="1:1">
      <c r="A260" s="97" t="s">
        <v>10918</v>
      </c>
    </row>
    <row r="261" spans="1:1" ht="72">
      <c r="A261" s="97" t="s">
        <v>10919</v>
      </c>
    </row>
    <row r="264" spans="1:1">
      <c r="A264" s="18" t="s">
        <v>10913</v>
      </c>
    </row>
    <row r="265" spans="1:1" ht="28.8">
      <c r="A265" s="97" t="s">
        <v>10921</v>
      </c>
    </row>
    <row r="266" spans="1:1" ht="144">
      <c r="A266" s="97" t="s">
        <v>10920</v>
      </c>
    </row>
    <row r="269" spans="1:1">
      <c r="A269" s="18" t="s">
        <v>10874</v>
      </c>
    </row>
    <row r="270" spans="1:1">
      <c r="A270" s="97" t="s">
        <v>10922</v>
      </c>
    </row>
    <row r="271" spans="1:1" ht="28.8">
      <c r="A271" s="97" t="s">
        <v>10923</v>
      </c>
    </row>
    <row r="274" spans="1:1">
      <c r="A274" s="18" t="s">
        <v>10873</v>
      </c>
    </row>
    <row r="275" spans="1:1">
      <c r="A275" s="97" t="s">
        <v>10924</v>
      </c>
    </row>
    <row r="276" spans="1:1" ht="72">
      <c r="A276" s="97" t="s">
        <v>10925</v>
      </c>
    </row>
    <row r="279" spans="1:1">
      <c r="A279" s="18" t="s">
        <v>10679</v>
      </c>
    </row>
    <row r="280" spans="1:1">
      <c r="A280" s="97" t="s">
        <v>10868</v>
      </c>
    </row>
    <row r="281" spans="1:1" ht="28.8">
      <c r="A281" s="97" t="s">
        <v>10869</v>
      </c>
    </row>
    <row r="282" spans="1:1" ht="28.8">
      <c r="A282" s="97" t="s">
        <v>10870</v>
      </c>
    </row>
    <row r="285" spans="1:1">
      <c r="A285" s="18" t="s">
        <v>10871</v>
      </c>
    </row>
    <row r="286" spans="1:1">
      <c r="A286" s="97" t="s">
        <v>10872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144-6F03-274C-87E8-9F274A0E8AA9}">
  <dimension ref="A1:D5"/>
  <sheetViews>
    <sheetView workbookViewId="0">
      <selection activeCell="C3" sqref="C3"/>
    </sheetView>
  </sheetViews>
  <sheetFormatPr defaultColWidth="8.77734375" defaultRowHeight="14.4"/>
  <cols>
    <col min="1" max="1" width="16.77734375" bestFit="1" customWidth="1"/>
    <col min="2" max="2" width="8" bestFit="1" customWidth="1"/>
    <col min="3" max="3" width="88.6640625" bestFit="1" customWidth="1"/>
    <col min="4" max="4" width="13.6640625" bestFit="1" customWidth="1"/>
  </cols>
  <sheetData>
    <row r="1" spans="1:4">
      <c r="A1" t="s">
        <v>37</v>
      </c>
      <c r="B1" t="s">
        <v>36</v>
      </c>
      <c r="C1" t="s">
        <v>63</v>
      </c>
      <c r="D1" t="s">
        <v>325</v>
      </c>
    </row>
    <row r="2" spans="1:4">
      <c r="A2" t="s">
        <v>10666</v>
      </c>
      <c r="B2">
        <v>1</v>
      </c>
      <c r="D2" t="s">
        <v>10943</v>
      </c>
    </row>
    <row r="3" spans="1:4">
      <c r="A3" t="s">
        <v>10665</v>
      </c>
      <c r="B3">
        <v>1</v>
      </c>
      <c r="D3" t="s">
        <v>10943</v>
      </c>
    </row>
    <row r="4" spans="1:4" ht="28.8">
      <c r="A4" t="s">
        <v>10663</v>
      </c>
      <c r="B4">
        <v>4210</v>
      </c>
      <c r="C4" s="99" t="s">
        <v>10942</v>
      </c>
      <c r="D4" t="s">
        <v>10664</v>
      </c>
    </row>
    <row r="5" spans="1:4">
      <c r="A5" t="s">
        <v>10756</v>
      </c>
      <c r="B5">
        <v>14</v>
      </c>
      <c r="C5" t="s">
        <v>10958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5AA3-A0F3-4825-834F-942B74E3B59D}">
  <dimension ref="A1:B1577"/>
  <sheetViews>
    <sheetView topLeftCell="A334" workbookViewId="0">
      <selection activeCell="B2" sqref="B2"/>
    </sheetView>
  </sheetViews>
  <sheetFormatPr defaultColWidth="8.77734375" defaultRowHeight="14.4"/>
  <cols>
    <col min="1" max="1" width="13.77734375" bestFit="1" customWidth="1"/>
    <col min="2" max="2" width="14.109375" bestFit="1" customWidth="1"/>
  </cols>
  <sheetData>
    <row r="1" spans="1:2">
      <c r="A1" s="16" t="s">
        <v>34</v>
      </c>
      <c r="B1" s="16" t="s">
        <v>33</v>
      </c>
    </row>
    <row r="2" spans="1:2">
      <c r="A2" s="62">
        <v>34060</v>
      </c>
      <c r="B2" s="9">
        <v>1.0780000000000001</v>
      </c>
    </row>
    <row r="3" spans="1:2">
      <c r="A3" s="62">
        <v>34090</v>
      </c>
      <c r="B3" s="9">
        <v>1.1000000000000001</v>
      </c>
    </row>
    <row r="4" spans="1:2">
      <c r="A4" s="62">
        <v>34121</v>
      </c>
      <c r="B4" s="9">
        <v>1.097</v>
      </c>
    </row>
    <row r="5" spans="1:2">
      <c r="A5" s="62">
        <v>34151</v>
      </c>
      <c r="B5" s="9">
        <v>1.0780000000000001</v>
      </c>
    </row>
    <row r="6" spans="1:2">
      <c r="A6" s="62">
        <v>34182</v>
      </c>
      <c r="B6" s="9">
        <v>1.0620000000000001</v>
      </c>
    </row>
    <row r="7" spans="1:2">
      <c r="A7" s="62">
        <v>34213</v>
      </c>
      <c r="B7" s="9">
        <v>1.05</v>
      </c>
    </row>
    <row r="8" spans="1:2">
      <c r="A8" s="62">
        <v>34243</v>
      </c>
      <c r="B8" s="9">
        <v>1.0920000000000001</v>
      </c>
    </row>
    <row r="9" spans="1:2">
      <c r="A9" s="62">
        <v>34274</v>
      </c>
      <c r="B9" s="9">
        <v>1.0660000000000001</v>
      </c>
    </row>
    <row r="10" spans="1:2">
      <c r="A10" s="62">
        <v>34304</v>
      </c>
      <c r="B10" s="9">
        <v>1.014</v>
      </c>
    </row>
    <row r="11" spans="1:2">
      <c r="A11" s="62">
        <v>34335</v>
      </c>
      <c r="B11" s="9">
        <v>0.998</v>
      </c>
    </row>
    <row r="12" spans="1:2">
      <c r="A12" s="62">
        <v>34366</v>
      </c>
      <c r="B12" s="9">
        <v>1.0089999999999999</v>
      </c>
    </row>
    <row r="13" spans="1:2">
      <c r="A13" s="62">
        <v>34394</v>
      </c>
      <c r="B13" s="9">
        <v>1.008</v>
      </c>
    </row>
    <row r="14" spans="1:2">
      <c r="A14" s="62">
        <v>34425</v>
      </c>
      <c r="B14" s="9">
        <v>1.0269999999999999</v>
      </c>
    </row>
    <row r="15" spans="1:2">
      <c r="A15" s="62">
        <v>34455</v>
      </c>
      <c r="B15" s="9">
        <v>1.0469999999999999</v>
      </c>
    </row>
    <row r="16" spans="1:2">
      <c r="A16" s="62">
        <v>34486</v>
      </c>
      <c r="B16" s="9">
        <v>1.0780000000000001</v>
      </c>
    </row>
    <row r="17" spans="1:2">
      <c r="A17" s="62">
        <v>34516</v>
      </c>
      <c r="B17" s="9">
        <v>1.1060000000000001</v>
      </c>
    </row>
    <row r="18" spans="1:2">
      <c r="A18" s="62">
        <v>34547</v>
      </c>
      <c r="B18" s="9">
        <v>1.155</v>
      </c>
    </row>
    <row r="19" spans="1:2">
      <c r="A19" s="62">
        <v>34578</v>
      </c>
      <c r="B19" s="9">
        <v>1.1439999999999999</v>
      </c>
    </row>
    <row r="20" spans="1:2">
      <c r="A20" s="62">
        <v>34608</v>
      </c>
      <c r="B20" s="9">
        <v>1.1140000000000001</v>
      </c>
    </row>
    <row r="21" spans="1:2">
      <c r="A21" s="62">
        <v>34639</v>
      </c>
      <c r="B21" s="9">
        <v>1.119</v>
      </c>
    </row>
    <row r="22" spans="1:2">
      <c r="A22" s="62">
        <v>34669</v>
      </c>
      <c r="B22" s="9">
        <v>1.129</v>
      </c>
    </row>
    <row r="23" spans="1:2">
      <c r="A23" s="62">
        <v>34700</v>
      </c>
      <c r="B23" s="9">
        <v>1.1299999999999999</v>
      </c>
    </row>
    <row r="24" spans="1:2">
      <c r="A24" s="62">
        <v>34731</v>
      </c>
      <c r="B24" s="9">
        <v>1.1200000000000001</v>
      </c>
    </row>
    <row r="25" spans="1:2">
      <c r="A25" s="62">
        <v>34759</v>
      </c>
      <c r="B25" s="9">
        <v>1.119</v>
      </c>
    </row>
    <row r="26" spans="1:2">
      <c r="A26" s="62">
        <v>34790</v>
      </c>
      <c r="B26" s="9">
        <v>1.157</v>
      </c>
    </row>
    <row r="27" spans="1:2">
      <c r="A27" s="62">
        <v>34820</v>
      </c>
      <c r="B27" s="9">
        <v>1.2250000000000001</v>
      </c>
    </row>
    <row r="28" spans="1:2">
      <c r="A28" s="62">
        <v>34851</v>
      </c>
      <c r="B28" s="9">
        <v>1.2390000000000001</v>
      </c>
    </row>
    <row r="29" spans="1:2">
      <c r="A29" s="62">
        <v>34881</v>
      </c>
      <c r="B29" s="9">
        <v>1.2010000000000001</v>
      </c>
    </row>
    <row r="30" spans="1:2">
      <c r="A30" s="62">
        <v>34912</v>
      </c>
      <c r="B30" s="9">
        <v>1.17</v>
      </c>
    </row>
    <row r="31" spans="1:2">
      <c r="A31" s="62">
        <v>34943</v>
      </c>
      <c r="B31" s="9">
        <v>1.1579999999999999</v>
      </c>
    </row>
    <row r="32" spans="1:2">
      <c r="A32" s="62">
        <v>34973</v>
      </c>
      <c r="B32" s="9">
        <v>1.1339999999999999</v>
      </c>
    </row>
    <row r="33" spans="1:2">
      <c r="A33" s="62">
        <v>35004</v>
      </c>
      <c r="B33" s="9">
        <v>1.109</v>
      </c>
    </row>
    <row r="34" spans="1:2">
      <c r="A34" s="62">
        <v>35034</v>
      </c>
      <c r="B34" s="9">
        <v>1.1180000000000001</v>
      </c>
    </row>
    <row r="35" spans="1:2">
      <c r="A35" s="62">
        <v>35065</v>
      </c>
      <c r="B35" s="9">
        <v>1.137</v>
      </c>
    </row>
    <row r="36" spans="1:2">
      <c r="A36" s="62">
        <v>35096</v>
      </c>
      <c r="B36" s="9">
        <v>1.1359999999999999</v>
      </c>
    </row>
    <row r="37" spans="1:2">
      <c r="A37" s="62">
        <v>35125</v>
      </c>
      <c r="B37" s="9">
        <v>1.1830000000000001</v>
      </c>
    </row>
    <row r="38" spans="1:2">
      <c r="A38" s="62">
        <v>35156</v>
      </c>
      <c r="B38" s="9">
        <v>1.2749999999999999</v>
      </c>
    </row>
    <row r="39" spans="1:2">
      <c r="A39" s="62">
        <v>35186</v>
      </c>
      <c r="B39" s="9">
        <v>1.3240000000000001</v>
      </c>
    </row>
    <row r="40" spans="1:2">
      <c r="A40" s="62">
        <v>35217</v>
      </c>
      <c r="B40" s="9">
        <v>1.3</v>
      </c>
    </row>
    <row r="41" spans="1:2">
      <c r="A41" s="62">
        <v>35247</v>
      </c>
      <c r="B41" s="9">
        <v>1.272</v>
      </c>
    </row>
    <row r="42" spans="1:2">
      <c r="A42" s="62">
        <v>35278</v>
      </c>
      <c r="B42" s="9">
        <v>1.2509999999999999</v>
      </c>
    </row>
    <row r="43" spans="1:2">
      <c r="A43" s="62">
        <v>35309</v>
      </c>
      <c r="B43" s="9">
        <v>1.2470000000000001</v>
      </c>
    </row>
    <row r="44" spans="1:2">
      <c r="A44" s="62">
        <v>35339</v>
      </c>
      <c r="B44" s="9">
        <v>1.2490000000000001</v>
      </c>
    </row>
    <row r="45" spans="1:2">
      <c r="A45" s="62">
        <v>35370</v>
      </c>
      <c r="B45" s="9">
        <v>1.278</v>
      </c>
    </row>
    <row r="46" spans="1:2">
      <c r="A46" s="62">
        <v>35400</v>
      </c>
      <c r="B46" s="9">
        <v>1.282</v>
      </c>
    </row>
    <row r="47" spans="1:2">
      <c r="A47" s="62">
        <v>35431</v>
      </c>
      <c r="B47" s="9">
        <v>1.2829999999999999</v>
      </c>
    </row>
    <row r="48" spans="1:2">
      <c r="A48" s="62">
        <v>35462</v>
      </c>
      <c r="B48" s="9">
        <v>1.276</v>
      </c>
    </row>
    <row r="49" spans="1:2">
      <c r="A49" s="62">
        <v>35490</v>
      </c>
      <c r="B49" s="9">
        <v>1.2509999999999999</v>
      </c>
    </row>
    <row r="50" spans="1:2">
      <c r="A50" s="62">
        <v>35521</v>
      </c>
      <c r="B50" s="9">
        <v>1.244</v>
      </c>
    </row>
    <row r="51" spans="1:2">
      <c r="A51" s="62">
        <v>35551</v>
      </c>
      <c r="B51" s="9">
        <v>1.2450000000000001</v>
      </c>
    </row>
    <row r="52" spans="1:2">
      <c r="A52" s="62">
        <v>35582</v>
      </c>
      <c r="B52" s="9">
        <v>1.242</v>
      </c>
    </row>
    <row r="53" spans="1:2">
      <c r="A53" s="62">
        <v>35612</v>
      </c>
      <c r="B53" s="9">
        <v>1.22</v>
      </c>
    </row>
    <row r="54" spans="1:2">
      <c r="A54" s="62">
        <v>35643</v>
      </c>
      <c r="B54" s="9">
        <v>1.268</v>
      </c>
    </row>
    <row r="55" spans="1:2">
      <c r="A55" s="62">
        <v>35674</v>
      </c>
      <c r="B55" s="9">
        <v>1.276</v>
      </c>
    </row>
    <row r="56" spans="1:2">
      <c r="A56" s="62">
        <v>35704</v>
      </c>
      <c r="B56" s="9">
        <v>1.242</v>
      </c>
    </row>
    <row r="57" spans="1:2">
      <c r="A57" s="62">
        <v>35735</v>
      </c>
      <c r="B57" s="9">
        <v>1.216</v>
      </c>
    </row>
    <row r="58" spans="1:2">
      <c r="A58" s="62">
        <v>35765</v>
      </c>
      <c r="B58" s="9">
        <v>1.177</v>
      </c>
    </row>
    <row r="59" spans="1:2">
      <c r="A59" s="62">
        <v>35796</v>
      </c>
      <c r="B59" s="9">
        <v>1.1319999999999999</v>
      </c>
    </row>
    <row r="60" spans="1:2">
      <c r="A60" s="62">
        <v>35827</v>
      </c>
      <c r="B60" s="9">
        <v>1.0960000000000001</v>
      </c>
    </row>
    <row r="61" spans="1:2">
      <c r="A61" s="62">
        <v>35855</v>
      </c>
      <c r="B61" s="9">
        <v>1.0640000000000001</v>
      </c>
    </row>
    <row r="62" spans="1:2">
      <c r="A62" s="62">
        <v>35886</v>
      </c>
      <c r="B62" s="9">
        <v>1.077</v>
      </c>
    </row>
    <row r="63" spans="1:2">
      <c r="A63" s="62">
        <v>35916</v>
      </c>
      <c r="B63" s="9">
        <v>1.105</v>
      </c>
    </row>
    <row r="64" spans="1:2">
      <c r="A64" s="62">
        <v>35947</v>
      </c>
      <c r="B64" s="9">
        <v>1.103</v>
      </c>
    </row>
    <row r="65" spans="1:2">
      <c r="A65" s="62">
        <v>35977</v>
      </c>
      <c r="B65" s="9">
        <v>1.0940000000000001</v>
      </c>
    </row>
    <row r="66" spans="1:2">
      <c r="A66" s="62">
        <v>36008</v>
      </c>
      <c r="B66" s="9">
        <v>1.0649999999999999</v>
      </c>
    </row>
    <row r="67" spans="1:2">
      <c r="A67" s="62">
        <v>36039</v>
      </c>
      <c r="B67" s="9">
        <v>1.0489999999999999</v>
      </c>
    </row>
    <row r="68" spans="1:2">
      <c r="A68" s="62">
        <v>36069</v>
      </c>
      <c r="B68" s="9">
        <v>1.0589999999999999</v>
      </c>
    </row>
    <row r="69" spans="1:2">
      <c r="A69" s="62">
        <v>36100</v>
      </c>
      <c r="B69" s="9">
        <v>1.036</v>
      </c>
    </row>
    <row r="70" spans="1:2">
      <c r="A70" s="62">
        <v>36130</v>
      </c>
      <c r="B70" s="9">
        <v>0.98699999999999999</v>
      </c>
    </row>
    <row r="71" spans="1:2">
      <c r="A71" s="62">
        <v>36161</v>
      </c>
      <c r="B71" s="9">
        <v>0.98</v>
      </c>
    </row>
    <row r="72" spans="1:2">
      <c r="A72" s="62">
        <v>36192</v>
      </c>
      <c r="B72" s="9">
        <v>0.96199999999999997</v>
      </c>
    </row>
    <row r="73" spans="1:2">
      <c r="A73" s="62">
        <v>36220</v>
      </c>
      <c r="B73" s="9">
        <v>1.022</v>
      </c>
    </row>
    <row r="74" spans="1:2">
      <c r="A74" s="62">
        <v>36251</v>
      </c>
      <c r="B74" s="9">
        <v>1.171</v>
      </c>
    </row>
    <row r="75" spans="1:2">
      <c r="A75" s="62">
        <v>36281</v>
      </c>
      <c r="B75" s="9">
        <v>1.171</v>
      </c>
    </row>
    <row r="76" spans="1:2">
      <c r="A76" s="62">
        <v>36312</v>
      </c>
      <c r="B76" s="9">
        <v>1.1539999999999999</v>
      </c>
    </row>
    <row r="77" spans="1:2">
      <c r="A77" s="62">
        <v>36342</v>
      </c>
      <c r="B77" s="9">
        <v>1.1970000000000001</v>
      </c>
    </row>
    <row r="78" spans="1:2">
      <c r="A78" s="62">
        <v>36373</v>
      </c>
      <c r="B78" s="9">
        <v>1.26</v>
      </c>
    </row>
    <row r="79" spans="1:2">
      <c r="A79" s="62">
        <v>36404</v>
      </c>
      <c r="B79" s="9">
        <v>1.2949999999999999</v>
      </c>
    </row>
    <row r="80" spans="1:2">
      <c r="A80" s="62">
        <v>36434</v>
      </c>
      <c r="B80" s="9">
        <v>1.2849999999999999</v>
      </c>
    </row>
    <row r="81" spans="1:2">
      <c r="A81" s="62">
        <v>36465</v>
      </c>
      <c r="B81" s="9">
        <v>1.292</v>
      </c>
    </row>
    <row r="82" spans="1:2">
      <c r="A82" s="62">
        <v>36495</v>
      </c>
      <c r="B82" s="9">
        <v>1.3129999999999999</v>
      </c>
    </row>
    <row r="83" spans="1:2">
      <c r="A83" s="62">
        <v>36526</v>
      </c>
      <c r="B83" s="9">
        <v>1.329</v>
      </c>
    </row>
    <row r="84" spans="1:2">
      <c r="A84" s="62">
        <v>36557</v>
      </c>
      <c r="B84" s="9">
        <v>1.415</v>
      </c>
    </row>
    <row r="85" spans="1:2">
      <c r="A85" s="62">
        <v>36586</v>
      </c>
      <c r="B85" s="9">
        <v>1.556</v>
      </c>
    </row>
    <row r="86" spans="1:2">
      <c r="A86" s="62">
        <v>36617</v>
      </c>
      <c r="B86" s="9">
        <v>1.506</v>
      </c>
    </row>
    <row r="87" spans="1:2">
      <c r="A87" s="62">
        <v>36647</v>
      </c>
      <c r="B87" s="9">
        <v>1.526</v>
      </c>
    </row>
    <row r="88" spans="1:2">
      <c r="A88" s="62">
        <v>36678</v>
      </c>
      <c r="B88" s="9">
        <v>1.6659999999999999</v>
      </c>
    </row>
    <row r="89" spans="1:2">
      <c r="A89" s="62">
        <v>36708</v>
      </c>
      <c r="B89" s="9">
        <v>1.591</v>
      </c>
    </row>
    <row r="90" spans="1:2">
      <c r="A90" s="62">
        <v>36739</v>
      </c>
      <c r="B90" s="9">
        <v>1.506</v>
      </c>
    </row>
    <row r="91" spans="1:2">
      <c r="A91" s="62">
        <v>36770</v>
      </c>
      <c r="B91" s="9">
        <v>1.5880000000000001</v>
      </c>
    </row>
    <row r="92" spans="1:2">
      <c r="A92" s="62">
        <v>36800</v>
      </c>
      <c r="B92" s="9">
        <v>1.571</v>
      </c>
    </row>
    <row r="93" spans="1:2">
      <c r="A93" s="62">
        <v>36831</v>
      </c>
      <c r="B93" s="9">
        <v>1.5569999999999999</v>
      </c>
    </row>
    <row r="94" spans="1:2">
      <c r="A94" s="62">
        <v>36861</v>
      </c>
      <c r="B94" s="9">
        <v>1.4830000000000001</v>
      </c>
    </row>
    <row r="95" spans="1:2">
      <c r="A95" s="62">
        <v>36892</v>
      </c>
      <c r="B95" s="9">
        <v>1.4870000000000001</v>
      </c>
    </row>
    <row r="96" spans="1:2">
      <c r="A96" s="62">
        <v>36923</v>
      </c>
      <c r="B96" s="9">
        <v>1.49</v>
      </c>
    </row>
    <row r="97" spans="1:2">
      <c r="A97" s="62">
        <v>36951</v>
      </c>
      <c r="B97" s="9">
        <v>1.45</v>
      </c>
    </row>
    <row r="98" spans="1:2">
      <c r="A98" s="62">
        <v>36982</v>
      </c>
      <c r="B98" s="9">
        <v>1.591</v>
      </c>
    </row>
    <row r="99" spans="1:2">
      <c r="A99" s="62">
        <v>37012</v>
      </c>
      <c r="B99" s="9">
        <v>1.738</v>
      </c>
    </row>
    <row r="100" spans="1:2">
      <c r="A100" s="62">
        <v>37043</v>
      </c>
      <c r="B100" s="9">
        <v>1.6579999999999999</v>
      </c>
    </row>
    <row r="101" spans="1:2">
      <c r="A101" s="62">
        <v>37073</v>
      </c>
      <c r="B101" s="9">
        <v>1.466</v>
      </c>
    </row>
    <row r="102" spans="1:2">
      <c r="A102" s="62">
        <v>37104</v>
      </c>
      <c r="B102" s="9">
        <v>1.4610000000000001</v>
      </c>
    </row>
    <row r="103" spans="1:2">
      <c r="A103" s="62">
        <v>37135</v>
      </c>
      <c r="B103" s="9">
        <v>1.5569999999999999</v>
      </c>
    </row>
    <row r="104" spans="1:2">
      <c r="A104" s="62">
        <v>37165</v>
      </c>
      <c r="B104" s="9">
        <v>1.357</v>
      </c>
    </row>
    <row r="105" spans="1:2">
      <c r="A105" s="62">
        <v>37196</v>
      </c>
      <c r="B105" s="9">
        <v>1.212</v>
      </c>
    </row>
    <row r="106" spans="1:2">
      <c r="A106" s="62">
        <v>37226</v>
      </c>
      <c r="B106" s="9">
        <v>1.127</v>
      </c>
    </row>
    <row r="107" spans="1:2">
      <c r="A107" s="62">
        <v>37257</v>
      </c>
      <c r="B107" s="9">
        <v>1.1479999999999999</v>
      </c>
    </row>
    <row r="108" spans="1:2">
      <c r="A108" s="62">
        <v>37288</v>
      </c>
      <c r="B108" s="9">
        <v>1.155</v>
      </c>
    </row>
    <row r="109" spans="1:2">
      <c r="A109" s="62">
        <v>37316</v>
      </c>
      <c r="B109" s="9">
        <v>1.2889999999999999</v>
      </c>
    </row>
    <row r="110" spans="1:2">
      <c r="A110" s="62">
        <v>37347</v>
      </c>
      <c r="B110" s="9">
        <v>1.4390000000000001</v>
      </c>
    </row>
    <row r="111" spans="1:2">
      <c r="A111" s="62">
        <v>37377</v>
      </c>
      <c r="B111" s="9">
        <v>1.4339999999999999</v>
      </c>
    </row>
    <row r="112" spans="1:2">
      <c r="A112" s="62">
        <v>37408</v>
      </c>
      <c r="B112" s="9">
        <v>1.4239999999999999</v>
      </c>
    </row>
    <row r="113" spans="1:2">
      <c r="A113" s="62">
        <v>37438</v>
      </c>
      <c r="B113" s="9">
        <v>1.4379999999999999</v>
      </c>
    </row>
    <row r="114" spans="1:2">
      <c r="A114" s="62">
        <v>37469</v>
      </c>
      <c r="B114" s="9">
        <v>1.4379999999999999</v>
      </c>
    </row>
    <row r="115" spans="1:2">
      <c r="A115" s="62">
        <v>37500</v>
      </c>
      <c r="B115" s="9">
        <v>1.4410000000000001</v>
      </c>
    </row>
    <row r="116" spans="1:2">
      <c r="A116" s="62">
        <v>37530</v>
      </c>
      <c r="B116" s="9">
        <v>1.486</v>
      </c>
    </row>
    <row r="117" spans="1:2">
      <c r="A117" s="62">
        <v>37561</v>
      </c>
      <c r="B117" s="9">
        <v>1.4610000000000001</v>
      </c>
    </row>
    <row r="118" spans="1:2">
      <c r="A118" s="62">
        <v>37591</v>
      </c>
      <c r="B118" s="9">
        <v>1.429</v>
      </c>
    </row>
    <row r="119" spans="1:2">
      <c r="A119" s="62">
        <v>37622</v>
      </c>
      <c r="B119" s="9">
        <v>1.5</v>
      </c>
    </row>
    <row r="120" spans="1:2">
      <c r="A120" s="62">
        <v>37653</v>
      </c>
      <c r="B120" s="9">
        <v>1.655</v>
      </c>
    </row>
    <row r="121" spans="1:2">
      <c r="A121" s="62">
        <v>37681</v>
      </c>
      <c r="B121" s="9">
        <v>1.734</v>
      </c>
    </row>
    <row r="122" spans="1:2">
      <c r="A122" s="62">
        <v>37712</v>
      </c>
      <c r="B122" s="9">
        <v>1.633</v>
      </c>
    </row>
    <row r="123" spans="1:2">
      <c r="A123" s="62">
        <v>37742</v>
      </c>
      <c r="B123" s="9">
        <v>1.5389999999999999</v>
      </c>
    </row>
    <row r="124" spans="1:2">
      <c r="A124" s="62">
        <v>37773</v>
      </c>
      <c r="B124" s="9">
        <v>1.5329999999999999</v>
      </c>
    </row>
    <row r="125" spans="1:2">
      <c r="A125" s="62">
        <v>37803</v>
      </c>
      <c r="B125" s="9">
        <v>1.554</v>
      </c>
    </row>
    <row r="126" spans="1:2">
      <c r="A126" s="62">
        <v>37834</v>
      </c>
      <c r="B126" s="9">
        <v>1.661</v>
      </c>
    </row>
    <row r="127" spans="1:2">
      <c r="A127" s="62">
        <v>37865</v>
      </c>
      <c r="B127" s="9">
        <v>1.7210000000000001</v>
      </c>
    </row>
    <row r="128" spans="1:2">
      <c r="A128" s="62">
        <v>37895</v>
      </c>
      <c r="B128" s="9">
        <v>1.6060000000000001</v>
      </c>
    </row>
    <row r="129" spans="1:2">
      <c r="A129" s="62">
        <v>37926</v>
      </c>
      <c r="B129" s="9">
        <v>1.5549999999999999</v>
      </c>
    </row>
    <row r="130" spans="1:2">
      <c r="A130" s="62">
        <v>37956</v>
      </c>
      <c r="B130" s="9">
        <v>1.522</v>
      </c>
    </row>
    <row r="131" spans="1:2">
      <c r="A131" s="62">
        <v>37987</v>
      </c>
      <c r="B131" s="9">
        <v>1.6140000000000001</v>
      </c>
    </row>
    <row r="132" spans="1:2">
      <c r="A132" s="62">
        <v>38018</v>
      </c>
      <c r="B132" s="9">
        <v>1.69</v>
      </c>
    </row>
    <row r="133" spans="1:2">
      <c r="A133" s="62">
        <v>38047</v>
      </c>
      <c r="B133" s="9">
        <v>1.778</v>
      </c>
    </row>
    <row r="134" spans="1:2">
      <c r="A134" s="62">
        <v>38078</v>
      </c>
      <c r="B134" s="9">
        <v>1.839</v>
      </c>
    </row>
    <row r="135" spans="1:2">
      <c r="A135" s="62">
        <v>38108</v>
      </c>
      <c r="B135" s="9">
        <v>2.0230000000000001</v>
      </c>
    </row>
    <row r="136" spans="1:2">
      <c r="A136" s="62">
        <v>38139</v>
      </c>
      <c r="B136" s="9">
        <v>2.0129999999999999</v>
      </c>
    </row>
    <row r="137" spans="1:2">
      <c r="A137" s="62">
        <v>38169</v>
      </c>
      <c r="B137" s="9">
        <v>1.954</v>
      </c>
    </row>
    <row r="138" spans="1:2">
      <c r="A138" s="62">
        <v>38200</v>
      </c>
      <c r="B138" s="9">
        <v>1.92</v>
      </c>
    </row>
    <row r="139" spans="1:2">
      <c r="A139" s="62">
        <v>38231</v>
      </c>
      <c r="B139" s="9">
        <v>1.9119999999999999</v>
      </c>
    </row>
    <row r="140" spans="1:2">
      <c r="A140" s="62">
        <v>38261</v>
      </c>
      <c r="B140" s="9">
        <v>2.0419999999999998</v>
      </c>
    </row>
    <row r="141" spans="1:2">
      <c r="A141" s="62">
        <v>38292</v>
      </c>
      <c r="B141" s="9">
        <v>2.0230000000000001</v>
      </c>
    </row>
    <row r="142" spans="1:2">
      <c r="A142" s="62">
        <v>38322</v>
      </c>
      <c r="B142" s="9">
        <v>1.887</v>
      </c>
    </row>
    <row r="143" spans="1:2">
      <c r="A143" s="62">
        <v>38353</v>
      </c>
      <c r="B143" s="9">
        <v>1.875</v>
      </c>
    </row>
    <row r="144" spans="1:2">
      <c r="A144" s="62">
        <v>38384</v>
      </c>
      <c r="B144" s="9">
        <v>1.9530000000000001</v>
      </c>
    </row>
    <row r="145" spans="1:2">
      <c r="A145" s="62">
        <v>38412</v>
      </c>
      <c r="B145" s="9">
        <v>2.12</v>
      </c>
    </row>
    <row r="146" spans="1:2">
      <c r="A146" s="62">
        <v>38443</v>
      </c>
      <c r="B146" s="9">
        <v>2.2850000000000001</v>
      </c>
    </row>
    <row r="147" spans="1:2">
      <c r="A147" s="62">
        <v>38473</v>
      </c>
      <c r="B147" s="9">
        <v>2.2050000000000001</v>
      </c>
    </row>
    <row r="148" spans="1:2">
      <c r="A148" s="62">
        <v>38504</v>
      </c>
      <c r="B148" s="9">
        <v>2.198</v>
      </c>
    </row>
    <row r="149" spans="1:2">
      <c r="A149" s="62">
        <v>38534</v>
      </c>
      <c r="B149" s="9">
        <v>2.3330000000000002</v>
      </c>
    </row>
    <row r="150" spans="1:2">
      <c r="A150" s="62">
        <v>38565</v>
      </c>
      <c r="B150" s="9">
        <v>2.5289999999999999</v>
      </c>
    </row>
    <row r="151" spans="1:2">
      <c r="A151" s="62">
        <v>38596</v>
      </c>
      <c r="B151" s="9">
        <v>2.9510000000000001</v>
      </c>
    </row>
    <row r="152" spans="1:2">
      <c r="A152" s="62">
        <v>38626</v>
      </c>
      <c r="B152" s="9">
        <v>2.7650000000000001</v>
      </c>
    </row>
    <row r="153" spans="1:2">
      <c r="A153" s="62">
        <v>38657</v>
      </c>
      <c r="B153" s="9">
        <v>2.3029999999999999</v>
      </c>
    </row>
    <row r="154" spans="1:2">
      <c r="A154" s="62">
        <v>38687</v>
      </c>
      <c r="B154" s="9">
        <v>2.2290000000000001</v>
      </c>
    </row>
    <row r="155" spans="1:2">
      <c r="A155" s="62">
        <v>38718</v>
      </c>
      <c r="B155" s="9">
        <v>2.36</v>
      </c>
    </row>
    <row r="156" spans="1:2">
      <c r="A156" s="62">
        <v>38749</v>
      </c>
      <c r="B156" s="9">
        <v>2.3260000000000001</v>
      </c>
    </row>
    <row r="157" spans="1:2">
      <c r="A157" s="62">
        <v>38777</v>
      </c>
      <c r="B157" s="9">
        <v>2.468</v>
      </c>
    </row>
    <row r="158" spans="1:2">
      <c r="A158" s="62">
        <v>38808</v>
      </c>
      <c r="B158" s="9">
        <v>2.7869999999999999</v>
      </c>
    </row>
    <row r="159" spans="1:2">
      <c r="A159" s="62">
        <v>38838</v>
      </c>
      <c r="B159" s="9">
        <v>2.9529999999999998</v>
      </c>
    </row>
    <row r="160" spans="1:2">
      <c r="A160" s="62">
        <v>38869</v>
      </c>
      <c r="B160" s="9">
        <v>2.93</v>
      </c>
    </row>
    <row r="161" spans="1:2">
      <c r="A161" s="62">
        <v>38899</v>
      </c>
      <c r="B161" s="9">
        <v>3.0249999999999999</v>
      </c>
    </row>
    <row r="162" spans="1:2">
      <c r="A162" s="62">
        <v>38930</v>
      </c>
      <c r="B162" s="9">
        <v>2.9990000000000001</v>
      </c>
    </row>
    <row r="163" spans="1:2">
      <c r="A163" s="62">
        <v>38961</v>
      </c>
      <c r="B163" s="9">
        <v>2.6059999999999999</v>
      </c>
    </row>
    <row r="164" spans="1:2">
      <c r="A164" s="62">
        <v>38991</v>
      </c>
      <c r="B164" s="9">
        <v>2.2930000000000001</v>
      </c>
    </row>
    <row r="165" spans="1:2">
      <c r="A165" s="62">
        <v>39022</v>
      </c>
      <c r="B165" s="9">
        <v>2.2749999999999999</v>
      </c>
    </row>
    <row r="166" spans="1:2">
      <c r="A166" s="62">
        <v>39052</v>
      </c>
      <c r="B166" s="9">
        <v>2.359</v>
      </c>
    </row>
    <row r="167" spans="1:2">
      <c r="A167" s="62">
        <v>39083</v>
      </c>
      <c r="B167" s="9">
        <v>2.2890000000000001</v>
      </c>
    </row>
    <row r="168" spans="1:2">
      <c r="A168" s="62">
        <v>39114</v>
      </c>
      <c r="B168" s="9">
        <v>2.323</v>
      </c>
    </row>
    <row r="169" spans="1:2">
      <c r="A169" s="62">
        <v>39142</v>
      </c>
      <c r="B169" s="9">
        <v>2.609</v>
      </c>
    </row>
    <row r="170" spans="1:2">
      <c r="A170" s="62">
        <v>39173</v>
      </c>
      <c r="B170" s="9">
        <v>2.891</v>
      </c>
    </row>
    <row r="171" spans="1:2">
      <c r="A171" s="62">
        <v>39203</v>
      </c>
      <c r="B171" s="9">
        <v>3.1869999999999998</v>
      </c>
    </row>
    <row r="172" spans="1:2">
      <c r="A172" s="62">
        <v>39234</v>
      </c>
      <c r="B172" s="9">
        <v>3.1019999999999999</v>
      </c>
    </row>
    <row r="173" spans="1:2">
      <c r="A173" s="62">
        <v>39264</v>
      </c>
      <c r="B173" s="9">
        <v>3.0110000000000001</v>
      </c>
    </row>
    <row r="174" spans="1:2">
      <c r="A174" s="62">
        <v>39295</v>
      </c>
      <c r="B174" s="9">
        <v>2.8340000000000001</v>
      </c>
    </row>
    <row r="175" spans="1:2">
      <c r="A175" s="62">
        <v>39326</v>
      </c>
      <c r="B175" s="9">
        <v>2.8490000000000002</v>
      </c>
    </row>
    <row r="176" spans="1:2">
      <c r="A176" s="62">
        <v>39356</v>
      </c>
      <c r="B176" s="9">
        <v>2.8530000000000002</v>
      </c>
    </row>
    <row r="177" spans="1:2">
      <c r="A177" s="62">
        <v>39387</v>
      </c>
      <c r="B177" s="9">
        <v>3.1280000000000001</v>
      </c>
    </row>
    <row r="178" spans="1:2">
      <c r="A178" s="62">
        <v>39417</v>
      </c>
      <c r="B178" s="9">
        <v>3.07</v>
      </c>
    </row>
    <row r="179" spans="1:2">
      <c r="A179" s="62">
        <v>39448</v>
      </c>
      <c r="B179" s="9">
        <v>3.0950000000000002</v>
      </c>
    </row>
    <row r="180" spans="1:2">
      <c r="A180" s="62">
        <v>39479</v>
      </c>
      <c r="B180" s="9">
        <v>3.0779999999999998</v>
      </c>
    </row>
    <row r="181" spans="1:2">
      <c r="A181" s="62">
        <v>39508</v>
      </c>
      <c r="B181" s="9">
        <v>3.2930000000000001</v>
      </c>
    </row>
    <row r="182" spans="1:2">
      <c r="A182" s="62">
        <v>39539</v>
      </c>
      <c r="B182" s="9">
        <v>3.5070000000000001</v>
      </c>
    </row>
    <row r="183" spans="1:2">
      <c r="A183" s="62">
        <v>39569</v>
      </c>
      <c r="B183" s="9">
        <v>3.8149999999999999</v>
      </c>
    </row>
    <row r="184" spans="1:2">
      <c r="A184" s="62">
        <v>39600</v>
      </c>
      <c r="B184" s="9">
        <v>4.1050000000000004</v>
      </c>
    </row>
    <row r="185" spans="1:2">
      <c r="A185" s="62">
        <v>39630</v>
      </c>
      <c r="B185" s="9">
        <v>4.1139999999999999</v>
      </c>
    </row>
    <row r="186" spans="1:2">
      <c r="A186" s="62">
        <v>39661</v>
      </c>
      <c r="B186" s="9">
        <v>3.8330000000000002</v>
      </c>
    </row>
    <row r="187" spans="1:2">
      <c r="A187" s="62">
        <v>39692</v>
      </c>
      <c r="B187" s="9">
        <v>3.7559999999999998</v>
      </c>
    </row>
    <row r="188" spans="1:2">
      <c r="A188" s="62">
        <v>39722</v>
      </c>
      <c r="B188" s="9">
        <v>3.1120000000000001</v>
      </c>
    </row>
    <row r="189" spans="1:2">
      <c r="A189" s="62">
        <v>39753</v>
      </c>
      <c r="B189" s="9">
        <v>2.2080000000000002</v>
      </c>
    </row>
    <row r="190" spans="1:2">
      <c r="A190" s="62">
        <v>39783</v>
      </c>
      <c r="B190" s="9">
        <v>1.7450000000000001</v>
      </c>
    </row>
    <row r="191" spans="1:2">
      <c r="A191" s="62">
        <v>39814</v>
      </c>
      <c r="B191" s="9">
        <v>1.84</v>
      </c>
    </row>
    <row r="192" spans="1:2">
      <c r="A192" s="62">
        <v>39845</v>
      </c>
      <c r="B192" s="9">
        <v>1.9750000000000001</v>
      </c>
    </row>
    <row r="193" spans="1:2">
      <c r="A193" s="62">
        <v>39873</v>
      </c>
      <c r="B193" s="9">
        <v>2.0110000000000001</v>
      </c>
    </row>
    <row r="194" spans="1:2">
      <c r="A194" s="62">
        <v>39904</v>
      </c>
      <c r="B194" s="9">
        <v>2.1019999999999999</v>
      </c>
    </row>
    <row r="195" spans="1:2">
      <c r="A195" s="62">
        <v>39934</v>
      </c>
      <c r="B195" s="9">
        <v>2.3159999999999998</v>
      </c>
    </row>
    <row r="196" spans="1:2">
      <c r="A196" s="62">
        <v>39965</v>
      </c>
      <c r="B196" s="9">
        <v>2.681</v>
      </c>
    </row>
    <row r="197" spans="1:2">
      <c r="A197" s="62">
        <v>39995</v>
      </c>
      <c r="B197" s="9">
        <v>2.5819999999999999</v>
      </c>
    </row>
    <row r="198" spans="1:2">
      <c r="A198" s="62">
        <v>40026</v>
      </c>
      <c r="B198" s="9">
        <v>2.67</v>
      </c>
    </row>
    <row r="199" spans="1:2">
      <c r="A199" s="62">
        <v>40057</v>
      </c>
      <c r="B199" s="9">
        <v>2.609</v>
      </c>
    </row>
    <row r="200" spans="1:2">
      <c r="A200" s="62">
        <v>40087</v>
      </c>
      <c r="B200" s="9">
        <v>2.605</v>
      </c>
    </row>
    <row r="201" spans="1:2">
      <c r="A201" s="62">
        <v>40118</v>
      </c>
      <c r="B201" s="9">
        <v>2.706</v>
      </c>
    </row>
    <row r="202" spans="1:2">
      <c r="A202" s="62">
        <v>40148</v>
      </c>
      <c r="B202" s="9">
        <v>2.6629999999999998</v>
      </c>
    </row>
    <row r="203" spans="1:2">
      <c r="A203" s="62">
        <v>40179</v>
      </c>
      <c r="B203" s="9">
        <v>2.7690000000000001</v>
      </c>
    </row>
    <row r="204" spans="1:2">
      <c r="A204" s="62">
        <v>40210</v>
      </c>
      <c r="B204" s="9">
        <v>2.6989999999999998</v>
      </c>
    </row>
    <row r="205" spans="1:2">
      <c r="A205" s="62">
        <v>40238</v>
      </c>
      <c r="B205" s="9">
        <v>2.8239999999999998</v>
      </c>
    </row>
    <row r="206" spans="1:2">
      <c r="A206" s="62">
        <v>40269</v>
      </c>
      <c r="B206" s="9">
        <v>2.9</v>
      </c>
    </row>
    <row r="207" spans="1:2">
      <c r="A207" s="62">
        <v>40299</v>
      </c>
      <c r="B207" s="9">
        <v>2.89</v>
      </c>
    </row>
    <row r="208" spans="1:2">
      <c r="A208" s="62">
        <v>40330</v>
      </c>
      <c r="B208" s="9">
        <v>2.7850000000000001</v>
      </c>
    </row>
    <row r="209" spans="1:2">
      <c r="A209" s="62">
        <v>40360</v>
      </c>
      <c r="B209" s="9">
        <v>2.782</v>
      </c>
    </row>
    <row r="210" spans="1:2">
      <c r="A210" s="62">
        <v>40391</v>
      </c>
      <c r="B210" s="9">
        <v>2.7829999999999999</v>
      </c>
    </row>
    <row r="211" spans="1:2">
      <c r="A211" s="62">
        <v>40422</v>
      </c>
      <c r="B211" s="9">
        <v>2.7570000000000001</v>
      </c>
    </row>
    <row r="212" spans="1:2">
      <c r="A212" s="62">
        <v>40452</v>
      </c>
      <c r="B212" s="9">
        <v>2.8530000000000002</v>
      </c>
    </row>
    <row r="213" spans="1:2">
      <c r="A213" s="62">
        <v>40483</v>
      </c>
      <c r="B213" s="9">
        <v>2.9129999999999998</v>
      </c>
    </row>
    <row r="214" spans="1:2">
      <c r="A214" s="62">
        <v>40513</v>
      </c>
      <c r="B214" s="9">
        <v>3.048</v>
      </c>
    </row>
    <row r="215" spans="1:2">
      <c r="A215" s="62">
        <v>40544</v>
      </c>
      <c r="B215" s="9">
        <v>3.1480000000000001</v>
      </c>
    </row>
    <row r="216" spans="1:2">
      <c r="A216" s="62">
        <v>40575</v>
      </c>
      <c r="B216" s="9">
        <v>3.2639999999999998</v>
      </c>
    </row>
    <row r="217" spans="1:2">
      <c r="A217" s="62">
        <v>40603</v>
      </c>
      <c r="B217" s="9">
        <v>3.6150000000000002</v>
      </c>
    </row>
    <row r="218" spans="1:2">
      <c r="A218" s="62">
        <v>40634</v>
      </c>
      <c r="B218" s="9">
        <v>3.8519999999999999</v>
      </c>
    </row>
    <row r="219" spans="1:2">
      <c r="A219" s="62">
        <v>40664</v>
      </c>
      <c r="B219" s="9">
        <v>3.96</v>
      </c>
    </row>
    <row r="220" spans="1:2">
      <c r="A220" s="62">
        <v>40695</v>
      </c>
      <c r="B220" s="9">
        <v>3.7349999999999999</v>
      </c>
    </row>
    <row r="221" spans="1:2">
      <c r="A221" s="62">
        <v>40725</v>
      </c>
      <c r="B221" s="9">
        <v>3.7050000000000001</v>
      </c>
    </row>
    <row r="222" spans="1:2">
      <c r="A222" s="62">
        <v>40756</v>
      </c>
      <c r="B222" s="9">
        <v>3.6960000000000002</v>
      </c>
    </row>
    <row r="223" spans="1:2">
      <c r="A223" s="62">
        <v>40787</v>
      </c>
      <c r="B223" s="9">
        <v>3.6669999999999998</v>
      </c>
    </row>
    <row r="224" spans="1:2">
      <c r="A224" s="62">
        <v>40817</v>
      </c>
      <c r="B224" s="9">
        <v>3.5059999999999998</v>
      </c>
    </row>
    <row r="225" spans="1:2">
      <c r="A225" s="62">
        <v>40848</v>
      </c>
      <c r="B225" s="9">
        <v>3.4430000000000001</v>
      </c>
    </row>
    <row r="226" spans="1:2">
      <c r="A226" s="62">
        <v>40878</v>
      </c>
      <c r="B226" s="9">
        <v>3.3260000000000001</v>
      </c>
    </row>
    <row r="227" spans="1:2">
      <c r="A227" s="62">
        <v>40909</v>
      </c>
      <c r="B227" s="9">
        <v>3.44</v>
      </c>
    </row>
    <row r="228" spans="1:2">
      <c r="A228" s="62">
        <v>40940</v>
      </c>
      <c r="B228" s="9">
        <v>3.64</v>
      </c>
    </row>
    <row r="229" spans="1:2">
      <c r="A229" s="62">
        <v>40969</v>
      </c>
      <c r="B229" s="9">
        <v>3.907</v>
      </c>
    </row>
    <row r="230" spans="1:2">
      <c r="A230" s="62">
        <v>41000</v>
      </c>
      <c r="B230" s="9">
        <v>3.9580000000000002</v>
      </c>
    </row>
    <row r="231" spans="1:2">
      <c r="A231" s="62">
        <v>41030</v>
      </c>
      <c r="B231" s="9">
        <v>3.7909999999999999</v>
      </c>
    </row>
    <row r="232" spans="1:2">
      <c r="A232" s="62">
        <v>41061</v>
      </c>
      <c r="B232" s="9">
        <v>3.5960000000000001</v>
      </c>
    </row>
    <row r="233" spans="1:2">
      <c r="A233" s="62">
        <v>41091</v>
      </c>
      <c r="B233" s="9">
        <v>3.4980000000000002</v>
      </c>
    </row>
    <row r="234" spans="1:2">
      <c r="A234" s="62">
        <v>41122</v>
      </c>
      <c r="B234" s="9">
        <v>3.78</v>
      </c>
    </row>
    <row r="235" spans="1:2">
      <c r="A235" s="62">
        <v>41153</v>
      </c>
      <c r="B235" s="9">
        <v>3.91</v>
      </c>
    </row>
    <row r="236" spans="1:2">
      <c r="A236" s="62">
        <v>41183</v>
      </c>
      <c r="B236" s="9">
        <v>3.8119999999999998</v>
      </c>
    </row>
    <row r="237" spans="1:2">
      <c r="A237" s="62">
        <v>41214</v>
      </c>
      <c r="B237" s="9">
        <v>3.5209999999999999</v>
      </c>
    </row>
    <row r="238" spans="1:2">
      <c r="A238" s="62">
        <v>41244</v>
      </c>
      <c r="B238" s="9">
        <v>3.3809999999999998</v>
      </c>
    </row>
    <row r="239" spans="1:2">
      <c r="A239" s="62">
        <v>41275</v>
      </c>
      <c r="B239" s="9">
        <v>3.391</v>
      </c>
    </row>
    <row r="240" spans="1:2">
      <c r="A240" s="62">
        <v>41306</v>
      </c>
      <c r="B240" s="9">
        <v>3.7360000000000002</v>
      </c>
    </row>
    <row r="241" spans="1:2">
      <c r="A241" s="62">
        <v>41334</v>
      </c>
      <c r="B241" s="9">
        <v>3.7789999999999999</v>
      </c>
    </row>
    <row r="242" spans="1:2">
      <c r="A242" s="62">
        <v>41365</v>
      </c>
      <c r="B242" s="9">
        <v>3.6379999999999999</v>
      </c>
    </row>
    <row r="243" spans="1:2">
      <c r="A243" s="62">
        <v>41395</v>
      </c>
      <c r="B243" s="9">
        <v>3.6749999999999998</v>
      </c>
    </row>
    <row r="244" spans="1:2">
      <c r="A244" s="62">
        <v>41426</v>
      </c>
      <c r="B244" s="9">
        <v>3.6890000000000001</v>
      </c>
    </row>
    <row r="245" spans="1:2">
      <c r="A245" s="62">
        <v>41456</v>
      </c>
      <c r="B245" s="9">
        <v>3.661</v>
      </c>
    </row>
    <row r="246" spans="1:2">
      <c r="A246" s="62">
        <v>41487</v>
      </c>
      <c r="B246" s="9">
        <v>3.645</v>
      </c>
    </row>
    <row r="247" spans="1:2">
      <c r="A247" s="62">
        <v>41518</v>
      </c>
      <c r="B247" s="9">
        <v>3.6040000000000001</v>
      </c>
    </row>
    <row r="248" spans="1:2">
      <c r="A248" s="62">
        <v>41548</v>
      </c>
      <c r="B248" s="9">
        <v>3.42</v>
      </c>
    </row>
    <row r="249" spans="1:2">
      <c r="A249" s="62">
        <v>41579</v>
      </c>
      <c r="B249" s="9">
        <v>3.3220000000000001</v>
      </c>
    </row>
    <row r="250" spans="1:2">
      <c r="A250" s="62">
        <v>41609</v>
      </c>
      <c r="B250" s="9">
        <v>3.3570000000000002</v>
      </c>
    </row>
    <row r="251" spans="1:2">
      <c r="A251" s="62">
        <v>41640</v>
      </c>
      <c r="B251" s="9">
        <v>3.3919999999999999</v>
      </c>
    </row>
    <row r="252" spans="1:2">
      <c r="A252" s="62">
        <v>41671</v>
      </c>
      <c r="B252" s="9">
        <v>3.4340000000000002</v>
      </c>
    </row>
    <row r="253" spans="1:2">
      <c r="A253" s="62">
        <v>41699</v>
      </c>
      <c r="B253" s="9">
        <v>3.6059999999999999</v>
      </c>
    </row>
    <row r="254" spans="1:2">
      <c r="A254" s="62">
        <v>41730</v>
      </c>
      <c r="B254" s="9">
        <v>3.7349999999999999</v>
      </c>
    </row>
    <row r="255" spans="1:2">
      <c r="A255" s="62">
        <v>41760</v>
      </c>
      <c r="B255" s="9">
        <v>3.75</v>
      </c>
    </row>
    <row r="256" spans="1:2">
      <c r="A256" s="62">
        <v>41791</v>
      </c>
      <c r="B256" s="9">
        <v>3.766</v>
      </c>
    </row>
    <row r="257" spans="1:2">
      <c r="A257" s="62">
        <v>41821</v>
      </c>
      <c r="B257" s="9">
        <v>3.6880000000000002</v>
      </c>
    </row>
    <row r="258" spans="1:2">
      <c r="A258" s="62">
        <v>41852</v>
      </c>
      <c r="B258" s="9">
        <v>3.5649999999999999</v>
      </c>
    </row>
    <row r="259" spans="1:2">
      <c r="A259" s="62">
        <v>41883</v>
      </c>
      <c r="B259" s="9">
        <v>3.484</v>
      </c>
    </row>
    <row r="260" spans="1:2">
      <c r="A260" s="62">
        <v>41913</v>
      </c>
      <c r="B260" s="9">
        <v>3.2549999999999999</v>
      </c>
    </row>
    <row r="261" spans="1:2">
      <c r="A261" s="62">
        <v>41944</v>
      </c>
      <c r="B261" s="9">
        <v>2.9969999999999999</v>
      </c>
    </row>
    <row r="262" spans="1:2">
      <c r="A262" s="62">
        <v>41974</v>
      </c>
      <c r="B262" s="9">
        <v>2.6320000000000001</v>
      </c>
    </row>
    <row r="263" spans="1:2">
      <c r="A263" s="62">
        <v>42005</v>
      </c>
      <c r="B263" s="9">
        <v>2.2080000000000002</v>
      </c>
    </row>
    <row r="264" spans="1:2">
      <c r="A264" s="62">
        <v>42036</v>
      </c>
      <c r="B264" s="9">
        <v>2.3010000000000002</v>
      </c>
    </row>
    <row r="265" spans="1:2">
      <c r="A265" s="62">
        <v>42064</v>
      </c>
      <c r="B265" s="9">
        <v>2.5459999999999998</v>
      </c>
    </row>
    <row r="266" spans="1:2">
      <c r="A266" s="62">
        <v>42095</v>
      </c>
      <c r="B266" s="9">
        <v>2.5550000000000002</v>
      </c>
    </row>
    <row r="267" spans="1:2">
      <c r="A267" s="62">
        <v>42125</v>
      </c>
      <c r="B267" s="9">
        <v>2.802</v>
      </c>
    </row>
    <row r="268" spans="1:2">
      <c r="A268" s="62">
        <v>42156</v>
      </c>
      <c r="B268" s="9">
        <v>2.8849999999999998</v>
      </c>
    </row>
    <row r="269" spans="1:2">
      <c r="A269" s="62">
        <v>42186</v>
      </c>
      <c r="B269" s="9">
        <v>2.88</v>
      </c>
    </row>
    <row r="270" spans="1:2">
      <c r="A270" s="62">
        <v>42217</v>
      </c>
      <c r="B270" s="9">
        <v>2.726</v>
      </c>
    </row>
    <row r="271" spans="1:2">
      <c r="A271" s="62">
        <v>42248</v>
      </c>
      <c r="B271" s="9">
        <v>2.4620000000000002</v>
      </c>
    </row>
    <row r="272" spans="1:2">
      <c r="A272" s="62">
        <v>42278</v>
      </c>
      <c r="B272" s="9">
        <v>2.387</v>
      </c>
    </row>
    <row r="273" spans="1:2">
      <c r="A273" s="62">
        <v>42309</v>
      </c>
      <c r="B273" s="9">
        <v>2.2599999999999998</v>
      </c>
    </row>
    <row r="274" spans="1:2">
      <c r="A274" s="62">
        <v>42339</v>
      </c>
      <c r="B274" s="9">
        <v>2.1440000000000001</v>
      </c>
    </row>
    <row r="275" spans="1:2">
      <c r="A275" s="62">
        <v>42370</v>
      </c>
      <c r="B275" s="9">
        <v>2.0569999999999999</v>
      </c>
    </row>
    <row r="276" spans="1:2">
      <c r="A276" s="62">
        <v>42401</v>
      </c>
      <c r="B276" s="9">
        <v>1.8720000000000001</v>
      </c>
    </row>
    <row r="277" spans="1:2">
      <c r="A277" s="62">
        <v>42430</v>
      </c>
      <c r="B277" s="9">
        <v>2.0710000000000002</v>
      </c>
    </row>
    <row r="278" spans="1:2">
      <c r="A278" s="62">
        <v>42461</v>
      </c>
      <c r="B278" s="9">
        <v>2.2160000000000002</v>
      </c>
    </row>
    <row r="279" spans="1:2">
      <c r="A279" s="62">
        <v>42491</v>
      </c>
      <c r="B279" s="9">
        <v>2.371</v>
      </c>
    </row>
    <row r="280" spans="1:2">
      <c r="A280" s="62">
        <v>42522</v>
      </c>
      <c r="B280" s="9">
        <v>2.4670000000000001</v>
      </c>
    </row>
    <row r="281" spans="1:2">
      <c r="A281" s="62">
        <v>42552</v>
      </c>
      <c r="B281" s="9">
        <v>2.3450000000000002</v>
      </c>
    </row>
    <row r="282" spans="1:2">
      <c r="A282" s="62">
        <v>42583</v>
      </c>
      <c r="B282" s="9">
        <v>2.2839999999999998</v>
      </c>
    </row>
    <row r="283" spans="1:2">
      <c r="A283" s="62">
        <v>42614</v>
      </c>
      <c r="B283" s="9">
        <v>2.327</v>
      </c>
    </row>
    <row r="284" spans="1:2">
      <c r="A284" s="62">
        <v>42644</v>
      </c>
      <c r="B284" s="9">
        <v>2.359</v>
      </c>
    </row>
    <row r="285" spans="1:2">
      <c r="A285" s="62">
        <v>42675</v>
      </c>
      <c r="B285" s="9">
        <v>2.2949999999999999</v>
      </c>
    </row>
    <row r="286" spans="1:2">
      <c r="A286" s="62">
        <v>42705</v>
      </c>
      <c r="B286" s="9">
        <v>2.3660000000000001</v>
      </c>
    </row>
    <row r="287" spans="1:2">
      <c r="A287" s="62">
        <v>42736</v>
      </c>
      <c r="B287" s="9">
        <v>2.4580000000000002</v>
      </c>
    </row>
    <row r="288" spans="1:2">
      <c r="A288" s="62">
        <v>42767</v>
      </c>
      <c r="B288" s="9">
        <v>2.4159999999999999</v>
      </c>
    </row>
    <row r="289" spans="1:2">
      <c r="A289" s="62">
        <v>42795</v>
      </c>
      <c r="B289" s="9">
        <v>2.4369999999999998</v>
      </c>
    </row>
    <row r="290" spans="1:2">
      <c r="A290" s="62">
        <v>42826</v>
      </c>
      <c r="B290" s="9">
        <v>2.528</v>
      </c>
    </row>
    <row r="291" spans="1:2">
      <c r="A291" s="62">
        <v>42856</v>
      </c>
      <c r="B291" s="9">
        <v>2.5030000000000001</v>
      </c>
    </row>
    <row r="292" spans="1:2">
      <c r="A292" s="62">
        <v>42887</v>
      </c>
      <c r="B292" s="9">
        <v>2.46</v>
      </c>
    </row>
    <row r="293" spans="1:2">
      <c r="A293" s="62">
        <v>42917</v>
      </c>
      <c r="B293" s="9">
        <v>2.4140000000000001</v>
      </c>
    </row>
    <row r="294" spans="1:2">
      <c r="A294" s="62">
        <v>42948</v>
      </c>
      <c r="B294" s="9">
        <v>2.4940000000000002</v>
      </c>
    </row>
    <row r="295" spans="1:2">
      <c r="A295" s="62">
        <v>42979</v>
      </c>
      <c r="B295" s="9">
        <v>2.7610000000000001</v>
      </c>
    </row>
    <row r="296" spans="1:2">
      <c r="A296" s="62">
        <v>43009</v>
      </c>
      <c r="B296" s="9">
        <v>2.621</v>
      </c>
    </row>
    <row r="297" spans="1:2">
      <c r="A297" s="62">
        <v>43040</v>
      </c>
      <c r="B297" s="9">
        <v>2.6779999999999999</v>
      </c>
    </row>
    <row r="298" spans="1:2">
      <c r="A298" s="62">
        <v>43070</v>
      </c>
      <c r="B298" s="9">
        <v>2.5939999999999999</v>
      </c>
    </row>
    <row r="299" spans="1:2">
      <c r="A299" s="62">
        <v>43101</v>
      </c>
      <c r="B299" s="9">
        <v>2.6709999999999998</v>
      </c>
    </row>
    <row r="300" spans="1:2">
      <c r="A300" s="62">
        <v>43132</v>
      </c>
      <c r="B300" s="9">
        <v>2.7050000000000001</v>
      </c>
    </row>
    <row r="301" spans="1:2">
      <c r="A301" s="62">
        <v>43160</v>
      </c>
      <c r="B301" s="9">
        <v>2.7090000000000001</v>
      </c>
    </row>
    <row r="302" spans="1:2">
      <c r="A302" s="62">
        <v>43191</v>
      </c>
      <c r="B302" s="9">
        <v>2.8730000000000002</v>
      </c>
    </row>
    <row r="303" spans="1:2">
      <c r="A303" s="62">
        <v>43221</v>
      </c>
      <c r="B303" s="9">
        <v>2.9870000000000001</v>
      </c>
    </row>
    <row r="304" spans="1:2">
      <c r="A304" s="62">
        <v>43252</v>
      </c>
      <c r="B304" s="9">
        <v>2.97</v>
      </c>
    </row>
    <row r="305" spans="1:2">
      <c r="A305" s="62">
        <v>43282</v>
      </c>
      <c r="B305" s="9">
        <v>2.9279999999999999</v>
      </c>
    </row>
    <row r="306" spans="1:2">
      <c r="A306" s="62">
        <v>43313</v>
      </c>
      <c r="B306" s="9">
        <v>2.9140000000000001</v>
      </c>
    </row>
    <row r="307" spans="1:2">
      <c r="A307" s="62">
        <v>43344</v>
      </c>
      <c r="B307" s="9">
        <v>2.915</v>
      </c>
    </row>
    <row r="308" spans="1:2">
      <c r="A308" s="62">
        <v>43374</v>
      </c>
      <c r="B308" s="9">
        <v>2.9430000000000001</v>
      </c>
    </row>
    <row r="309" spans="1:2">
      <c r="A309" s="62">
        <v>43405</v>
      </c>
      <c r="B309" s="9">
        <v>2.7360000000000002</v>
      </c>
    </row>
    <row r="310" spans="1:2">
      <c r="A310" s="62">
        <v>43435</v>
      </c>
      <c r="B310" s="9">
        <v>2.4569999999999999</v>
      </c>
    </row>
    <row r="311" spans="1:2">
      <c r="A311" s="62">
        <v>43466</v>
      </c>
      <c r="B311" s="9">
        <v>2.3380000000000001</v>
      </c>
    </row>
    <row r="312" spans="1:2">
      <c r="A312" s="62">
        <v>43497</v>
      </c>
      <c r="B312" s="9">
        <v>2.3929999999999998</v>
      </c>
    </row>
    <row r="313" spans="1:2">
      <c r="A313" s="62">
        <v>43525</v>
      </c>
      <c r="B313" s="9">
        <v>2.5939999999999999</v>
      </c>
    </row>
    <row r="314" spans="1:2">
      <c r="A314" s="62">
        <v>43556</v>
      </c>
      <c r="B314" s="9">
        <v>2.8809999999999998</v>
      </c>
    </row>
    <row r="315" spans="1:2">
      <c r="A315" s="62">
        <v>43586</v>
      </c>
      <c r="B315" s="9">
        <v>2.9460000000000002</v>
      </c>
    </row>
    <row r="316" spans="1:2">
      <c r="A316" s="62">
        <v>43617</v>
      </c>
      <c r="B316" s="9">
        <v>2.8039999999999998</v>
      </c>
    </row>
    <row r="317" spans="1:2">
      <c r="A317" s="62">
        <v>43647</v>
      </c>
      <c r="B317" s="9">
        <v>2.823</v>
      </c>
    </row>
    <row r="318" spans="1:2">
      <c r="A318" s="62">
        <v>43678</v>
      </c>
      <c r="B318" s="9">
        <v>2.7069999999999999</v>
      </c>
    </row>
    <row r="319" spans="1:2">
      <c r="A319" s="62">
        <v>43709</v>
      </c>
      <c r="B319" s="9">
        <v>2.681</v>
      </c>
    </row>
    <row r="320" spans="1:2">
      <c r="A320" s="62">
        <v>43739</v>
      </c>
      <c r="B320" s="9">
        <v>2.7240000000000002</v>
      </c>
    </row>
    <row r="321" spans="1:2">
      <c r="A321" s="62">
        <v>43770</v>
      </c>
      <c r="B321" s="9">
        <v>2.6930000000000001</v>
      </c>
    </row>
    <row r="322" spans="1:2">
      <c r="A322" s="62">
        <v>43800</v>
      </c>
      <c r="B322" s="9">
        <v>2.645</v>
      </c>
    </row>
    <row r="323" spans="1:2">
      <c r="A323" s="62">
        <v>43831</v>
      </c>
      <c r="B323" s="9">
        <v>2.6360000000000001</v>
      </c>
    </row>
    <row r="324" spans="1:2">
      <c r="A324" s="62">
        <v>43862</v>
      </c>
      <c r="B324" s="9">
        <v>2.5329999999999999</v>
      </c>
    </row>
    <row r="325" spans="1:2">
      <c r="A325" s="62">
        <v>43891</v>
      </c>
      <c r="B325" s="9">
        <v>2.3290000000000002</v>
      </c>
    </row>
    <row r="326" spans="1:2">
      <c r="A326" s="62">
        <v>43922</v>
      </c>
      <c r="B326" s="9">
        <v>1.9379999999999999</v>
      </c>
    </row>
    <row r="327" spans="1:2">
      <c r="A327" s="62">
        <v>43952</v>
      </c>
      <c r="B327" s="9">
        <v>1.9610000000000001</v>
      </c>
    </row>
    <row r="328" spans="1:2">
      <c r="A328" s="62">
        <v>43983</v>
      </c>
      <c r="B328" s="9">
        <v>2.17</v>
      </c>
    </row>
    <row r="329" spans="1:2">
      <c r="A329" s="62">
        <v>44013</v>
      </c>
      <c r="B329" s="9">
        <v>2.2719999999999998</v>
      </c>
    </row>
    <row r="330" spans="1:2">
      <c r="A330" s="62">
        <v>44044</v>
      </c>
      <c r="B330" s="9">
        <v>2.2719999999999998</v>
      </c>
    </row>
    <row r="331" spans="1:2">
      <c r="A331" s="62">
        <v>44075</v>
      </c>
      <c r="B331" s="9">
        <v>2.274</v>
      </c>
    </row>
    <row r="332" spans="1:2">
      <c r="A332" s="62">
        <v>44105</v>
      </c>
      <c r="B332" s="9">
        <v>2.2480000000000002</v>
      </c>
    </row>
    <row r="333" spans="1:2">
      <c r="A333" s="62">
        <v>44136</v>
      </c>
      <c r="B333" s="9">
        <v>2.2000000000000002</v>
      </c>
    </row>
    <row r="334" spans="1:2">
      <c r="A334" s="62">
        <v>44166</v>
      </c>
      <c r="B334" s="9">
        <v>2.2839999999999998</v>
      </c>
    </row>
    <row r="335" spans="1:2">
      <c r="A335" s="62">
        <v>44197</v>
      </c>
      <c r="B335" s="9">
        <v>2.42</v>
      </c>
    </row>
    <row r="336" spans="1:2">
      <c r="A336" s="62">
        <v>44228</v>
      </c>
      <c r="B336" s="9">
        <v>2.5870000000000002</v>
      </c>
    </row>
    <row r="337" spans="1:2">
      <c r="A337" s="62">
        <v>44256</v>
      </c>
      <c r="B337" s="9">
        <v>2.8980000000000001</v>
      </c>
    </row>
    <row r="338" spans="1:2">
      <c r="A338" s="62">
        <v>44287</v>
      </c>
      <c r="B338" s="9">
        <v>2.948</v>
      </c>
    </row>
    <row r="339" spans="1:2">
      <c r="A339" s="62">
        <v>44317</v>
      </c>
      <c r="B339" s="9">
        <v>3.0760000000000001</v>
      </c>
    </row>
    <row r="340" spans="1:2">
      <c r="A340" s="62">
        <v>44348</v>
      </c>
      <c r="B340" s="9">
        <v>3.157</v>
      </c>
    </row>
    <row r="341" spans="1:2">
      <c r="A341" s="62">
        <v>44378</v>
      </c>
      <c r="B341" s="9">
        <v>3.2309999999999999</v>
      </c>
    </row>
    <row r="342" spans="1:2">
      <c r="A342" s="62">
        <v>44409</v>
      </c>
      <c r="B342" s="9">
        <v>3.2549999999999999</v>
      </c>
    </row>
    <row r="343" spans="1:2">
      <c r="A343" s="62">
        <v>44440</v>
      </c>
      <c r="B343" s="9">
        <v>3.2719999999999998</v>
      </c>
    </row>
    <row r="344" spans="1:2">
      <c r="A344" s="62">
        <v>44470</v>
      </c>
      <c r="B344" s="9">
        <v>3.3839999999999999</v>
      </c>
    </row>
    <row r="345" spans="1:2">
      <c r="A345" s="62">
        <v>44501</v>
      </c>
      <c r="B345" s="9">
        <v>3.4910000000000001</v>
      </c>
    </row>
    <row r="346" spans="1:2">
      <c r="A346" s="62">
        <v>44531</v>
      </c>
      <c r="B346" s="9">
        <v>3.4060000000000001</v>
      </c>
    </row>
    <row r="347" spans="1:2">
      <c r="A347" s="62">
        <v>44562</v>
      </c>
      <c r="B347" s="9">
        <v>3.4129999999999998</v>
      </c>
    </row>
    <row r="348" spans="1:2">
      <c r="A348" s="62">
        <v>44593</v>
      </c>
      <c r="B348" s="9">
        <v>3.6110000000000002</v>
      </c>
    </row>
    <row r="349" spans="1:2">
      <c r="A349" s="62">
        <v>44621</v>
      </c>
      <c r="B349" s="9">
        <v>4.3220000000000001</v>
      </c>
    </row>
    <row r="350" spans="1:2">
      <c r="A350" s="62">
        <v>44652</v>
      </c>
      <c r="B350" s="9">
        <v>4.2130000000000001</v>
      </c>
    </row>
    <row r="351" spans="1:2">
      <c r="A351" s="62">
        <v>44682</v>
      </c>
      <c r="B351" s="9">
        <v>4.5449999999999999</v>
      </c>
    </row>
    <row r="352" spans="1:2">
      <c r="A352" s="62">
        <v>44713</v>
      </c>
      <c r="B352" s="9">
        <v>5.032</v>
      </c>
    </row>
    <row r="353" spans="1:2">
      <c r="A353" s="62">
        <v>44743</v>
      </c>
      <c r="B353" s="9">
        <v>4.6680000000000001</v>
      </c>
    </row>
    <row r="354" spans="1:2">
      <c r="A354" s="62">
        <v>44774</v>
      </c>
      <c r="B354" s="9">
        <v>4.0869999999999997</v>
      </c>
    </row>
    <row r="355" spans="1:2">
      <c r="A355" s="62">
        <v>44805</v>
      </c>
      <c r="B355" s="9">
        <v>3.8170000000000002</v>
      </c>
    </row>
    <row r="356" spans="1:2">
      <c r="A356" s="62">
        <v>44835</v>
      </c>
      <c r="B356" s="9">
        <v>3.9350000000000001</v>
      </c>
    </row>
    <row r="357" spans="1:2">
      <c r="A357" s="62">
        <v>44866</v>
      </c>
      <c r="B357" s="9">
        <v>3.7989999999999999</v>
      </c>
    </row>
    <row r="358" spans="1:2">
      <c r="A358" s="62">
        <v>44896</v>
      </c>
      <c r="B358" s="9">
        <v>3.3239999999999998</v>
      </c>
    </row>
    <row r="359" spans="1:2">
      <c r="A359" s="62">
        <v>44927</v>
      </c>
      <c r="B359" s="9">
        <v>3.4449999999999998</v>
      </c>
    </row>
    <row r="360" spans="1:2">
      <c r="A360" s="62">
        <v>44958</v>
      </c>
      <c r="B360" s="9">
        <v>3.5009999999999999</v>
      </c>
    </row>
    <row r="361" spans="1:2">
      <c r="A361" s="62">
        <v>44986</v>
      </c>
      <c r="B361" s="9">
        <v>3.5350000000000001</v>
      </c>
    </row>
    <row r="362" spans="1:2">
      <c r="A362" s="62">
        <v>45017</v>
      </c>
      <c r="B362" s="9">
        <v>3.7109999999999999</v>
      </c>
    </row>
    <row r="363" spans="1:2">
      <c r="A363" s="62">
        <v>45047</v>
      </c>
      <c r="B363" s="9">
        <v>3.6659999999999999</v>
      </c>
    </row>
    <row r="364" spans="1:2">
      <c r="A364" s="62">
        <v>45078</v>
      </c>
      <c r="B364" s="9">
        <v>3.6840000000000002</v>
      </c>
    </row>
    <row r="365" spans="1:2">
      <c r="A365" s="62">
        <v>45108</v>
      </c>
      <c r="B365" s="9">
        <v>3.7120000000000002</v>
      </c>
    </row>
    <row r="366" spans="1:2">
      <c r="A366" s="62">
        <v>45139</v>
      </c>
      <c r="B366" s="9">
        <v>3.9540000000000002</v>
      </c>
    </row>
    <row r="367" spans="1:2">
      <c r="A367" s="62">
        <v>45170</v>
      </c>
      <c r="B367" s="9">
        <v>3.9580000000000002</v>
      </c>
    </row>
    <row r="368" spans="1:2">
      <c r="A368" s="62">
        <v>45200</v>
      </c>
      <c r="B368" s="9">
        <v>3.742</v>
      </c>
    </row>
    <row r="369" spans="1:2">
      <c r="A369" s="10"/>
      <c r="B369" s="9"/>
    </row>
    <row r="370" spans="1:2">
      <c r="A370" s="10"/>
      <c r="B370" s="9"/>
    </row>
    <row r="371" spans="1:2">
      <c r="A371" s="10"/>
      <c r="B371" s="9"/>
    </row>
    <row r="372" spans="1:2">
      <c r="A372" s="10"/>
      <c r="B372" s="9"/>
    </row>
    <row r="373" spans="1:2">
      <c r="A373" s="10"/>
      <c r="B373" s="9"/>
    </row>
    <row r="374" spans="1:2">
      <c r="A374" s="10"/>
      <c r="B374" s="9"/>
    </row>
    <row r="375" spans="1:2">
      <c r="A375" s="10"/>
      <c r="B375" s="9"/>
    </row>
    <row r="376" spans="1:2">
      <c r="A376" s="10"/>
      <c r="B376" s="9"/>
    </row>
    <row r="377" spans="1:2">
      <c r="A377" s="10"/>
      <c r="B377" s="9"/>
    </row>
    <row r="378" spans="1:2">
      <c r="A378" s="10"/>
      <c r="B378" s="9"/>
    </row>
    <row r="379" spans="1:2">
      <c r="A379" s="10"/>
      <c r="B379" s="9"/>
    </row>
    <row r="380" spans="1:2">
      <c r="A380" s="10"/>
      <c r="B380" s="9"/>
    </row>
    <row r="381" spans="1:2">
      <c r="A381" s="10"/>
      <c r="B381" s="9"/>
    </row>
    <row r="382" spans="1:2">
      <c r="A382" s="10"/>
      <c r="B382" s="9"/>
    </row>
    <row r="383" spans="1:2">
      <c r="A383" s="10"/>
      <c r="B383" s="9"/>
    </row>
    <row r="384" spans="1:2">
      <c r="A384" s="10"/>
      <c r="B384" s="9"/>
    </row>
    <row r="385" spans="1:2">
      <c r="A385" s="10"/>
      <c r="B385" s="9"/>
    </row>
    <row r="386" spans="1:2">
      <c r="A386" s="10"/>
      <c r="B386" s="9"/>
    </row>
    <row r="387" spans="1:2">
      <c r="A387" s="10"/>
      <c r="B387" s="9"/>
    </row>
    <row r="388" spans="1:2">
      <c r="A388" s="10"/>
      <c r="B388" s="9"/>
    </row>
    <row r="389" spans="1:2">
      <c r="A389" s="10"/>
      <c r="B389" s="9"/>
    </row>
    <row r="390" spans="1:2">
      <c r="A390" s="10"/>
      <c r="B390" s="9"/>
    </row>
    <row r="391" spans="1:2">
      <c r="A391" s="10"/>
      <c r="B391" s="9"/>
    </row>
    <row r="392" spans="1:2">
      <c r="A392" s="10"/>
      <c r="B392" s="9"/>
    </row>
    <row r="393" spans="1:2">
      <c r="A393" s="10"/>
      <c r="B393" s="9"/>
    </row>
    <row r="394" spans="1:2">
      <c r="A394" s="10"/>
      <c r="B394" s="9"/>
    </row>
    <row r="395" spans="1:2">
      <c r="A395" s="10"/>
      <c r="B395" s="9"/>
    </row>
    <row r="396" spans="1:2">
      <c r="A396" s="10"/>
      <c r="B396" s="9"/>
    </row>
    <row r="397" spans="1:2">
      <c r="A397" s="10"/>
      <c r="B397" s="9"/>
    </row>
    <row r="398" spans="1:2">
      <c r="A398" s="10"/>
      <c r="B398" s="9"/>
    </row>
    <row r="399" spans="1:2">
      <c r="A399" s="10"/>
      <c r="B399" s="9"/>
    </row>
    <row r="400" spans="1:2">
      <c r="A400" s="10"/>
      <c r="B400" s="9"/>
    </row>
    <row r="401" spans="1:2">
      <c r="A401" s="10"/>
      <c r="B401" s="9"/>
    </row>
    <row r="402" spans="1:2">
      <c r="A402" s="10"/>
      <c r="B402" s="9"/>
    </row>
    <row r="403" spans="1:2">
      <c r="A403" s="10"/>
      <c r="B403" s="9"/>
    </row>
    <row r="404" spans="1:2">
      <c r="A404" s="10"/>
      <c r="B404" s="9"/>
    </row>
    <row r="405" spans="1:2">
      <c r="A405" s="10"/>
      <c r="B405" s="9"/>
    </row>
    <row r="406" spans="1:2">
      <c r="A406" s="10"/>
      <c r="B406" s="9"/>
    </row>
    <row r="407" spans="1:2">
      <c r="A407" s="10"/>
      <c r="B407" s="9"/>
    </row>
    <row r="408" spans="1:2">
      <c r="A408" s="10"/>
      <c r="B408" s="9"/>
    </row>
    <row r="409" spans="1:2">
      <c r="A409" s="10"/>
      <c r="B409" s="9"/>
    </row>
    <row r="410" spans="1:2">
      <c r="A410" s="10"/>
      <c r="B410" s="9"/>
    </row>
    <row r="411" spans="1:2">
      <c r="A411" s="10"/>
      <c r="B411" s="9"/>
    </row>
    <row r="412" spans="1:2">
      <c r="A412" s="10"/>
      <c r="B412" s="9"/>
    </row>
    <row r="413" spans="1:2">
      <c r="A413" s="10"/>
      <c r="B413" s="9"/>
    </row>
    <row r="414" spans="1:2">
      <c r="A414" s="10"/>
      <c r="B414" s="9"/>
    </row>
    <row r="415" spans="1:2">
      <c r="A415" s="10"/>
      <c r="B415" s="9"/>
    </row>
    <row r="416" spans="1:2">
      <c r="A416" s="10"/>
      <c r="B416" s="9"/>
    </row>
    <row r="417" spans="1:2">
      <c r="A417" s="10"/>
      <c r="B417" s="9"/>
    </row>
    <row r="418" spans="1:2">
      <c r="A418" s="10"/>
      <c r="B418" s="9"/>
    </row>
    <row r="419" spans="1:2">
      <c r="A419" s="10"/>
      <c r="B419" s="9"/>
    </row>
    <row r="420" spans="1:2">
      <c r="A420" s="10"/>
      <c r="B420" s="9"/>
    </row>
    <row r="421" spans="1:2">
      <c r="A421" s="10"/>
      <c r="B421" s="9"/>
    </row>
    <row r="422" spans="1:2">
      <c r="A422" s="10"/>
      <c r="B422" s="9"/>
    </row>
    <row r="423" spans="1:2">
      <c r="A423" s="10"/>
      <c r="B423" s="9"/>
    </row>
    <row r="424" spans="1:2">
      <c r="A424" s="10"/>
      <c r="B424" s="9"/>
    </row>
    <row r="425" spans="1:2">
      <c r="A425" s="10"/>
      <c r="B425" s="9"/>
    </row>
    <row r="426" spans="1:2">
      <c r="A426" s="10"/>
      <c r="B426" s="9"/>
    </row>
    <row r="427" spans="1:2">
      <c r="A427" s="10"/>
      <c r="B427" s="9"/>
    </row>
    <row r="428" spans="1:2">
      <c r="A428" s="10"/>
      <c r="B428" s="9"/>
    </row>
    <row r="429" spans="1:2">
      <c r="A429" s="10"/>
      <c r="B429" s="9"/>
    </row>
    <row r="430" spans="1:2">
      <c r="A430" s="10"/>
      <c r="B430" s="9"/>
    </row>
    <row r="431" spans="1:2">
      <c r="A431" s="10"/>
      <c r="B431" s="9"/>
    </row>
    <row r="432" spans="1:2">
      <c r="A432" s="10"/>
      <c r="B432" s="9"/>
    </row>
    <row r="433" spans="1:2">
      <c r="A433" s="10"/>
      <c r="B433" s="9"/>
    </row>
    <row r="434" spans="1:2">
      <c r="A434" s="10"/>
      <c r="B434" s="9"/>
    </row>
    <row r="435" spans="1:2">
      <c r="A435" s="10"/>
      <c r="B435" s="9"/>
    </row>
    <row r="436" spans="1:2">
      <c r="A436" s="10"/>
      <c r="B436" s="9"/>
    </row>
    <row r="437" spans="1:2">
      <c r="A437" s="10"/>
      <c r="B437" s="9"/>
    </row>
    <row r="438" spans="1:2">
      <c r="A438" s="10"/>
      <c r="B438" s="9"/>
    </row>
    <row r="439" spans="1:2">
      <c r="A439" s="10"/>
      <c r="B439" s="9"/>
    </row>
    <row r="440" spans="1:2">
      <c r="A440" s="10"/>
      <c r="B440" s="9"/>
    </row>
    <row r="441" spans="1:2">
      <c r="A441" s="10"/>
      <c r="B441" s="9"/>
    </row>
    <row r="442" spans="1:2">
      <c r="A442" s="10"/>
      <c r="B442" s="9"/>
    </row>
    <row r="443" spans="1:2">
      <c r="A443" s="10"/>
      <c r="B443" s="9"/>
    </row>
    <row r="444" spans="1:2">
      <c r="A444" s="10"/>
      <c r="B444" s="9"/>
    </row>
    <row r="445" spans="1:2">
      <c r="A445" s="10"/>
      <c r="B445" s="9"/>
    </row>
    <row r="446" spans="1:2">
      <c r="A446" s="10"/>
      <c r="B446" s="9"/>
    </row>
    <row r="447" spans="1:2">
      <c r="A447" s="10"/>
      <c r="B447" s="9"/>
    </row>
    <row r="448" spans="1:2">
      <c r="A448" s="10"/>
      <c r="B448" s="9"/>
    </row>
    <row r="449" spans="1:2">
      <c r="A449" s="10"/>
      <c r="B449" s="9"/>
    </row>
    <row r="450" spans="1:2">
      <c r="A450" s="10"/>
      <c r="B450" s="9"/>
    </row>
    <row r="451" spans="1:2">
      <c r="A451" s="10"/>
      <c r="B451" s="9"/>
    </row>
    <row r="452" spans="1:2">
      <c r="A452" s="10"/>
      <c r="B452" s="9"/>
    </row>
    <row r="453" spans="1:2">
      <c r="A453" s="10"/>
      <c r="B453" s="9"/>
    </row>
    <row r="454" spans="1:2">
      <c r="A454" s="10"/>
      <c r="B454" s="9"/>
    </row>
    <row r="455" spans="1:2">
      <c r="A455" s="10"/>
      <c r="B455" s="9"/>
    </row>
    <row r="456" spans="1:2">
      <c r="A456" s="10"/>
      <c r="B456" s="9"/>
    </row>
    <row r="457" spans="1:2">
      <c r="A457" s="10"/>
      <c r="B457" s="9"/>
    </row>
    <row r="458" spans="1:2">
      <c r="A458" s="10"/>
      <c r="B458" s="9"/>
    </row>
    <row r="459" spans="1:2">
      <c r="A459" s="10"/>
      <c r="B459" s="9"/>
    </row>
    <row r="460" spans="1:2">
      <c r="A460" s="10"/>
      <c r="B460" s="9"/>
    </row>
    <row r="461" spans="1:2">
      <c r="A461" s="10"/>
      <c r="B461" s="9"/>
    </row>
    <row r="462" spans="1:2">
      <c r="A462" s="10"/>
      <c r="B462" s="9"/>
    </row>
    <row r="463" spans="1:2">
      <c r="A463" s="10"/>
      <c r="B463" s="9"/>
    </row>
    <row r="464" spans="1:2">
      <c r="A464" s="10"/>
      <c r="B464" s="9"/>
    </row>
    <row r="465" spans="1:2">
      <c r="A465" s="10"/>
      <c r="B465" s="9"/>
    </row>
    <row r="466" spans="1:2">
      <c r="A466" s="10"/>
      <c r="B466" s="9"/>
    </row>
    <row r="467" spans="1:2">
      <c r="A467" s="10"/>
      <c r="B467" s="9"/>
    </row>
    <row r="468" spans="1:2">
      <c r="A468" s="10"/>
      <c r="B468" s="9"/>
    </row>
    <row r="469" spans="1:2">
      <c r="A469" s="10"/>
      <c r="B469" s="9"/>
    </row>
    <row r="470" spans="1:2">
      <c r="A470" s="10"/>
      <c r="B470" s="9"/>
    </row>
    <row r="471" spans="1:2">
      <c r="A471" s="10"/>
      <c r="B471" s="9"/>
    </row>
    <row r="472" spans="1:2">
      <c r="A472" s="10"/>
      <c r="B472" s="9"/>
    </row>
    <row r="473" spans="1:2">
      <c r="A473" s="10"/>
      <c r="B473" s="9"/>
    </row>
    <row r="474" spans="1:2">
      <c r="A474" s="10"/>
      <c r="B474" s="9"/>
    </row>
    <row r="475" spans="1:2">
      <c r="A475" s="10"/>
      <c r="B475" s="9"/>
    </row>
    <row r="476" spans="1:2">
      <c r="A476" s="10"/>
      <c r="B476" s="9"/>
    </row>
    <row r="477" spans="1:2">
      <c r="A477" s="10"/>
      <c r="B477" s="9"/>
    </row>
    <row r="478" spans="1:2">
      <c r="A478" s="10"/>
      <c r="B478" s="9"/>
    </row>
    <row r="479" spans="1:2">
      <c r="A479" s="10"/>
      <c r="B479" s="9"/>
    </row>
    <row r="480" spans="1:2">
      <c r="A480" s="10"/>
      <c r="B480" s="9"/>
    </row>
    <row r="481" spans="1:2">
      <c r="A481" s="10"/>
      <c r="B481" s="9"/>
    </row>
    <row r="482" spans="1:2">
      <c r="A482" s="10"/>
      <c r="B482" s="9"/>
    </row>
    <row r="483" spans="1:2">
      <c r="A483" s="10"/>
      <c r="B483" s="9"/>
    </row>
    <row r="484" spans="1:2">
      <c r="A484" s="10"/>
      <c r="B484" s="9"/>
    </row>
    <row r="485" spans="1:2">
      <c r="A485" s="10"/>
      <c r="B485" s="9"/>
    </row>
    <row r="486" spans="1:2">
      <c r="A486" s="10"/>
      <c r="B486" s="9"/>
    </row>
    <row r="487" spans="1:2">
      <c r="A487" s="10"/>
      <c r="B487" s="9"/>
    </row>
    <row r="488" spans="1:2">
      <c r="A488" s="10"/>
      <c r="B488" s="9"/>
    </row>
    <row r="489" spans="1:2">
      <c r="A489" s="10"/>
      <c r="B489" s="9"/>
    </row>
    <row r="490" spans="1:2">
      <c r="A490" s="10"/>
      <c r="B490" s="9"/>
    </row>
    <row r="491" spans="1:2">
      <c r="A491" s="10"/>
      <c r="B491" s="9"/>
    </row>
    <row r="492" spans="1:2">
      <c r="A492" s="10"/>
      <c r="B492" s="9"/>
    </row>
    <row r="493" spans="1:2">
      <c r="A493" s="10"/>
      <c r="B493" s="9"/>
    </row>
    <row r="494" spans="1:2">
      <c r="A494" s="10"/>
      <c r="B494" s="9"/>
    </row>
    <row r="495" spans="1:2">
      <c r="A495" s="10"/>
      <c r="B495" s="9"/>
    </row>
    <row r="496" spans="1:2">
      <c r="A496" s="10"/>
      <c r="B496" s="9"/>
    </row>
    <row r="497" spans="1:2">
      <c r="A497" s="10"/>
      <c r="B497" s="9"/>
    </row>
    <row r="498" spans="1:2">
      <c r="A498" s="10"/>
      <c r="B498" s="9"/>
    </row>
    <row r="499" spans="1:2">
      <c r="A499" s="10"/>
      <c r="B499" s="9"/>
    </row>
    <row r="500" spans="1:2">
      <c r="A500" s="10"/>
      <c r="B500" s="9"/>
    </row>
    <row r="501" spans="1:2">
      <c r="A501" s="10"/>
      <c r="B501" s="9"/>
    </row>
    <row r="502" spans="1:2">
      <c r="A502" s="10"/>
      <c r="B502" s="9"/>
    </row>
    <row r="503" spans="1:2">
      <c r="A503" s="10"/>
      <c r="B503" s="9"/>
    </row>
    <row r="504" spans="1:2">
      <c r="A504" s="10"/>
      <c r="B504" s="9"/>
    </row>
    <row r="505" spans="1:2">
      <c r="A505" s="10"/>
      <c r="B505" s="9"/>
    </row>
    <row r="506" spans="1:2">
      <c r="A506" s="10"/>
      <c r="B506" s="9"/>
    </row>
    <row r="507" spans="1:2">
      <c r="A507" s="10"/>
      <c r="B507" s="9"/>
    </row>
    <row r="508" spans="1:2">
      <c r="A508" s="10"/>
      <c r="B508" s="9"/>
    </row>
    <row r="509" spans="1:2">
      <c r="A509" s="10"/>
      <c r="B509" s="9"/>
    </row>
    <row r="510" spans="1:2">
      <c r="A510" s="10"/>
      <c r="B510" s="9"/>
    </row>
    <row r="511" spans="1:2">
      <c r="A511" s="10"/>
      <c r="B511" s="9"/>
    </row>
    <row r="512" spans="1:2">
      <c r="A512" s="10"/>
      <c r="B512" s="9"/>
    </row>
    <row r="513" spans="1:2">
      <c r="A513" s="10"/>
      <c r="B513" s="9"/>
    </row>
    <row r="514" spans="1:2">
      <c r="A514" s="10"/>
      <c r="B514" s="9"/>
    </row>
    <row r="515" spans="1:2">
      <c r="A515" s="10"/>
      <c r="B515" s="9"/>
    </row>
    <row r="516" spans="1:2">
      <c r="A516" s="10"/>
      <c r="B516" s="9"/>
    </row>
    <row r="517" spans="1:2">
      <c r="A517" s="10"/>
      <c r="B517" s="9"/>
    </row>
    <row r="518" spans="1:2">
      <c r="A518" s="10"/>
      <c r="B518" s="9"/>
    </row>
    <row r="519" spans="1:2">
      <c r="A519" s="10"/>
      <c r="B519" s="9"/>
    </row>
    <row r="520" spans="1:2">
      <c r="A520" s="10"/>
      <c r="B520" s="9"/>
    </row>
    <row r="521" spans="1:2">
      <c r="A521" s="10"/>
      <c r="B521" s="9"/>
    </row>
    <row r="522" spans="1:2">
      <c r="A522" s="10"/>
      <c r="B522" s="9"/>
    </row>
    <row r="523" spans="1:2">
      <c r="A523" s="10"/>
      <c r="B523" s="9"/>
    </row>
    <row r="524" spans="1:2">
      <c r="A524" s="10"/>
      <c r="B524" s="9"/>
    </row>
    <row r="525" spans="1:2">
      <c r="A525" s="10"/>
      <c r="B525" s="9"/>
    </row>
    <row r="526" spans="1:2">
      <c r="A526" s="10"/>
      <c r="B526" s="9"/>
    </row>
    <row r="527" spans="1:2">
      <c r="A527" s="10"/>
      <c r="B527" s="9"/>
    </row>
    <row r="528" spans="1:2">
      <c r="A528" s="10"/>
      <c r="B528" s="9"/>
    </row>
    <row r="529" spans="1:2">
      <c r="A529" s="10"/>
      <c r="B529" s="9"/>
    </row>
    <row r="530" spans="1:2">
      <c r="A530" s="10"/>
      <c r="B530" s="9"/>
    </row>
    <row r="531" spans="1:2">
      <c r="A531" s="10"/>
      <c r="B531" s="9"/>
    </row>
    <row r="532" spans="1:2">
      <c r="A532" s="10"/>
      <c r="B532" s="9"/>
    </row>
    <row r="533" spans="1:2">
      <c r="A533" s="10"/>
      <c r="B533" s="9"/>
    </row>
    <row r="534" spans="1:2">
      <c r="A534" s="10"/>
      <c r="B534" s="9"/>
    </row>
    <row r="535" spans="1:2">
      <c r="A535" s="10"/>
      <c r="B535" s="9"/>
    </row>
    <row r="536" spans="1:2">
      <c r="A536" s="10"/>
      <c r="B536" s="9"/>
    </row>
    <row r="537" spans="1:2">
      <c r="A537" s="10"/>
      <c r="B537" s="9"/>
    </row>
    <row r="538" spans="1:2">
      <c r="A538" s="10"/>
      <c r="B538" s="9"/>
    </row>
    <row r="539" spans="1:2">
      <c r="A539" s="10"/>
      <c r="B539" s="9"/>
    </row>
    <row r="540" spans="1:2">
      <c r="A540" s="10"/>
      <c r="B540" s="9"/>
    </row>
    <row r="541" spans="1:2">
      <c r="A541" s="10"/>
      <c r="B541" s="9"/>
    </row>
    <row r="542" spans="1:2">
      <c r="A542" s="10"/>
      <c r="B542" s="9"/>
    </row>
    <row r="543" spans="1:2">
      <c r="A543" s="10"/>
      <c r="B543" s="9"/>
    </row>
    <row r="544" spans="1:2">
      <c r="A544" s="10"/>
      <c r="B544" s="9"/>
    </row>
    <row r="545" spans="1:2">
      <c r="A545" s="10"/>
      <c r="B545" s="9"/>
    </row>
    <row r="546" spans="1:2">
      <c r="A546" s="10"/>
      <c r="B546" s="9"/>
    </row>
    <row r="547" spans="1:2">
      <c r="A547" s="10"/>
      <c r="B547" s="9"/>
    </row>
    <row r="548" spans="1:2">
      <c r="A548" s="10"/>
      <c r="B548" s="9"/>
    </row>
    <row r="549" spans="1:2">
      <c r="A549" s="10"/>
      <c r="B549" s="9"/>
    </row>
    <row r="550" spans="1:2">
      <c r="A550" s="10"/>
      <c r="B550" s="9"/>
    </row>
    <row r="551" spans="1:2">
      <c r="A551" s="10"/>
      <c r="B551" s="9"/>
    </row>
    <row r="552" spans="1:2">
      <c r="A552" s="10"/>
      <c r="B552" s="9"/>
    </row>
    <row r="553" spans="1:2">
      <c r="A553" s="10"/>
      <c r="B553" s="9"/>
    </row>
    <row r="554" spans="1:2">
      <c r="A554" s="10"/>
      <c r="B554" s="9"/>
    </row>
    <row r="555" spans="1:2">
      <c r="A555" s="10"/>
      <c r="B555" s="9"/>
    </row>
    <row r="556" spans="1:2">
      <c r="A556" s="10"/>
      <c r="B556" s="9"/>
    </row>
    <row r="557" spans="1:2">
      <c r="A557" s="10"/>
      <c r="B557" s="9"/>
    </row>
    <row r="558" spans="1:2">
      <c r="A558" s="10"/>
      <c r="B558" s="9"/>
    </row>
    <row r="559" spans="1:2">
      <c r="A559" s="10"/>
      <c r="B559" s="9"/>
    </row>
    <row r="560" spans="1:2">
      <c r="A560" s="10"/>
      <c r="B560" s="9"/>
    </row>
    <row r="561" spans="1:2">
      <c r="A561" s="10"/>
      <c r="B561" s="9"/>
    </row>
    <row r="562" spans="1:2">
      <c r="A562" s="10"/>
      <c r="B562" s="9"/>
    </row>
    <row r="563" spans="1:2">
      <c r="A563" s="10"/>
      <c r="B563" s="9"/>
    </row>
    <row r="564" spans="1:2">
      <c r="A564" s="10"/>
      <c r="B564" s="9"/>
    </row>
    <row r="565" spans="1:2">
      <c r="A565" s="10"/>
      <c r="B565" s="9"/>
    </row>
    <row r="566" spans="1:2">
      <c r="A566" s="10"/>
      <c r="B566" s="9"/>
    </row>
    <row r="567" spans="1:2">
      <c r="A567" s="10"/>
      <c r="B567" s="9"/>
    </row>
    <row r="568" spans="1:2">
      <c r="A568" s="10"/>
      <c r="B568" s="9"/>
    </row>
    <row r="569" spans="1:2">
      <c r="A569" s="10"/>
      <c r="B569" s="9"/>
    </row>
    <row r="570" spans="1:2">
      <c r="A570" s="10"/>
      <c r="B570" s="9"/>
    </row>
    <row r="571" spans="1:2">
      <c r="A571" s="10"/>
      <c r="B571" s="9"/>
    </row>
    <row r="572" spans="1:2">
      <c r="A572" s="10"/>
      <c r="B572" s="9"/>
    </row>
    <row r="573" spans="1:2">
      <c r="A573" s="10"/>
      <c r="B573" s="9"/>
    </row>
    <row r="574" spans="1:2">
      <c r="A574" s="10"/>
      <c r="B574" s="9"/>
    </row>
    <row r="575" spans="1:2">
      <c r="A575" s="10"/>
      <c r="B575" s="9"/>
    </row>
    <row r="576" spans="1:2">
      <c r="A576" s="10"/>
      <c r="B576" s="9"/>
    </row>
    <row r="577" spans="1:2">
      <c r="A577" s="10"/>
      <c r="B577" s="9"/>
    </row>
    <row r="578" spans="1:2">
      <c r="A578" s="10"/>
      <c r="B578" s="9"/>
    </row>
    <row r="579" spans="1:2">
      <c r="A579" s="10"/>
      <c r="B579" s="9"/>
    </row>
    <row r="580" spans="1:2">
      <c r="A580" s="10"/>
      <c r="B580" s="9"/>
    </row>
    <row r="581" spans="1:2">
      <c r="A581" s="10"/>
      <c r="B581" s="9"/>
    </row>
    <row r="582" spans="1:2">
      <c r="A582" s="10"/>
      <c r="B582" s="9"/>
    </row>
    <row r="583" spans="1:2">
      <c r="A583" s="10"/>
      <c r="B583" s="9"/>
    </row>
    <row r="584" spans="1:2">
      <c r="A584" s="10"/>
      <c r="B584" s="9"/>
    </row>
    <row r="585" spans="1:2">
      <c r="A585" s="10"/>
      <c r="B585" s="9"/>
    </row>
    <row r="586" spans="1:2">
      <c r="A586" s="10"/>
      <c r="B586" s="9"/>
    </row>
    <row r="587" spans="1:2">
      <c r="A587" s="10"/>
      <c r="B587" s="9"/>
    </row>
    <row r="588" spans="1:2">
      <c r="A588" s="10"/>
      <c r="B588" s="9"/>
    </row>
    <row r="589" spans="1:2">
      <c r="A589" s="10"/>
      <c r="B589" s="9"/>
    </row>
    <row r="590" spans="1:2">
      <c r="A590" s="10"/>
      <c r="B590" s="9"/>
    </row>
    <row r="591" spans="1:2">
      <c r="A591" s="10"/>
      <c r="B591" s="9"/>
    </row>
    <row r="592" spans="1:2">
      <c r="A592" s="10"/>
      <c r="B592" s="9"/>
    </row>
    <row r="593" spans="1:2">
      <c r="A593" s="10"/>
      <c r="B593" s="9"/>
    </row>
    <row r="594" spans="1:2">
      <c r="A594" s="10"/>
      <c r="B594" s="9"/>
    </row>
    <row r="595" spans="1:2">
      <c r="A595" s="10"/>
      <c r="B595" s="9"/>
    </row>
    <row r="596" spans="1:2">
      <c r="A596" s="10"/>
      <c r="B596" s="9"/>
    </row>
    <row r="597" spans="1:2">
      <c r="A597" s="10"/>
      <c r="B597" s="9"/>
    </row>
    <row r="598" spans="1:2">
      <c r="A598" s="10"/>
      <c r="B598" s="9"/>
    </row>
    <row r="599" spans="1:2">
      <c r="A599" s="10"/>
      <c r="B599" s="9"/>
    </row>
    <row r="600" spans="1:2">
      <c r="A600" s="10"/>
      <c r="B600" s="9"/>
    </row>
    <row r="601" spans="1:2">
      <c r="A601" s="10"/>
      <c r="B601" s="9"/>
    </row>
    <row r="602" spans="1:2">
      <c r="A602" s="10"/>
      <c r="B602" s="9"/>
    </row>
    <row r="603" spans="1:2">
      <c r="A603" s="10"/>
      <c r="B603" s="9"/>
    </row>
    <row r="604" spans="1:2">
      <c r="A604" s="10"/>
      <c r="B604" s="9"/>
    </row>
    <row r="605" spans="1:2">
      <c r="A605" s="10"/>
      <c r="B605" s="9"/>
    </row>
    <row r="606" spans="1:2">
      <c r="A606" s="10"/>
      <c r="B606" s="9"/>
    </row>
    <row r="607" spans="1:2">
      <c r="A607" s="10"/>
      <c r="B607" s="9"/>
    </row>
    <row r="608" spans="1:2">
      <c r="A608" s="10"/>
      <c r="B608" s="9"/>
    </row>
    <row r="609" spans="1:2">
      <c r="A609" s="10"/>
      <c r="B609" s="9"/>
    </row>
    <row r="610" spans="1:2">
      <c r="A610" s="10"/>
      <c r="B610" s="9"/>
    </row>
    <row r="611" spans="1:2">
      <c r="A611" s="10"/>
      <c r="B611" s="9"/>
    </row>
    <row r="612" spans="1:2">
      <c r="A612" s="10"/>
      <c r="B612" s="9"/>
    </row>
    <row r="613" spans="1:2">
      <c r="A613" s="10"/>
      <c r="B613" s="9"/>
    </row>
    <row r="614" spans="1:2">
      <c r="A614" s="10"/>
      <c r="B614" s="9"/>
    </row>
    <row r="615" spans="1:2">
      <c r="A615" s="10"/>
      <c r="B615" s="9"/>
    </row>
    <row r="616" spans="1:2">
      <c r="A616" s="10"/>
      <c r="B616" s="9"/>
    </row>
    <row r="617" spans="1:2">
      <c r="A617" s="10"/>
      <c r="B617" s="9"/>
    </row>
    <row r="618" spans="1:2">
      <c r="A618" s="10"/>
      <c r="B618" s="9"/>
    </row>
    <row r="619" spans="1:2">
      <c r="A619" s="10"/>
      <c r="B619" s="9"/>
    </row>
    <row r="620" spans="1:2">
      <c r="A620" s="10"/>
      <c r="B620" s="9"/>
    </row>
    <row r="621" spans="1:2">
      <c r="A621" s="10"/>
      <c r="B621" s="9"/>
    </row>
    <row r="622" spans="1:2">
      <c r="A622" s="10"/>
      <c r="B622" s="9"/>
    </row>
    <row r="623" spans="1:2">
      <c r="A623" s="10"/>
      <c r="B623" s="9"/>
    </row>
    <row r="624" spans="1:2">
      <c r="A624" s="10"/>
      <c r="B624" s="9"/>
    </row>
    <row r="625" spans="1:2">
      <c r="A625" s="10"/>
      <c r="B625" s="9"/>
    </row>
    <row r="626" spans="1:2">
      <c r="A626" s="10"/>
      <c r="B626" s="9"/>
    </row>
    <row r="627" spans="1:2">
      <c r="A627" s="10"/>
      <c r="B627" s="9"/>
    </row>
    <row r="628" spans="1:2">
      <c r="A628" s="10"/>
      <c r="B628" s="9"/>
    </row>
    <row r="629" spans="1:2">
      <c r="A629" s="10"/>
      <c r="B629" s="9"/>
    </row>
    <row r="630" spans="1:2">
      <c r="A630" s="10"/>
      <c r="B630" s="9"/>
    </row>
    <row r="631" spans="1:2">
      <c r="A631" s="10"/>
      <c r="B631" s="9"/>
    </row>
    <row r="632" spans="1:2">
      <c r="A632" s="10"/>
      <c r="B632" s="9"/>
    </row>
    <row r="633" spans="1:2">
      <c r="A633" s="10"/>
      <c r="B633" s="9"/>
    </row>
    <row r="634" spans="1:2">
      <c r="A634" s="10"/>
      <c r="B634" s="9"/>
    </row>
    <row r="635" spans="1:2">
      <c r="A635" s="10"/>
      <c r="B635" s="9"/>
    </row>
    <row r="636" spans="1:2">
      <c r="A636" s="10"/>
      <c r="B636" s="9"/>
    </row>
    <row r="637" spans="1:2">
      <c r="A637" s="10"/>
      <c r="B637" s="9"/>
    </row>
    <row r="638" spans="1:2">
      <c r="A638" s="10"/>
      <c r="B638" s="9"/>
    </row>
    <row r="639" spans="1:2">
      <c r="A639" s="10"/>
      <c r="B639" s="9"/>
    </row>
    <row r="640" spans="1:2">
      <c r="A640" s="10"/>
      <c r="B640" s="9"/>
    </row>
    <row r="641" spans="1:2">
      <c r="A641" s="10"/>
      <c r="B641" s="9"/>
    </row>
    <row r="642" spans="1:2">
      <c r="A642" s="10"/>
      <c r="B642" s="9"/>
    </row>
    <row r="643" spans="1:2">
      <c r="A643" s="10"/>
      <c r="B643" s="9"/>
    </row>
    <row r="644" spans="1:2">
      <c r="A644" s="10"/>
      <c r="B644" s="9"/>
    </row>
    <row r="645" spans="1:2">
      <c r="A645" s="10"/>
      <c r="B645" s="9"/>
    </row>
    <row r="646" spans="1:2">
      <c r="A646" s="10"/>
      <c r="B646" s="9"/>
    </row>
    <row r="647" spans="1:2">
      <c r="A647" s="10"/>
      <c r="B647" s="9"/>
    </row>
    <row r="648" spans="1:2">
      <c r="A648" s="10"/>
      <c r="B648" s="9"/>
    </row>
    <row r="649" spans="1:2">
      <c r="A649" s="10"/>
      <c r="B649" s="9"/>
    </row>
    <row r="650" spans="1:2">
      <c r="A650" s="10"/>
      <c r="B650" s="9"/>
    </row>
    <row r="651" spans="1:2">
      <c r="A651" s="10"/>
      <c r="B651" s="9"/>
    </row>
    <row r="652" spans="1:2">
      <c r="A652" s="10"/>
      <c r="B652" s="9"/>
    </row>
    <row r="653" spans="1:2">
      <c r="A653" s="10"/>
      <c r="B653" s="9"/>
    </row>
    <row r="654" spans="1:2">
      <c r="A654" s="10"/>
      <c r="B654" s="9"/>
    </row>
    <row r="655" spans="1:2">
      <c r="A655" s="10"/>
      <c r="B655" s="9"/>
    </row>
    <row r="656" spans="1:2">
      <c r="A656" s="10"/>
      <c r="B656" s="9"/>
    </row>
    <row r="657" spans="1:2">
      <c r="A657" s="10"/>
      <c r="B657" s="9"/>
    </row>
    <row r="658" spans="1:2">
      <c r="A658" s="10"/>
      <c r="B658" s="9"/>
    </row>
    <row r="659" spans="1:2">
      <c r="A659" s="10"/>
      <c r="B659" s="9"/>
    </row>
    <row r="660" spans="1:2">
      <c r="A660" s="10"/>
      <c r="B660" s="9"/>
    </row>
    <row r="661" spans="1:2">
      <c r="A661" s="10"/>
      <c r="B661" s="9"/>
    </row>
    <row r="662" spans="1:2">
      <c r="A662" s="10"/>
      <c r="B662" s="9"/>
    </row>
    <row r="663" spans="1:2">
      <c r="A663" s="10"/>
      <c r="B663" s="9"/>
    </row>
    <row r="664" spans="1:2">
      <c r="A664" s="10"/>
      <c r="B664" s="9"/>
    </row>
    <row r="665" spans="1:2">
      <c r="A665" s="10"/>
      <c r="B665" s="9"/>
    </row>
    <row r="666" spans="1:2">
      <c r="A666" s="10"/>
      <c r="B666" s="9"/>
    </row>
    <row r="667" spans="1:2">
      <c r="A667" s="10"/>
      <c r="B667" s="9"/>
    </row>
    <row r="668" spans="1:2">
      <c r="A668" s="10"/>
      <c r="B668" s="9"/>
    </row>
    <row r="669" spans="1:2">
      <c r="A669" s="10"/>
      <c r="B669" s="9"/>
    </row>
    <row r="670" spans="1:2">
      <c r="A670" s="10"/>
      <c r="B670" s="9"/>
    </row>
    <row r="671" spans="1:2">
      <c r="A671" s="10"/>
      <c r="B671" s="9"/>
    </row>
    <row r="672" spans="1:2">
      <c r="A672" s="10"/>
      <c r="B672" s="9"/>
    </row>
    <row r="673" spans="1:2">
      <c r="A673" s="10"/>
      <c r="B673" s="9"/>
    </row>
    <row r="674" spans="1:2">
      <c r="A674" s="10"/>
      <c r="B674" s="9"/>
    </row>
    <row r="675" spans="1:2">
      <c r="A675" s="10"/>
      <c r="B675" s="9"/>
    </row>
    <row r="676" spans="1:2">
      <c r="A676" s="10"/>
      <c r="B676" s="9"/>
    </row>
    <row r="677" spans="1:2">
      <c r="A677" s="10"/>
      <c r="B677" s="9"/>
    </row>
    <row r="678" spans="1:2">
      <c r="A678" s="10"/>
      <c r="B678" s="9"/>
    </row>
    <row r="679" spans="1:2">
      <c r="A679" s="10"/>
      <c r="B679" s="9"/>
    </row>
    <row r="680" spans="1:2">
      <c r="A680" s="10"/>
      <c r="B680" s="9"/>
    </row>
    <row r="681" spans="1:2">
      <c r="A681" s="10"/>
      <c r="B681" s="9"/>
    </row>
    <row r="682" spans="1:2">
      <c r="A682" s="10"/>
      <c r="B682" s="9"/>
    </row>
    <row r="683" spans="1:2">
      <c r="A683" s="10"/>
      <c r="B683" s="9"/>
    </row>
    <row r="684" spans="1:2">
      <c r="A684" s="10"/>
      <c r="B684" s="9"/>
    </row>
    <row r="685" spans="1:2">
      <c r="A685" s="10"/>
      <c r="B685" s="9"/>
    </row>
    <row r="686" spans="1:2">
      <c r="A686" s="10"/>
      <c r="B686" s="9"/>
    </row>
    <row r="687" spans="1:2">
      <c r="A687" s="10"/>
      <c r="B687" s="9"/>
    </row>
    <row r="688" spans="1:2">
      <c r="A688" s="10"/>
      <c r="B688" s="9"/>
    </row>
    <row r="689" spans="1:2">
      <c r="A689" s="10"/>
      <c r="B689" s="9"/>
    </row>
    <row r="690" spans="1:2">
      <c r="A690" s="10"/>
      <c r="B690" s="9"/>
    </row>
    <row r="691" spans="1:2">
      <c r="A691" s="10"/>
      <c r="B691" s="9"/>
    </row>
    <row r="692" spans="1:2">
      <c r="A692" s="10"/>
      <c r="B692" s="9"/>
    </row>
    <row r="693" spans="1:2">
      <c r="A693" s="10"/>
      <c r="B693" s="9"/>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5B4B-5924-4D43-BBB4-0431C46695DD}">
  <dimension ref="A1:B30"/>
  <sheetViews>
    <sheetView workbookViewId="0">
      <selection activeCell="AF41" sqref="AF41"/>
    </sheetView>
  </sheetViews>
  <sheetFormatPr defaultColWidth="8.77734375" defaultRowHeight="14.4"/>
  <cols>
    <col min="1" max="1" width="4.77734375" bestFit="1" customWidth="1"/>
    <col min="2" max="2" width="13" bestFit="1" customWidth="1"/>
  </cols>
  <sheetData>
    <row r="1" spans="1:2">
      <c r="A1" t="s">
        <v>27</v>
      </c>
      <c r="B1" t="s">
        <v>10434</v>
      </c>
    </row>
    <row r="2" spans="1:2">
      <c r="A2">
        <v>1966</v>
      </c>
      <c r="B2">
        <v>0.31</v>
      </c>
    </row>
    <row r="3" spans="1:2">
      <c r="A3">
        <v>1967</v>
      </c>
      <c r="B3">
        <v>0.32</v>
      </c>
    </row>
    <row r="4" spans="1:2">
      <c r="A4">
        <v>1968</v>
      </c>
      <c r="B4">
        <v>0.33</v>
      </c>
    </row>
    <row r="5" spans="1:2">
      <c r="A5">
        <v>1969</v>
      </c>
      <c r="B5">
        <v>0.34</v>
      </c>
    </row>
    <row r="6" spans="1:2">
      <c r="A6">
        <v>1970</v>
      </c>
      <c r="B6">
        <v>0.35</v>
      </c>
    </row>
    <row r="7" spans="1:2">
      <c r="A7">
        <v>1971</v>
      </c>
      <c r="B7">
        <v>0.36</v>
      </c>
    </row>
    <row r="8" spans="1:2">
      <c r="A8">
        <v>1972</v>
      </c>
      <c r="B8">
        <v>0.36</v>
      </c>
    </row>
    <row r="9" spans="1:2">
      <c r="A9">
        <v>1973</v>
      </c>
      <c r="B9">
        <v>0.36</v>
      </c>
    </row>
    <row r="10" spans="1:2">
      <c r="A10">
        <v>1974</v>
      </c>
      <c r="B10">
        <v>0.39</v>
      </c>
    </row>
    <row r="11" spans="1:2">
      <c r="A11">
        <v>1975</v>
      </c>
      <c r="B11">
        <v>0.53</v>
      </c>
    </row>
    <row r="12" spans="1:2">
      <c r="A12">
        <v>1976</v>
      </c>
      <c r="B12">
        <v>0.56999999999999995</v>
      </c>
    </row>
    <row r="13" spans="1:2">
      <c r="A13">
        <v>1977</v>
      </c>
      <c r="B13">
        <v>0.59</v>
      </c>
    </row>
    <row r="14" spans="1:2">
      <c r="A14">
        <v>1978</v>
      </c>
      <c r="B14">
        <v>0.62</v>
      </c>
    </row>
    <row r="15" spans="1:2">
      <c r="A15">
        <v>1979</v>
      </c>
      <c r="B15">
        <v>0.63</v>
      </c>
    </row>
    <row r="16" spans="1:2">
      <c r="A16">
        <v>1980</v>
      </c>
      <c r="B16">
        <v>0.86</v>
      </c>
    </row>
    <row r="17" spans="1:2">
      <c r="A17">
        <v>1981</v>
      </c>
      <c r="B17">
        <v>1.19</v>
      </c>
    </row>
    <row r="18" spans="1:2">
      <c r="A18">
        <v>1982</v>
      </c>
      <c r="B18">
        <v>1.31</v>
      </c>
    </row>
    <row r="19" spans="1:2">
      <c r="A19">
        <v>1983</v>
      </c>
      <c r="B19">
        <v>1.22</v>
      </c>
    </row>
    <row r="20" spans="1:2">
      <c r="A20">
        <v>1984</v>
      </c>
      <c r="B20">
        <v>1.1599999999999999</v>
      </c>
    </row>
    <row r="21" spans="1:2">
      <c r="A21">
        <v>1985</v>
      </c>
      <c r="B21">
        <v>1.1299999999999999</v>
      </c>
    </row>
    <row r="22" spans="1:2">
      <c r="A22">
        <v>1986</v>
      </c>
      <c r="B22">
        <v>1.1200000000000001</v>
      </c>
    </row>
    <row r="23" spans="1:2">
      <c r="A23">
        <v>1987</v>
      </c>
      <c r="B23">
        <v>0.86</v>
      </c>
    </row>
    <row r="24" spans="1:2">
      <c r="A24">
        <v>1988</v>
      </c>
      <c r="B24">
        <v>0.9</v>
      </c>
    </row>
    <row r="25" spans="1:2">
      <c r="A25">
        <v>1989</v>
      </c>
      <c r="B25">
        <v>0.9</v>
      </c>
    </row>
    <row r="26" spans="1:2">
      <c r="A26">
        <v>1990</v>
      </c>
      <c r="B26">
        <v>1</v>
      </c>
    </row>
    <row r="27" spans="1:2">
      <c r="A27">
        <v>1991</v>
      </c>
      <c r="B27">
        <v>1.1399999999999999</v>
      </c>
    </row>
    <row r="28" spans="1:2">
      <c r="A28">
        <v>1992</v>
      </c>
      <c r="B28">
        <v>1.1299999999999999</v>
      </c>
    </row>
    <row r="29" spans="1:2">
      <c r="A29">
        <v>1993</v>
      </c>
      <c r="B29">
        <v>1.1100000000000001</v>
      </c>
    </row>
    <row r="30" spans="1:2">
      <c r="A30">
        <v>1994</v>
      </c>
      <c r="B30">
        <v>1.1100000000000001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24DD-F4AF-4E09-ACBD-1596AE5B00EB}">
  <dimension ref="A1:B1712"/>
  <sheetViews>
    <sheetView topLeftCell="A191" workbookViewId="0">
      <selection activeCell="B665" sqref="B665"/>
    </sheetView>
  </sheetViews>
  <sheetFormatPr defaultColWidth="8.77734375" defaultRowHeight="14.4"/>
  <cols>
    <col min="1" max="1" width="22.77734375" customWidth="1"/>
    <col min="2" max="2" width="14.109375" bestFit="1" customWidth="1"/>
  </cols>
  <sheetData>
    <row r="1" spans="1:2">
      <c r="A1" t="s">
        <v>34</v>
      </c>
      <c r="B1" t="s">
        <v>35</v>
      </c>
    </row>
    <row r="2" spans="1:2">
      <c r="A2" s="62">
        <v>24108</v>
      </c>
      <c r="B2" s="9">
        <v>129104</v>
      </c>
    </row>
    <row r="3" spans="1:2">
      <c r="A3" s="62">
        <v>24139</v>
      </c>
      <c r="B3" s="9">
        <v>123440</v>
      </c>
    </row>
    <row r="4" spans="1:2">
      <c r="A4" s="62">
        <v>24167</v>
      </c>
      <c r="B4" s="9">
        <v>142371</v>
      </c>
    </row>
    <row r="5" spans="1:2">
      <c r="A5" s="62">
        <v>24198</v>
      </c>
      <c r="B5" s="9">
        <v>144236</v>
      </c>
    </row>
    <row r="6" spans="1:2">
      <c r="A6" s="62">
        <v>24228</v>
      </c>
      <c r="B6" s="9">
        <v>149633</v>
      </c>
    </row>
    <row r="7" spans="1:2">
      <c r="A7" s="62">
        <v>24259</v>
      </c>
      <c r="B7" s="9">
        <v>161764</v>
      </c>
    </row>
    <row r="8" spans="1:2">
      <c r="A8" s="62">
        <v>24289</v>
      </c>
      <c r="B8" s="9">
        <v>156221</v>
      </c>
    </row>
    <row r="9" spans="1:2">
      <c r="A9" s="62">
        <v>24320</v>
      </c>
      <c r="B9" s="9">
        <v>161580</v>
      </c>
    </row>
    <row r="10" spans="1:2">
      <c r="A10" s="62">
        <v>24351</v>
      </c>
      <c r="B10" s="9">
        <v>146931</v>
      </c>
    </row>
    <row r="11" spans="1:2">
      <c r="A11" s="62">
        <v>24381</v>
      </c>
      <c r="B11" s="9">
        <v>147680</v>
      </c>
    </row>
    <row r="12" spans="1:2">
      <c r="A12" s="62">
        <v>24412</v>
      </c>
      <c r="B12" s="9">
        <v>144533</v>
      </c>
    </row>
    <row r="13" spans="1:2">
      <c r="A13" s="62">
        <v>24442</v>
      </c>
      <c r="B13" s="9">
        <v>147439</v>
      </c>
    </row>
    <row r="14" spans="1:2">
      <c r="A14" s="62">
        <v>24473</v>
      </c>
      <c r="B14" s="9">
        <v>134710</v>
      </c>
    </row>
    <row r="15" spans="1:2">
      <c r="A15" s="62">
        <v>24504</v>
      </c>
      <c r="B15" s="9">
        <v>126276</v>
      </c>
    </row>
    <row r="16" spans="1:2">
      <c r="A16" s="62">
        <v>24532</v>
      </c>
      <c r="B16" s="9">
        <v>148941</v>
      </c>
    </row>
    <row r="17" spans="1:2">
      <c r="A17" s="62">
        <v>24563</v>
      </c>
      <c r="B17" s="9">
        <v>143166</v>
      </c>
    </row>
    <row r="18" spans="1:2">
      <c r="A18" s="62">
        <v>24593</v>
      </c>
      <c r="B18" s="9">
        <v>157901</v>
      </c>
    </row>
    <row r="19" spans="1:2">
      <c r="A19" s="62">
        <v>24624</v>
      </c>
      <c r="B19" s="9">
        <v>162528</v>
      </c>
    </row>
    <row r="20" spans="1:2">
      <c r="A20" s="62">
        <v>24654</v>
      </c>
      <c r="B20" s="9">
        <v>160005</v>
      </c>
    </row>
    <row r="21" spans="1:2">
      <c r="A21" s="62">
        <v>24685</v>
      </c>
      <c r="B21" s="9">
        <v>168059</v>
      </c>
    </row>
    <row r="22" spans="1:2">
      <c r="A22" s="62">
        <v>24716</v>
      </c>
      <c r="B22" s="9">
        <v>150020</v>
      </c>
    </row>
    <row r="23" spans="1:2">
      <c r="A23" s="62">
        <v>24746</v>
      </c>
      <c r="B23" s="9">
        <v>157649</v>
      </c>
    </row>
    <row r="24" spans="1:2">
      <c r="A24" s="62">
        <v>24777</v>
      </c>
      <c r="B24" s="9">
        <v>151995</v>
      </c>
    </row>
    <row r="25" spans="1:2">
      <c r="A25" s="62">
        <v>24807</v>
      </c>
      <c r="B25" s="9">
        <v>148533</v>
      </c>
    </row>
    <row r="26" spans="1:2">
      <c r="A26" s="62">
        <v>24838</v>
      </c>
      <c r="B26" s="9">
        <v>145483</v>
      </c>
    </row>
    <row r="27" spans="1:2">
      <c r="A27" s="62">
        <v>24869</v>
      </c>
      <c r="B27" s="9">
        <v>142535</v>
      </c>
    </row>
    <row r="28" spans="1:2">
      <c r="A28" s="62">
        <v>24898</v>
      </c>
      <c r="B28" s="9">
        <v>152923</v>
      </c>
    </row>
    <row r="29" spans="1:2">
      <c r="A29" s="62">
        <v>24929</v>
      </c>
      <c r="B29" s="9">
        <v>159750</v>
      </c>
    </row>
    <row r="30" spans="1:2">
      <c r="A30" s="62">
        <v>24959</v>
      </c>
      <c r="B30" s="9">
        <v>166129</v>
      </c>
    </row>
    <row r="31" spans="1:2">
      <c r="A31" s="62">
        <v>24990</v>
      </c>
      <c r="B31" s="9">
        <v>163740</v>
      </c>
    </row>
    <row r="32" spans="1:2">
      <c r="A32" s="62">
        <v>25020</v>
      </c>
      <c r="B32" s="9">
        <v>177568</v>
      </c>
    </row>
    <row r="33" spans="1:2">
      <c r="A33" s="62">
        <v>25051</v>
      </c>
      <c r="B33" s="9">
        <v>176633</v>
      </c>
    </row>
    <row r="34" spans="1:2">
      <c r="A34" s="62">
        <v>25082</v>
      </c>
      <c r="B34" s="9">
        <v>156990</v>
      </c>
    </row>
    <row r="35" spans="1:2">
      <c r="A35" s="62">
        <v>25112</v>
      </c>
      <c r="B35" s="9">
        <v>167648</v>
      </c>
    </row>
    <row r="36" spans="1:2">
      <c r="A36" s="62">
        <v>25143</v>
      </c>
      <c r="B36" s="9">
        <v>156390</v>
      </c>
    </row>
    <row r="37" spans="1:2">
      <c r="A37" s="62">
        <v>25173</v>
      </c>
      <c r="B37" s="9">
        <v>159588</v>
      </c>
    </row>
    <row r="38" spans="1:2">
      <c r="A38" s="62">
        <v>25204</v>
      </c>
      <c r="B38" s="9">
        <v>156457</v>
      </c>
    </row>
    <row r="39" spans="1:2">
      <c r="A39" s="62">
        <v>25235</v>
      </c>
      <c r="B39" s="9">
        <v>143668</v>
      </c>
    </row>
    <row r="40" spans="1:2">
      <c r="A40" s="62">
        <v>25263</v>
      </c>
      <c r="B40" s="9">
        <v>157201</v>
      </c>
    </row>
    <row r="41" spans="1:2">
      <c r="A41" s="62">
        <v>25294</v>
      </c>
      <c r="B41" s="9">
        <v>166140</v>
      </c>
    </row>
    <row r="42" spans="1:2">
      <c r="A42" s="62">
        <v>25324</v>
      </c>
      <c r="B42" s="9">
        <v>175212</v>
      </c>
    </row>
    <row r="43" spans="1:2">
      <c r="A43" s="62">
        <v>25355</v>
      </c>
      <c r="B43" s="9">
        <v>170700</v>
      </c>
    </row>
    <row r="44" spans="1:2">
      <c r="A44" s="62">
        <v>25385</v>
      </c>
      <c r="B44" s="9">
        <v>185845</v>
      </c>
    </row>
    <row r="45" spans="1:2">
      <c r="A45" s="62">
        <v>25416</v>
      </c>
      <c r="B45" s="9">
        <v>182745</v>
      </c>
    </row>
    <row r="46" spans="1:2">
      <c r="A46" s="62">
        <v>25447</v>
      </c>
      <c r="B46" s="9">
        <v>169080</v>
      </c>
    </row>
    <row r="47" spans="1:2">
      <c r="A47" s="62">
        <v>25477</v>
      </c>
      <c r="B47" s="9">
        <v>175206</v>
      </c>
    </row>
    <row r="48" spans="1:2">
      <c r="A48" s="62">
        <v>25508</v>
      </c>
      <c r="B48" s="9">
        <v>161730</v>
      </c>
    </row>
    <row r="49" spans="1:2">
      <c r="A49" s="62">
        <v>25538</v>
      </c>
      <c r="B49" s="9">
        <v>173011</v>
      </c>
    </row>
    <row r="50" spans="1:2">
      <c r="A50" s="62">
        <v>25569</v>
      </c>
      <c r="B50" s="9">
        <v>162595</v>
      </c>
    </row>
    <row r="51" spans="1:2">
      <c r="A51" s="62">
        <v>25600</v>
      </c>
      <c r="B51" s="9">
        <v>149548</v>
      </c>
    </row>
    <row r="52" spans="1:2">
      <c r="A52" s="62">
        <v>25628</v>
      </c>
      <c r="B52" s="9">
        <v>171678</v>
      </c>
    </row>
    <row r="53" spans="1:2">
      <c r="A53" s="62">
        <v>25659</v>
      </c>
      <c r="B53" s="9">
        <v>169530</v>
      </c>
    </row>
    <row r="54" spans="1:2">
      <c r="A54" s="62">
        <v>25689</v>
      </c>
      <c r="B54" s="9">
        <v>181722</v>
      </c>
    </row>
    <row r="55" spans="1:2">
      <c r="A55" s="62">
        <v>25720</v>
      </c>
      <c r="B55" s="9">
        <v>185761</v>
      </c>
    </row>
    <row r="56" spans="1:2">
      <c r="A56" s="62">
        <v>25750</v>
      </c>
      <c r="B56" s="9">
        <v>193657</v>
      </c>
    </row>
    <row r="57" spans="1:2">
      <c r="A57" s="62">
        <v>25781</v>
      </c>
      <c r="B57" s="9">
        <v>188139</v>
      </c>
    </row>
    <row r="58" spans="1:2">
      <c r="A58" s="62">
        <v>25812</v>
      </c>
      <c r="B58" s="9">
        <v>178020</v>
      </c>
    </row>
    <row r="59" spans="1:2">
      <c r="A59" s="62">
        <v>25842</v>
      </c>
      <c r="B59" s="9">
        <v>183117</v>
      </c>
    </row>
    <row r="60" spans="1:2">
      <c r="A60" s="62">
        <v>25873</v>
      </c>
      <c r="B60" s="9">
        <v>167100</v>
      </c>
    </row>
    <row r="61" spans="1:2">
      <c r="A61" s="62">
        <v>25903</v>
      </c>
      <c r="B61" s="9">
        <v>180482</v>
      </c>
    </row>
    <row r="62" spans="1:2">
      <c r="A62" s="62">
        <v>25934</v>
      </c>
      <c r="B62" s="9">
        <v>163184</v>
      </c>
    </row>
    <row r="63" spans="1:2">
      <c r="A63" s="62">
        <v>25965</v>
      </c>
      <c r="B63" s="9">
        <v>153384</v>
      </c>
    </row>
    <row r="64" spans="1:2">
      <c r="A64" s="62">
        <v>25993</v>
      </c>
      <c r="B64" s="9">
        <v>181009</v>
      </c>
    </row>
    <row r="65" spans="1:2">
      <c r="A65" s="62">
        <v>26024</v>
      </c>
      <c r="B65" s="9">
        <v>185940</v>
      </c>
    </row>
    <row r="66" spans="1:2">
      <c r="A66" s="62">
        <v>26054</v>
      </c>
      <c r="B66" s="9">
        <v>182962</v>
      </c>
    </row>
    <row r="67" spans="1:2">
      <c r="A67" s="62">
        <v>26085</v>
      </c>
      <c r="B67" s="9">
        <v>193560</v>
      </c>
    </row>
    <row r="68" spans="1:2">
      <c r="A68" s="62">
        <v>26115</v>
      </c>
      <c r="B68" s="9">
        <v>199392</v>
      </c>
    </row>
    <row r="69" spans="1:2">
      <c r="A69" s="62">
        <v>26146</v>
      </c>
      <c r="B69" s="9">
        <v>195176</v>
      </c>
    </row>
    <row r="70" spans="1:2">
      <c r="A70" s="62">
        <v>26177</v>
      </c>
      <c r="B70" s="9">
        <v>182040</v>
      </c>
    </row>
    <row r="71" spans="1:2">
      <c r="A71" s="62">
        <v>26207</v>
      </c>
      <c r="B71" s="9">
        <v>187031</v>
      </c>
    </row>
    <row r="72" spans="1:2">
      <c r="A72" s="62">
        <v>26238</v>
      </c>
      <c r="B72" s="9">
        <v>183420</v>
      </c>
    </row>
    <row r="73" spans="1:2">
      <c r="A73" s="62">
        <v>26268</v>
      </c>
      <c r="B73" s="9">
        <v>188170</v>
      </c>
    </row>
    <row r="74" spans="1:2">
      <c r="A74" s="62">
        <v>26299</v>
      </c>
      <c r="B74" s="9">
        <v>171988</v>
      </c>
    </row>
    <row r="75" spans="1:2">
      <c r="A75" s="62">
        <v>26330</v>
      </c>
      <c r="B75" s="9">
        <v>165590</v>
      </c>
    </row>
    <row r="76" spans="1:2">
      <c r="A76" s="62">
        <v>26359</v>
      </c>
      <c r="B76" s="9">
        <v>198772</v>
      </c>
    </row>
    <row r="77" spans="1:2">
      <c r="A77" s="62">
        <v>26390</v>
      </c>
      <c r="B77" s="9">
        <v>188490</v>
      </c>
    </row>
    <row r="78" spans="1:2">
      <c r="A78" s="62">
        <v>26420</v>
      </c>
      <c r="B78" s="9">
        <v>199795</v>
      </c>
    </row>
    <row r="79" spans="1:2">
      <c r="A79" s="62">
        <v>26451</v>
      </c>
      <c r="B79" s="9">
        <v>204660</v>
      </c>
    </row>
    <row r="80" spans="1:2">
      <c r="A80" s="62">
        <v>26481</v>
      </c>
      <c r="B80" s="9">
        <v>206863</v>
      </c>
    </row>
    <row r="81" spans="1:2">
      <c r="A81" s="62">
        <v>26512</v>
      </c>
      <c r="B81" s="9">
        <v>215078</v>
      </c>
    </row>
    <row r="82" spans="1:2">
      <c r="A82" s="62">
        <v>26543</v>
      </c>
      <c r="B82" s="9">
        <v>193590</v>
      </c>
    </row>
    <row r="83" spans="1:2">
      <c r="A83" s="62">
        <v>26573</v>
      </c>
      <c r="B83" s="9">
        <v>196850</v>
      </c>
    </row>
    <row r="84" spans="1:2">
      <c r="A84" s="62">
        <v>26604</v>
      </c>
      <c r="B84" s="9">
        <v>194384</v>
      </c>
    </row>
    <row r="85" spans="1:2">
      <c r="A85" s="62">
        <v>26634</v>
      </c>
      <c r="B85" s="9">
        <v>197718</v>
      </c>
    </row>
    <row r="86" spans="1:2">
      <c r="A86" s="62">
        <v>26665</v>
      </c>
      <c r="B86" s="9">
        <v>189647</v>
      </c>
    </row>
    <row r="87" spans="1:2">
      <c r="A87" s="62">
        <v>26696</v>
      </c>
      <c r="B87" s="9">
        <v>180223</v>
      </c>
    </row>
    <row r="88" spans="1:2">
      <c r="A88" s="62">
        <v>26724</v>
      </c>
      <c r="B88" s="9">
        <v>201901</v>
      </c>
    </row>
    <row r="89" spans="1:2">
      <c r="A89" s="62">
        <v>26755</v>
      </c>
      <c r="B89" s="9">
        <v>196243</v>
      </c>
    </row>
    <row r="90" spans="1:2">
      <c r="A90" s="62">
        <v>26785</v>
      </c>
      <c r="B90" s="9">
        <v>214125</v>
      </c>
    </row>
    <row r="91" spans="1:2">
      <c r="A91" s="62">
        <v>26816</v>
      </c>
      <c r="B91" s="9">
        <v>208912</v>
      </c>
    </row>
    <row r="92" spans="1:2">
      <c r="A92" s="62">
        <v>26846</v>
      </c>
      <c r="B92" s="9">
        <v>217717</v>
      </c>
    </row>
    <row r="93" spans="1:2">
      <c r="A93" s="62">
        <v>26877</v>
      </c>
      <c r="B93" s="9">
        <v>224955</v>
      </c>
    </row>
    <row r="94" spans="1:2">
      <c r="A94" s="62">
        <v>26908</v>
      </c>
      <c r="B94" s="9">
        <v>197417</v>
      </c>
    </row>
    <row r="95" spans="1:2">
      <c r="A95" s="62">
        <v>26938</v>
      </c>
      <c r="B95" s="9">
        <v>206985</v>
      </c>
    </row>
    <row r="96" spans="1:2">
      <c r="A96" s="62">
        <v>26969</v>
      </c>
      <c r="B96" s="9">
        <v>204689</v>
      </c>
    </row>
    <row r="97" spans="1:2">
      <c r="A97" s="62">
        <v>26999</v>
      </c>
      <c r="B97" s="9">
        <v>193342</v>
      </c>
    </row>
    <row r="98" spans="1:2">
      <c r="A98" s="62">
        <v>27030</v>
      </c>
      <c r="B98" s="9">
        <v>179935</v>
      </c>
    </row>
    <row r="99" spans="1:2">
      <c r="A99" s="62">
        <v>27061</v>
      </c>
      <c r="B99" s="9">
        <v>170797</v>
      </c>
    </row>
    <row r="100" spans="1:2">
      <c r="A100" s="62">
        <v>27089</v>
      </c>
      <c r="B100" s="9">
        <v>191020</v>
      </c>
    </row>
    <row r="101" spans="1:2">
      <c r="A101" s="62">
        <v>27120</v>
      </c>
      <c r="B101" s="9">
        <v>193708</v>
      </c>
    </row>
    <row r="102" spans="1:2">
      <c r="A102" s="62">
        <v>27150</v>
      </c>
      <c r="B102" s="9">
        <v>209107</v>
      </c>
    </row>
    <row r="103" spans="1:2">
      <c r="A103" s="62">
        <v>27181</v>
      </c>
      <c r="B103" s="9">
        <v>207577</v>
      </c>
    </row>
    <row r="104" spans="1:2">
      <c r="A104" s="62">
        <v>27211</v>
      </c>
      <c r="B104" s="9">
        <v>215732</v>
      </c>
    </row>
    <row r="105" spans="1:2">
      <c r="A105" s="62">
        <v>27242</v>
      </c>
      <c r="B105" s="9">
        <v>218904</v>
      </c>
    </row>
    <row r="106" spans="1:2">
      <c r="A106" s="62">
        <v>27273</v>
      </c>
      <c r="B106" s="9">
        <v>191628</v>
      </c>
    </row>
    <row r="107" spans="1:2">
      <c r="A107" s="62">
        <v>27303</v>
      </c>
      <c r="B107" s="9">
        <v>208078</v>
      </c>
    </row>
    <row r="108" spans="1:2">
      <c r="A108" s="62">
        <v>27334</v>
      </c>
      <c r="B108" s="9">
        <v>196396</v>
      </c>
    </row>
    <row r="109" spans="1:2">
      <c r="A109" s="62">
        <v>27364</v>
      </c>
      <c r="B109" s="9">
        <v>203295</v>
      </c>
    </row>
    <row r="110" spans="1:2">
      <c r="A110" s="62">
        <v>27395</v>
      </c>
      <c r="B110" s="9">
        <v>192382</v>
      </c>
    </row>
    <row r="111" spans="1:2">
      <c r="A111" s="62">
        <v>27426</v>
      </c>
      <c r="B111" s="9">
        <v>170691</v>
      </c>
    </row>
    <row r="112" spans="1:2">
      <c r="A112" s="62">
        <v>27454</v>
      </c>
      <c r="B112" s="9">
        <v>196097</v>
      </c>
    </row>
    <row r="113" spans="1:2">
      <c r="A113" s="62">
        <v>27485</v>
      </c>
      <c r="B113" s="9">
        <v>201542</v>
      </c>
    </row>
    <row r="114" spans="1:2">
      <c r="A114" s="62">
        <v>27515</v>
      </c>
      <c r="B114" s="9">
        <v>213010</v>
      </c>
    </row>
    <row r="115" spans="1:2">
      <c r="A115" s="62">
        <v>27546</v>
      </c>
      <c r="B115" s="9">
        <v>212285</v>
      </c>
    </row>
    <row r="116" spans="1:2">
      <c r="A116" s="62">
        <v>27576</v>
      </c>
      <c r="B116" s="9">
        <v>218258</v>
      </c>
    </row>
    <row r="117" spans="1:2">
      <c r="A117" s="62">
        <v>27607</v>
      </c>
      <c r="B117" s="9">
        <v>217257</v>
      </c>
    </row>
    <row r="118" spans="1:2">
      <c r="A118" s="62">
        <v>27638</v>
      </c>
      <c r="B118" s="9">
        <v>201861</v>
      </c>
    </row>
    <row r="119" spans="1:2">
      <c r="A119" s="62">
        <v>27668</v>
      </c>
      <c r="B119" s="9">
        <v>210107</v>
      </c>
    </row>
    <row r="120" spans="1:2">
      <c r="A120" s="62">
        <v>27699</v>
      </c>
      <c r="B120" s="9">
        <v>191690</v>
      </c>
    </row>
    <row r="121" spans="1:2">
      <c r="A121" s="62">
        <v>27729</v>
      </c>
      <c r="B121" s="9">
        <v>211049</v>
      </c>
    </row>
    <row r="122" spans="1:2">
      <c r="A122" s="62">
        <v>27760</v>
      </c>
      <c r="B122" s="9">
        <v>198347</v>
      </c>
    </row>
    <row r="123" spans="1:2">
      <c r="A123" s="62">
        <v>27791</v>
      </c>
      <c r="B123" s="9">
        <v>181641</v>
      </c>
    </row>
    <row r="124" spans="1:2">
      <c r="A124" s="62">
        <v>27820</v>
      </c>
      <c r="B124" s="9">
        <v>213605</v>
      </c>
    </row>
    <row r="125" spans="1:2">
      <c r="A125" s="62">
        <v>27851</v>
      </c>
      <c r="B125" s="9">
        <v>214782</v>
      </c>
    </row>
    <row r="126" spans="1:2">
      <c r="A126" s="62">
        <v>27881</v>
      </c>
      <c r="B126" s="9">
        <v>212442</v>
      </c>
    </row>
    <row r="127" spans="1:2">
      <c r="A127" s="62">
        <v>27912</v>
      </c>
      <c r="B127" s="9">
        <v>224458</v>
      </c>
    </row>
    <row r="128" spans="1:2">
      <c r="A128" s="62">
        <v>27942</v>
      </c>
      <c r="B128" s="9">
        <v>226772</v>
      </c>
    </row>
    <row r="129" spans="1:2">
      <c r="A129" s="62">
        <v>27973</v>
      </c>
      <c r="B129" s="9">
        <v>222214</v>
      </c>
    </row>
    <row r="130" spans="1:2">
      <c r="A130" s="62">
        <v>28004</v>
      </c>
      <c r="B130" s="9">
        <v>212355</v>
      </c>
    </row>
    <row r="131" spans="1:2">
      <c r="A131" s="62">
        <v>28034</v>
      </c>
      <c r="B131" s="9">
        <v>214799</v>
      </c>
    </row>
    <row r="132" spans="1:2">
      <c r="A132" s="62">
        <v>28065</v>
      </c>
      <c r="B132" s="9">
        <v>211147</v>
      </c>
    </row>
    <row r="133" spans="1:2">
      <c r="A133" s="62">
        <v>28095</v>
      </c>
      <c r="B133" s="9">
        <v>221272</v>
      </c>
    </row>
    <row r="134" spans="1:2">
      <c r="A134" s="62">
        <v>28126</v>
      </c>
      <c r="B134" s="9">
        <v>200637</v>
      </c>
    </row>
    <row r="135" spans="1:2">
      <c r="A135" s="62">
        <v>28157</v>
      </c>
      <c r="B135" s="9">
        <v>193191</v>
      </c>
    </row>
    <row r="136" spans="1:2">
      <c r="A136" s="62">
        <v>28185</v>
      </c>
      <c r="B136" s="9">
        <v>214144</v>
      </c>
    </row>
    <row r="137" spans="1:2">
      <c r="A137" s="62">
        <v>28216</v>
      </c>
      <c r="B137" s="9">
        <v>220352</v>
      </c>
    </row>
    <row r="138" spans="1:2">
      <c r="A138" s="62">
        <v>28246</v>
      </c>
      <c r="B138" s="9">
        <v>217907</v>
      </c>
    </row>
    <row r="139" spans="1:2">
      <c r="A139" s="62">
        <v>28277</v>
      </c>
      <c r="B139" s="9">
        <v>227783</v>
      </c>
    </row>
    <row r="140" spans="1:2">
      <c r="A140" s="62">
        <v>28307</v>
      </c>
      <c r="B140" s="9">
        <v>230624</v>
      </c>
    </row>
    <row r="141" spans="1:2">
      <c r="A141" s="62">
        <v>28338</v>
      </c>
      <c r="B141" s="9">
        <v>230018</v>
      </c>
    </row>
    <row r="142" spans="1:2">
      <c r="A142" s="62">
        <v>28369</v>
      </c>
      <c r="B142" s="9">
        <v>219484</v>
      </c>
    </row>
    <row r="143" spans="1:2">
      <c r="A143" s="62">
        <v>28399</v>
      </c>
      <c r="B143" s="9">
        <v>221043</v>
      </c>
    </row>
    <row r="144" spans="1:2">
      <c r="A144" s="62">
        <v>28430</v>
      </c>
      <c r="B144" s="9">
        <v>215741</v>
      </c>
    </row>
    <row r="145" spans="1:2">
      <c r="A145" s="62">
        <v>28460</v>
      </c>
      <c r="B145" s="9">
        <v>228616</v>
      </c>
    </row>
    <row r="146" spans="1:2">
      <c r="A146" s="62">
        <v>28491</v>
      </c>
      <c r="B146" s="9">
        <v>207118</v>
      </c>
    </row>
    <row r="147" spans="1:2">
      <c r="A147" s="62">
        <v>28522</v>
      </c>
      <c r="B147" s="9">
        <v>192540</v>
      </c>
    </row>
    <row r="148" spans="1:2">
      <c r="A148" s="62">
        <v>28550</v>
      </c>
      <c r="B148" s="9">
        <v>224905</v>
      </c>
    </row>
    <row r="149" spans="1:2">
      <c r="A149" s="62">
        <v>28581</v>
      </c>
      <c r="B149" s="9">
        <v>216070</v>
      </c>
    </row>
    <row r="150" spans="1:2">
      <c r="A150" s="62">
        <v>28611</v>
      </c>
      <c r="B150" s="9">
        <v>239456</v>
      </c>
    </row>
    <row r="151" spans="1:2">
      <c r="A151" s="62">
        <v>28642</v>
      </c>
      <c r="B151" s="9">
        <v>237392</v>
      </c>
    </row>
    <row r="152" spans="1:2">
      <c r="A152" s="62">
        <v>28672</v>
      </c>
      <c r="B152" s="9">
        <v>234852</v>
      </c>
    </row>
    <row r="153" spans="1:2">
      <c r="A153" s="62">
        <v>28703</v>
      </c>
      <c r="B153" s="9">
        <v>244041</v>
      </c>
    </row>
    <row r="154" spans="1:2">
      <c r="A154" s="62">
        <v>28734</v>
      </c>
      <c r="B154" s="9">
        <v>221959</v>
      </c>
    </row>
    <row r="155" spans="1:2">
      <c r="A155" s="62">
        <v>28764</v>
      </c>
      <c r="B155" s="9">
        <v>230886</v>
      </c>
    </row>
    <row r="156" spans="1:2">
      <c r="A156" s="62">
        <v>28795</v>
      </c>
      <c r="B156" s="9">
        <v>225094</v>
      </c>
    </row>
    <row r="157" spans="1:2">
      <c r="A157" s="62">
        <v>28825</v>
      </c>
      <c r="B157" s="9">
        <v>230996</v>
      </c>
    </row>
    <row r="158" spans="1:2">
      <c r="A158" s="62">
        <v>28856</v>
      </c>
      <c r="B158" s="9">
        <v>211741</v>
      </c>
    </row>
    <row r="159" spans="1:2">
      <c r="A159" s="62">
        <v>28887</v>
      </c>
      <c r="B159" s="9">
        <v>203122</v>
      </c>
    </row>
    <row r="160" spans="1:2">
      <c r="A160" s="62">
        <v>28915</v>
      </c>
      <c r="B160" s="9">
        <v>224099</v>
      </c>
    </row>
    <row r="161" spans="1:2">
      <c r="A161" s="62">
        <v>28946</v>
      </c>
      <c r="B161" s="9">
        <v>211651</v>
      </c>
    </row>
    <row r="162" spans="1:2">
      <c r="A162" s="62">
        <v>28976</v>
      </c>
      <c r="B162" s="9">
        <v>223615</v>
      </c>
    </row>
    <row r="163" spans="1:2">
      <c r="A163" s="62">
        <v>29007</v>
      </c>
      <c r="B163" s="9">
        <v>215723</v>
      </c>
    </row>
    <row r="164" spans="1:2">
      <c r="A164" s="62">
        <v>29037</v>
      </c>
      <c r="B164" s="9">
        <v>213957</v>
      </c>
    </row>
    <row r="165" spans="1:2">
      <c r="A165" s="62">
        <v>29068</v>
      </c>
      <c r="B165" s="9">
        <v>227238</v>
      </c>
    </row>
    <row r="166" spans="1:2">
      <c r="A166" s="62">
        <v>29099</v>
      </c>
      <c r="B166" s="9">
        <v>206424</v>
      </c>
    </row>
    <row r="167" spans="1:2">
      <c r="A167" s="62">
        <v>29129</v>
      </c>
      <c r="B167" s="9">
        <v>217634</v>
      </c>
    </row>
    <row r="168" spans="1:2">
      <c r="A168" s="62">
        <v>29160</v>
      </c>
      <c r="B168" s="9">
        <v>203728</v>
      </c>
    </row>
    <row r="169" spans="1:2">
      <c r="A169" s="62">
        <v>29190</v>
      </c>
      <c r="B169" s="9">
        <v>208641</v>
      </c>
    </row>
    <row r="170" spans="1:2">
      <c r="A170" s="62">
        <v>29221</v>
      </c>
      <c r="B170" s="9">
        <v>196000</v>
      </c>
    </row>
    <row r="171" spans="1:2">
      <c r="A171" s="62">
        <v>29252</v>
      </c>
      <c r="B171" s="9">
        <v>191292</v>
      </c>
    </row>
    <row r="172" spans="1:2">
      <c r="A172" s="62">
        <v>29281</v>
      </c>
      <c r="B172" s="9">
        <v>198589</v>
      </c>
    </row>
    <row r="173" spans="1:2">
      <c r="A173" s="62">
        <v>29312</v>
      </c>
      <c r="B173" s="9">
        <v>203998</v>
      </c>
    </row>
    <row r="174" spans="1:2">
      <c r="A174" s="62">
        <v>29342</v>
      </c>
      <c r="B174" s="9">
        <v>208614</v>
      </c>
    </row>
    <row r="175" spans="1:2">
      <c r="A175" s="62">
        <v>29373</v>
      </c>
      <c r="B175" s="9">
        <v>199717</v>
      </c>
    </row>
    <row r="176" spans="1:2">
      <c r="A176" s="62">
        <v>29403</v>
      </c>
      <c r="B176" s="9">
        <v>209022</v>
      </c>
    </row>
    <row r="177" spans="1:2">
      <c r="A177" s="62">
        <v>29434</v>
      </c>
      <c r="B177" s="9">
        <v>206094</v>
      </c>
    </row>
    <row r="178" spans="1:2">
      <c r="A178" s="62">
        <v>29465</v>
      </c>
      <c r="B178" s="9">
        <v>195296</v>
      </c>
    </row>
    <row r="179" spans="1:2">
      <c r="A179" s="62">
        <v>29495</v>
      </c>
      <c r="B179" s="9">
        <v>206532</v>
      </c>
    </row>
    <row r="180" spans="1:2">
      <c r="A180" s="62">
        <v>29526</v>
      </c>
      <c r="B180" s="9">
        <v>187006</v>
      </c>
    </row>
    <row r="181" spans="1:2">
      <c r="A181" s="62">
        <v>29556</v>
      </c>
      <c r="B181" s="9">
        <v>205587</v>
      </c>
    </row>
    <row r="182" spans="1:2">
      <c r="A182" s="62">
        <v>29587</v>
      </c>
      <c r="B182" s="9">
        <v>199366</v>
      </c>
    </row>
    <row r="183" spans="1:2">
      <c r="A183" s="62">
        <v>29618</v>
      </c>
      <c r="B183" s="9">
        <v>176416</v>
      </c>
    </row>
    <row r="184" spans="1:2">
      <c r="A184" s="62">
        <v>29646</v>
      </c>
      <c r="B184" s="9">
        <v>195382</v>
      </c>
    </row>
    <row r="185" spans="1:2">
      <c r="A185" s="62">
        <v>29677</v>
      </c>
      <c r="B185" s="9">
        <v>198068</v>
      </c>
    </row>
    <row r="186" spans="1:2">
      <c r="A186" s="62">
        <v>29707</v>
      </c>
      <c r="B186" s="9">
        <v>205061</v>
      </c>
    </row>
    <row r="187" spans="1:2">
      <c r="A187" s="62">
        <v>29738</v>
      </c>
      <c r="B187" s="9">
        <v>210834</v>
      </c>
    </row>
    <row r="188" spans="1:2">
      <c r="A188" s="62">
        <v>29768</v>
      </c>
      <c r="B188" s="9">
        <v>211513</v>
      </c>
    </row>
    <row r="189" spans="1:2">
      <c r="A189" s="62">
        <v>29799</v>
      </c>
      <c r="B189" s="9">
        <v>205741</v>
      </c>
    </row>
    <row r="190" spans="1:2">
      <c r="A190" s="62">
        <v>29830</v>
      </c>
      <c r="B190" s="9">
        <v>199859</v>
      </c>
    </row>
    <row r="191" spans="1:2">
      <c r="A191" s="62">
        <v>29860</v>
      </c>
      <c r="B191" s="9">
        <v>203909</v>
      </c>
    </row>
    <row r="192" spans="1:2">
      <c r="A192" s="62">
        <v>29891</v>
      </c>
      <c r="B192" s="9">
        <v>191184</v>
      </c>
    </row>
    <row r="193" spans="1:2">
      <c r="A193" s="62">
        <v>29921</v>
      </c>
      <c r="B193" s="9">
        <v>207115</v>
      </c>
    </row>
    <row r="194" spans="1:2">
      <c r="A194" s="62">
        <v>29952</v>
      </c>
      <c r="B194" s="9">
        <v>184779</v>
      </c>
    </row>
    <row r="195" spans="1:2">
      <c r="A195" s="62">
        <v>29983</v>
      </c>
      <c r="B195" s="9">
        <v>173483</v>
      </c>
    </row>
    <row r="196" spans="1:2">
      <c r="A196" s="62">
        <v>30011</v>
      </c>
      <c r="B196" s="9">
        <v>200459</v>
      </c>
    </row>
    <row r="197" spans="1:2">
      <c r="A197" s="62">
        <v>30042</v>
      </c>
      <c r="B197" s="9">
        <v>206923</v>
      </c>
    </row>
    <row r="198" spans="1:2">
      <c r="A198" s="62">
        <v>30072</v>
      </c>
      <c r="B198" s="9">
        <v>206306</v>
      </c>
    </row>
    <row r="199" spans="1:2">
      <c r="A199" s="62">
        <v>30103</v>
      </c>
      <c r="B199" s="9">
        <v>205058</v>
      </c>
    </row>
    <row r="200" spans="1:2">
      <c r="A200" s="62">
        <v>30133</v>
      </c>
      <c r="B200" s="9">
        <v>210502</v>
      </c>
    </row>
    <row r="201" spans="1:2">
      <c r="A201" s="62">
        <v>30164</v>
      </c>
      <c r="B201" s="9">
        <v>205034</v>
      </c>
    </row>
    <row r="202" spans="1:2">
      <c r="A202" s="62">
        <v>30195</v>
      </c>
      <c r="B202" s="9">
        <v>195929</v>
      </c>
    </row>
    <row r="203" spans="1:2">
      <c r="A203" s="62">
        <v>30225</v>
      </c>
      <c r="B203" s="9">
        <v>198107</v>
      </c>
    </row>
    <row r="204" spans="1:2">
      <c r="A204" s="62">
        <v>30256</v>
      </c>
      <c r="B204" s="9">
        <v>197234</v>
      </c>
    </row>
    <row r="205" spans="1:2">
      <c r="A205" s="62">
        <v>30286</v>
      </c>
      <c r="B205" s="9">
        <v>203011</v>
      </c>
    </row>
    <row r="206" spans="1:2">
      <c r="A206" s="62">
        <v>30317</v>
      </c>
      <c r="B206" s="9">
        <v>187573</v>
      </c>
    </row>
    <row r="207" spans="1:2">
      <c r="A207" s="62">
        <v>30348</v>
      </c>
      <c r="B207" s="9">
        <v>168007</v>
      </c>
    </row>
    <row r="208" spans="1:2">
      <c r="A208" s="62">
        <v>30376</v>
      </c>
      <c r="B208" s="9">
        <v>211909</v>
      </c>
    </row>
    <row r="209" spans="1:2">
      <c r="A209" s="62">
        <v>30407</v>
      </c>
      <c r="B209" s="9">
        <v>193569</v>
      </c>
    </row>
    <row r="210" spans="1:2">
      <c r="A210" s="62">
        <v>30437</v>
      </c>
      <c r="B210" s="9">
        <v>205126</v>
      </c>
    </row>
    <row r="211" spans="1:2">
      <c r="A211" s="62">
        <v>30468</v>
      </c>
      <c r="B211" s="9">
        <v>209807</v>
      </c>
    </row>
    <row r="212" spans="1:2">
      <c r="A212" s="62">
        <v>30498</v>
      </c>
      <c r="B212" s="9">
        <v>209728</v>
      </c>
    </row>
    <row r="213" spans="1:2">
      <c r="A213" s="62">
        <v>30529</v>
      </c>
      <c r="B213" s="9">
        <v>215001</v>
      </c>
    </row>
    <row r="214" spans="1:2">
      <c r="A214" s="62">
        <v>30560</v>
      </c>
      <c r="B214" s="9">
        <v>201807</v>
      </c>
    </row>
    <row r="215" spans="1:2">
      <c r="A215" s="62">
        <v>30590</v>
      </c>
      <c r="B215" s="9">
        <v>204233</v>
      </c>
    </row>
    <row r="216" spans="1:2">
      <c r="A216" s="62">
        <v>30621</v>
      </c>
      <c r="B216" s="9">
        <v>198092</v>
      </c>
    </row>
    <row r="217" spans="1:2">
      <c r="A217" s="62">
        <v>30651</v>
      </c>
      <c r="B217" s="9">
        <v>212231</v>
      </c>
    </row>
    <row r="218" spans="1:2">
      <c r="A218" s="62">
        <v>30682</v>
      </c>
      <c r="B218" s="9">
        <v>194200</v>
      </c>
    </row>
    <row r="219" spans="1:2">
      <c r="A219" s="62">
        <v>30713</v>
      </c>
      <c r="B219" s="9">
        <v>180711</v>
      </c>
    </row>
    <row r="220" spans="1:2">
      <c r="A220" s="62">
        <v>30742</v>
      </c>
      <c r="B220" s="9">
        <v>202372</v>
      </c>
    </row>
    <row r="221" spans="1:2">
      <c r="A221" s="62">
        <v>30773</v>
      </c>
      <c r="B221" s="9">
        <v>200284</v>
      </c>
    </row>
    <row r="222" spans="1:2">
      <c r="A222" s="62">
        <v>30803</v>
      </c>
      <c r="B222" s="9">
        <v>213602</v>
      </c>
    </row>
    <row r="223" spans="1:2">
      <c r="A223" s="62">
        <v>30834</v>
      </c>
      <c r="B223" s="9">
        <v>213203</v>
      </c>
    </row>
    <row r="224" spans="1:2">
      <c r="A224" s="62">
        <v>30864</v>
      </c>
      <c r="B224" s="9">
        <v>211734</v>
      </c>
    </row>
    <row r="225" spans="1:2">
      <c r="A225" s="62">
        <v>30895</v>
      </c>
      <c r="B225" s="9">
        <v>219886</v>
      </c>
    </row>
    <row r="226" spans="1:2">
      <c r="A226" s="62">
        <v>30926</v>
      </c>
      <c r="B226" s="9">
        <v>197654</v>
      </c>
    </row>
    <row r="227" spans="1:2">
      <c r="A227" s="62">
        <v>30956</v>
      </c>
      <c r="B227" s="9">
        <v>208613</v>
      </c>
    </row>
    <row r="228" spans="1:2">
      <c r="A228" s="62">
        <v>30987</v>
      </c>
      <c r="B228" s="9">
        <v>203999</v>
      </c>
    </row>
    <row r="229" spans="1:2">
      <c r="A229" s="62">
        <v>31017</v>
      </c>
      <c r="B229" s="9">
        <v>203204</v>
      </c>
    </row>
    <row r="230" spans="1:2">
      <c r="A230" s="62">
        <v>31048</v>
      </c>
      <c r="B230" s="9">
        <v>196799</v>
      </c>
    </row>
    <row r="231" spans="1:2">
      <c r="A231" s="62">
        <v>31079</v>
      </c>
      <c r="B231" s="9">
        <v>184449</v>
      </c>
    </row>
    <row r="232" spans="1:2">
      <c r="A232" s="62">
        <v>31107</v>
      </c>
      <c r="B232" s="9">
        <v>206588</v>
      </c>
    </row>
    <row r="233" spans="1:2">
      <c r="A233" s="62">
        <v>31138</v>
      </c>
      <c r="B233" s="9">
        <v>208669</v>
      </c>
    </row>
    <row r="234" spans="1:2">
      <c r="A234" s="62">
        <v>31168</v>
      </c>
      <c r="B234" s="9">
        <v>218861</v>
      </c>
    </row>
    <row r="235" spans="1:2">
      <c r="A235" s="62">
        <v>31199</v>
      </c>
      <c r="B235" s="9">
        <v>209902</v>
      </c>
    </row>
    <row r="236" spans="1:2">
      <c r="A236" s="62">
        <v>31229</v>
      </c>
      <c r="B236" s="9">
        <v>217255</v>
      </c>
    </row>
    <row r="237" spans="1:2">
      <c r="A237" s="62">
        <v>31260</v>
      </c>
      <c r="B237" s="9">
        <v>224487</v>
      </c>
    </row>
    <row r="238" spans="1:2">
      <c r="A238" s="62">
        <v>31291</v>
      </c>
      <c r="B238" s="9">
        <v>198884</v>
      </c>
    </row>
    <row r="239" spans="1:2">
      <c r="A239" s="62">
        <v>31321</v>
      </c>
      <c r="B239" s="9">
        <v>213796</v>
      </c>
    </row>
    <row r="240" spans="1:2">
      <c r="A240" s="62">
        <v>31352</v>
      </c>
      <c r="B240" s="9">
        <v>203105</v>
      </c>
    </row>
    <row r="241" spans="1:2">
      <c r="A241" s="62">
        <v>31382</v>
      </c>
      <c r="B241" s="9">
        <v>210565</v>
      </c>
    </row>
    <row r="242" spans="1:2">
      <c r="A242" s="62">
        <v>31413</v>
      </c>
      <c r="B242" s="9">
        <v>201560</v>
      </c>
    </row>
    <row r="243" spans="1:2">
      <c r="A243" s="62">
        <v>31444</v>
      </c>
      <c r="B243" s="9">
        <v>181130</v>
      </c>
    </row>
    <row r="244" spans="1:2">
      <c r="A244" s="62">
        <v>31472</v>
      </c>
      <c r="B244" s="9">
        <v>215599</v>
      </c>
    </row>
    <row r="245" spans="1:2">
      <c r="A245" s="62">
        <v>31503</v>
      </c>
      <c r="B245" s="9">
        <v>213138</v>
      </c>
    </row>
    <row r="246" spans="1:2">
      <c r="A246" s="62">
        <v>31533</v>
      </c>
      <c r="B246" s="9">
        <v>220298</v>
      </c>
    </row>
    <row r="247" spans="1:2">
      <c r="A247" s="62">
        <v>31564</v>
      </c>
      <c r="B247" s="9">
        <v>216274</v>
      </c>
    </row>
    <row r="248" spans="1:2">
      <c r="A248" s="62">
        <v>31594</v>
      </c>
      <c r="B248" s="9">
        <v>230501</v>
      </c>
    </row>
    <row r="249" spans="1:2">
      <c r="A249" s="62">
        <v>31625</v>
      </c>
      <c r="B249" s="9">
        <v>230479</v>
      </c>
    </row>
    <row r="250" spans="1:2">
      <c r="A250" s="62">
        <v>31656</v>
      </c>
      <c r="B250" s="9">
        <v>205933</v>
      </c>
    </row>
    <row r="251" spans="1:2">
      <c r="A251" s="62">
        <v>31686</v>
      </c>
      <c r="B251" s="9">
        <v>224737</v>
      </c>
    </row>
    <row r="252" spans="1:2">
      <c r="A252" s="62">
        <v>31717</v>
      </c>
      <c r="B252" s="9">
        <v>206367</v>
      </c>
    </row>
    <row r="253" spans="1:2">
      <c r="A253" s="62">
        <v>31747</v>
      </c>
      <c r="B253" s="9">
        <v>221421</v>
      </c>
    </row>
    <row r="254" spans="1:2">
      <c r="A254" s="62">
        <v>31778</v>
      </c>
      <c r="B254" s="9">
        <v>202580</v>
      </c>
    </row>
    <row r="255" spans="1:2">
      <c r="A255" s="62">
        <v>31809</v>
      </c>
      <c r="B255" s="9">
        <v>190286</v>
      </c>
    </row>
    <row r="256" spans="1:2">
      <c r="A256" s="62">
        <v>31837</v>
      </c>
      <c r="B256" s="9">
        <v>215891</v>
      </c>
    </row>
    <row r="257" spans="1:2">
      <c r="A257" s="62">
        <v>31868</v>
      </c>
      <c r="B257" s="9">
        <v>219421</v>
      </c>
    </row>
    <row r="258" spans="1:2">
      <c r="A258" s="62">
        <v>31898</v>
      </c>
      <c r="B258" s="9">
        <v>231273</v>
      </c>
    </row>
    <row r="259" spans="1:2">
      <c r="A259" s="62">
        <v>31929</v>
      </c>
      <c r="B259" s="9">
        <v>226184</v>
      </c>
    </row>
    <row r="260" spans="1:2">
      <c r="A260" s="62">
        <v>31959</v>
      </c>
      <c r="B260" s="9">
        <v>235018</v>
      </c>
    </row>
    <row r="261" spans="1:2">
      <c r="A261" s="62">
        <v>31990</v>
      </c>
      <c r="B261" s="9">
        <v>227487</v>
      </c>
    </row>
    <row r="262" spans="1:2">
      <c r="A262" s="62">
        <v>32021</v>
      </c>
      <c r="B262" s="9">
        <v>216156</v>
      </c>
    </row>
    <row r="263" spans="1:2">
      <c r="A263" s="62">
        <v>32051</v>
      </c>
      <c r="B263" s="9">
        <v>226466</v>
      </c>
    </row>
    <row r="264" spans="1:2">
      <c r="A264" s="62">
        <v>32082</v>
      </c>
      <c r="B264" s="9">
        <v>214540</v>
      </c>
    </row>
    <row r="265" spans="1:2">
      <c r="A265" s="62">
        <v>32112</v>
      </c>
      <c r="B265" s="9">
        <v>224788</v>
      </c>
    </row>
    <row r="266" spans="1:2">
      <c r="A266" s="62">
        <v>32143</v>
      </c>
      <c r="B266" s="9">
        <v>207478</v>
      </c>
    </row>
    <row r="267" spans="1:2">
      <c r="A267" s="62">
        <v>32174</v>
      </c>
      <c r="B267" s="9">
        <v>204134</v>
      </c>
    </row>
    <row r="268" spans="1:2">
      <c r="A268" s="62">
        <v>32203</v>
      </c>
      <c r="B268" s="9">
        <v>227007</v>
      </c>
    </row>
    <row r="269" spans="1:2">
      <c r="A269" s="62">
        <v>32234</v>
      </c>
      <c r="B269" s="9">
        <v>222900</v>
      </c>
    </row>
    <row r="270" spans="1:2">
      <c r="A270" s="62">
        <v>32264</v>
      </c>
      <c r="B270" s="9">
        <v>226390</v>
      </c>
    </row>
    <row r="271" spans="1:2">
      <c r="A271" s="62">
        <v>32295</v>
      </c>
      <c r="B271" s="9">
        <v>234515</v>
      </c>
    </row>
    <row r="272" spans="1:2">
      <c r="A272" s="62">
        <v>32325</v>
      </c>
      <c r="B272" s="9">
        <v>231938</v>
      </c>
    </row>
    <row r="273" spans="1:2">
      <c r="A273" s="62">
        <v>32356</v>
      </c>
      <c r="B273" s="9">
        <v>234248</v>
      </c>
    </row>
    <row r="274" spans="1:2">
      <c r="A274" s="62">
        <v>32387</v>
      </c>
      <c r="B274" s="9">
        <v>222114</v>
      </c>
    </row>
    <row r="275" spans="1:2">
      <c r="A275" s="62">
        <v>32417</v>
      </c>
      <c r="B275" s="9">
        <v>225402</v>
      </c>
    </row>
    <row r="276" spans="1:2">
      <c r="A276" s="62">
        <v>32448</v>
      </c>
      <c r="B276" s="9">
        <v>221355</v>
      </c>
    </row>
    <row r="277" spans="1:2">
      <c r="A277" s="62">
        <v>32478</v>
      </c>
      <c r="B277" s="9">
        <v>227664</v>
      </c>
    </row>
    <row r="278" spans="1:2">
      <c r="A278" s="62">
        <v>32509</v>
      </c>
      <c r="B278" s="9">
        <v>209090</v>
      </c>
    </row>
    <row r="279" spans="1:2">
      <c r="A279" s="62">
        <v>32540</v>
      </c>
      <c r="B279" s="9">
        <v>199330</v>
      </c>
    </row>
    <row r="280" spans="1:2">
      <c r="A280" s="62">
        <v>32568</v>
      </c>
      <c r="B280" s="9">
        <v>230053</v>
      </c>
    </row>
    <row r="281" spans="1:2">
      <c r="A281" s="62">
        <v>32599</v>
      </c>
      <c r="B281" s="9">
        <v>214712</v>
      </c>
    </row>
    <row r="282" spans="1:2">
      <c r="A282" s="62">
        <v>32629</v>
      </c>
      <c r="B282" s="9">
        <v>228797</v>
      </c>
    </row>
    <row r="283" spans="1:2">
      <c r="A283" s="62">
        <v>32660</v>
      </c>
      <c r="B283" s="9">
        <v>233412</v>
      </c>
    </row>
    <row r="284" spans="1:2">
      <c r="A284" s="62">
        <v>32690</v>
      </c>
      <c r="B284" s="9">
        <v>226181</v>
      </c>
    </row>
    <row r="285" spans="1:2">
      <c r="A285" s="62">
        <v>32721</v>
      </c>
      <c r="B285" s="9">
        <v>239228</v>
      </c>
    </row>
    <row r="286" spans="1:2">
      <c r="A286" s="62">
        <v>32752</v>
      </c>
      <c r="B286" s="9">
        <v>217212</v>
      </c>
    </row>
    <row r="287" spans="1:2">
      <c r="A287" s="62">
        <v>32782</v>
      </c>
      <c r="B287" s="9">
        <v>226350</v>
      </c>
    </row>
    <row r="288" spans="1:2">
      <c r="A288" s="62">
        <v>32813</v>
      </c>
      <c r="B288" s="9">
        <v>220589</v>
      </c>
    </row>
    <row r="289" spans="1:2">
      <c r="A289" s="62">
        <v>32843</v>
      </c>
      <c r="B289" s="9">
        <v>229717</v>
      </c>
    </row>
    <row r="290" spans="1:2">
      <c r="A290" s="62">
        <v>32874</v>
      </c>
      <c r="B290" s="9">
        <v>205940</v>
      </c>
    </row>
    <row r="291" spans="1:2">
      <c r="A291" s="62">
        <v>32905</v>
      </c>
      <c r="B291" s="9">
        <v>201007</v>
      </c>
    </row>
    <row r="292" spans="1:2">
      <c r="A292" s="62">
        <v>32933</v>
      </c>
      <c r="B292" s="9">
        <v>227469</v>
      </c>
    </row>
    <row r="293" spans="1:2">
      <c r="A293" s="62">
        <v>32964</v>
      </c>
      <c r="B293" s="9">
        <v>213630</v>
      </c>
    </row>
    <row r="294" spans="1:2">
      <c r="A294" s="62">
        <v>32994</v>
      </c>
      <c r="B294" s="9">
        <v>228104</v>
      </c>
    </row>
    <row r="295" spans="1:2">
      <c r="A295" s="62">
        <v>33025</v>
      </c>
      <c r="B295" s="9">
        <v>225557</v>
      </c>
    </row>
    <row r="296" spans="1:2">
      <c r="A296" s="62">
        <v>33055</v>
      </c>
      <c r="B296" s="9">
        <v>232362</v>
      </c>
    </row>
    <row r="297" spans="1:2">
      <c r="A297" s="62">
        <v>33086</v>
      </c>
      <c r="B297" s="9">
        <v>241663</v>
      </c>
    </row>
    <row r="298" spans="1:2">
      <c r="A298" s="62">
        <v>33117</v>
      </c>
      <c r="B298" s="9">
        <v>207431</v>
      </c>
    </row>
    <row r="299" spans="1:2">
      <c r="A299" s="62">
        <v>33147</v>
      </c>
      <c r="B299" s="9">
        <v>224010</v>
      </c>
    </row>
    <row r="300" spans="1:2">
      <c r="A300" s="62">
        <v>33178</v>
      </c>
      <c r="B300" s="9">
        <v>217239</v>
      </c>
    </row>
    <row r="301" spans="1:2">
      <c r="A301" s="62">
        <v>33208</v>
      </c>
      <c r="B301" s="9">
        <v>216329</v>
      </c>
    </row>
    <row r="302" spans="1:2">
      <c r="A302" s="62">
        <v>33239</v>
      </c>
      <c r="B302" s="9">
        <v>205986</v>
      </c>
    </row>
    <row r="303" spans="1:2">
      <c r="A303" s="62">
        <v>33270</v>
      </c>
      <c r="B303" s="9">
        <v>191466</v>
      </c>
    </row>
    <row r="304" spans="1:2">
      <c r="A304" s="62">
        <v>33298</v>
      </c>
      <c r="B304" s="9">
        <v>217529</v>
      </c>
    </row>
    <row r="305" spans="1:2">
      <c r="A305" s="62">
        <v>33329</v>
      </c>
      <c r="B305" s="9">
        <v>214105</v>
      </c>
    </row>
    <row r="306" spans="1:2">
      <c r="A306" s="62">
        <v>33359</v>
      </c>
      <c r="B306" s="9">
        <v>230540</v>
      </c>
    </row>
    <row r="307" spans="1:2">
      <c r="A307" s="62">
        <v>33390</v>
      </c>
      <c r="B307" s="9">
        <v>223677</v>
      </c>
    </row>
    <row r="308" spans="1:2">
      <c r="A308" s="62">
        <v>33420</v>
      </c>
      <c r="B308" s="9">
        <v>234398</v>
      </c>
    </row>
    <row r="309" spans="1:2">
      <c r="A309" s="62">
        <v>33451</v>
      </c>
      <c r="B309" s="9">
        <v>233361</v>
      </c>
    </row>
    <row r="310" spans="1:2">
      <c r="A310" s="62">
        <v>33482</v>
      </c>
      <c r="B310" s="9">
        <v>212485</v>
      </c>
    </row>
    <row r="311" spans="1:2">
      <c r="A311" s="62">
        <v>33512</v>
      </c>
      <c r="B311" s="9">
        <v>225718</v>
      </c>
    </row>
    <row r="312" spans="1:2">
      <c r="A312" s="62">
        <v>33543</v>
      </c>
      <c r="B312" s="9">
        <v>210246</v>
      </c>
    </row>
    <row r="313" spans="1:2">
      <c r="A313" s="62">
        <v>33573</v>
      </c>
      <c r="B313" s="9">
        <v>223934</v>
      </c>
    </row>
    <row r="314" spans="1:2">
      <c r="A314" s="62">
        <v>33604</v>
      </c>
      <c r="B314" s="9">
        <v>212927</v>
      </c>
    </row>
    <row r="315" spans="1:2">
      <c r="A315" s="62">
        <v>33635</v>
      </c>
      <c r="B315" s="9">
        <v>201923</v>
      </c>
    </row>
    <row r="316" spans="1:2">
      <c r="A316" s="62">
        <v>33664</v>
      </c>
      <c r="B316" s="9">
        <v>221241</v>
      </c>
    </row>
    <row r="317" spans="1:2">
      <c r="A317" s="62">
        <v>33695</v>
      </c>
      <c r="B317" s="9">
        <v>217145</v>
      </c>
    </row>
    <row r="318" spans="1:2">
      <c r="A318" s="62">
        <v>33725</v>
      </c>
      <c r="B318" s="9">
        <v>227177</v>
      </c>
    </row>
    <row r="319" spans="1:2">
      <c r="A319" s="62">
        <v>33756</v>
      </c>
      <c r="B319" s="9">
        <v>223790</v>
      </c>
    </row>
    <row r="320" spans="1:2">
      <c r="A320" s="62">
        <v>33786</v>
      </c>
      <c r="B320" s="9">
        <v>236795</v>
      </c>
    </row>
    <row r="321" spans="1:2">
      <c r="A321" s="62">
        <v>33817</v>
      </c>
      <c r="B321" s="9">
        <v>228775</v>
      </c>
    </row>
    <row r="322" spans="1:2">
      <c r="A322" s="62">
        <v>33848</v>
      </c>
      <c r="B322" s="9">
        <v>220331</v>
      </c>
    </row>
    <row r="323" spans="1:2">
      <c r="A323" s="62">
        <v>33878</v>
      </c>
      <c r="B323" s="9">
        <v>227487</v>
      </c>
    </row>
    <row r="324" spans="1:2">
      <c r="A324" s="62">
        <v>33909</v>
      </c>
      <c r="B324" s="9">
        <v>213052</v>
      </c>
    </row>
    <row r="325" spans="1:2">
      <c r="A325" s="62">
        <v>33939</v>
      </c>
      <c r="B325" s="9">
        <v>229270</v>
      </c>
    </row>
    <row r="326" spans="1:2">
      <c r="A326" s="62">
        <v>33970</v>
      </c>
      <c r="B326" s="9">
        <v>205801</v>
      </c>
    </row>
    <row r="327" spans="1:2">
      <c r="A327" s="62">
        <v>34001</v>
      </c>
      <c r="B327" s="9">
        <v>199139</v>
      </c>
    </row>
    <row r="328" spans="1:2">
      <c r="A328" s="62">
        <v>34029</v>
      </c>
      <c r="B328" s="9">
        <v>229070</v>
      </c>
    </row>
    <row r="329" spans="1:2">
      <c r="A329" s="62">
        <v>34060</v>
      </c>
      <c r="B329" s="9">
        <v>223039</v>
      </c>
    </row>
    <row r="330" spans="1:2">
      <c r="A330" s="62">
        <v>34090</v>
      </c>
      <c r="B330" s="9">
        <v>235145</v>
      </c>
    </row>
    <row r="331" spans="1:2">
      <c r="A331" s="62">
        <v>34121</v>
      </c>
      <c r="B331" s="9">
        <v>231000</v>
      </c>
    </row>
    <row r="332" spans="1:2">
      <c r="A332" s="62">
        <v>34151</v>
      </c>
      <c r="B332" s="9">
        <v>241325</v>
      </c>
    </row>
    <row r="333" spans="1:2">
      <c r="A333" s="62">
        <v>34182</v>
      </c>
      <c r="B333" s="9">
        <v>243778</v>
      </c>
    </row>
    <row r="334" spans="1:2">
      <c r="A334" s="62">
        <v>34213</v>
      </c>
      <c r="B334" s="9">
        <v>228219</v>
      </c>
    </row>
    <row r="335" spans="1:2">
      <c r="A335" s="62">
        <v>34243</v>
      </c>
      <c r="B335" s="9">
        <v>228848</v>
      </c>
    </row>
    <row r="336" spans="1:2">
      <c r="A336" s="62">
        <v>34274</v>
      </c>
      <c r="B336" s="9">
        <v>225982</v>
      </c>
    </row>
    <row r="337" spans="1:2">
      <c r="A337" s="62">
        <v>34304</v>
      </c>
      <c r="B337" s="9">
        <v>237504</v>
      </c>
    </row>
    <row r="338" spans="1:2">
      <c r="A338" s="62">
        <v>34335</v>
      </c>
      <c r="B338" s="9">
        <v>216382</v>
      </c>
    </row>
    <row r="339" spans="1:2">
      <c r="A339" s="62">
        <v>34366</v>
      </c>
      <c r="B339" s="9">
        <v>203697</v>
      </c>
    </row>
    <row r="340" spans="1:2">
      <c r="A340" s="62">
        <v>34394</v>
      </c>
      <c r="B340" s="9">
        <v>229243</v>
      </c>
    </row>
    <row r="341" spans="1:2">
      <c r="A341" s="62">
        <v>34425</v>
      </c>
      <c r="B341" s="9">
        <v>226908</v>
      </c>
    </row>
    <row r="342" spans="1:2">
      <c r="A342" s="62">
        <v>34455</v>
      </c>
      <c r="B342" s="9">
        <v>236977</v>
      </c>
    </row>
    <row r="343" spans="1:2">
      <c r="A343" s="62">
        <v>34486</v>
      </c>
      <c r="B343" s="9">
        <v>237664</v>
      </c>
    </row>
    <row r="344" spans="1:2">
      <c r="A344" s="62">
        <v>34516</v>
      </c>
      <c r="B344" s="9">
        <v>244419</v>
      </c>
    </row>
    <row r="345" spans="1:2">
      <c r="A345" s="62">
        <v>34547</v>
      </c>
      <c r="B345" s="9">
        <v>247211</v>
      </c>
    </row>
    <row r="346" spans="1:2">
      <c r="A346" s="62">
        <v>34578</v>
      </c>
      <c r="B346" s="9">
        <v>228462</v>
      </c>
    </row>
    <row r="347" spans="1:2">
      <c r="A347" s="62">
        <v>34608</v>
      </c>
      <c r="B347" s="9">
        <v>233984</v>
      </c>
    </row>
    <row r="348" spans="1:2">
      <c r="A348" s="62">
        <v>34639</v>
      </c>
      <c r="B348" s="9">
        <v>223924</v>
      </c>
    </row>
    <row r="349" spans="1:2">
      <c r="A349" s="62">
        <v>34669</v>
      </c>
      <c r="B349" s="9">
        <v>245630</v>
      </c>
    </row>
    <row r="350" spans="1:2">
      <c r="A350" s="62">
        <v>34700</v>
      </c>
      <c r="B350" s="9">
        <v>222059</v>
      </c>
    </row>
    <row r="351" spans="1:2">
      <c r="A351" s="62">
        <v>34731</v>
      </c>
      <c r="B351" s="9">
        <v>209461</v>
      </c>
    </row>
    <row r="352" spans="1:2">
      <c r="A352" s="62">
        <v>34759</v>
      </c>
      <c r="B352" s="9">
        <v>241413</v>
      </c>
    </row>
    <row r="353" spans="1:2">
      <c r="A353" s="62">
        <v>34790</v>
      </c>
      <c r="B353" s="9">
        <v>229540</v>
      </c>
    </row>
    <row r="354" spans="1:2">
      <c r="A354" s="62">
        <v>34820</v>
      </c>
      <c r="B354" s="9">
        <v>244706</v>
      </c>
    </row>
    <row r="355" spans="1:2">
      <c r="A355" s="62">
        <v>34851</v>
      </c>
      <c r="B355" s="9">
        <v>246610</v>
      </c>
    </row>
    <row r="356" spans="1:2">
      <c r="A356" s="62">
        <v>34881</v>
      </c>
      <c r="B356" s="9">
        <v>244514</v>
      </c>
    </row>
    <row r="357" spans="1:2">
      <c r="A357" s="62">
        <v>34912</v>
      </c>
      <c r="B357" s="9">
        <v>253801</v>
      </c>
    </row>
    <row r="358" spans="1:2">
      <c r="A358" s="62">
        <v>34943</v>
      </c>
      <c r="B358" s="9">
        <v>233580</v>
      </c>
    </row>
    <row r="359" spans="1:2">
      <c r="A359" s="62">
        <v>34973</v>
      </c>
      <c r="B359" s="9">
        <v>241207</v>
      </c>
    </row>
    <row r="360" spans="1:2">
      <c r="A360" s="62">
        <v>35004</v>
      </c>
      <c r="B360" s="9">
        <v>235975</v>
      </c>
    </row>
    <row r="361" spans="1:2">
      <c r="A361" s="62">
        <v>35034</v>
      </c>
      <c r="B361" s="9">
        <v>239990</v>
      </c>
    </row>
    <row r="362" spans="1:2">
      <c r="A362" s="62">
        <v>35065</v>
      </c>
      <c r="B362" s="9">
        <v>225398</v>
      </c>
    </row>
    <row r="363" spans="1:2">
      <c r="A363" s="62">
        <v>35096</v>
      </c>
      <c r="B363" s="9">
        <v>220377</v>
      </c>
    </row>
    <row r="364" spans="1:2">
      <c r="A364" s="62">
        <v>35125</v>
      </c>
      <c r="B364" s="9">
        <v>241548</v>
      </c>
    </row>
    <row r="365" spans="1:2">
      <c r="A365" s="62">
        <v>35156</v>
      </c>
      <c r="B365" s="9">
        <v>236192</v>
      </c>
    </row>
    <row r="366" spans="1:2">
      <c r="A366" s="62">
        <v>35186</v>
      </c>
      <c r="B366" s="9">
        <v>250199</v>
      </c>
    </row>
    <row r="367" spans="1:2">
      <c r="A367" s="62">
        <v>35217</v>
      </c>
      <c r="B367" s="9">
        <v>242641</v>
      </c>
    </row>
    <row r="368" spans="1:2">
      <c r="A368" s="62">
        <v>35247</v>
      </c>
      <c r="B368" s="9">
        <v>253124</v>
      </c>
    </row>
    <row r="369" spans="1:2">
      <c r="A369" s="62">
        <v>35278</v>
      </c>
      <c r="B369" s="9">
        <v>258643</v>
      </c>
    </row>
    <row r="370" spans="1:2">
      <c r="A370" s="62">
        <v>35309</v>
      </c>
      <c r="B370" s="9">
        <v>229867</v>
      </c>
    </row>
    <row r="371" spans="1:2">
      <c r="A371" s="62">
        <v>35339</v>
      </c>
      <c r="B371" s="9">
        <v>250897</v>
      </c>
    </row>
    <row r="372" spans="1:2">
      <c r="A372" s="62">
        <v>35370</v>
      </c>
      <c r="B372" s="9">
        <v>237439</v>
      </c>
    </row>
    <row r="373" spans="1:2">
      <c r="A373" s="62">
        <v>35400</v>
      </c>
      <c r="B373" s="9">
        <v>241629</v>
      </c>
    </row>
    <row r="374" spans="1:2">
      <c r="A374" s="62">
        <v>35431</v>
      </c>
      <c r="B374" s="9">
        <v>226340</v>
      </c>
    </row>
    <row r="375" spans="1:2">
      <c r="A375" s="62">
        <v>35462</v>
      </c>
      <c r="B375" s="9">
        <v>214691</v>
      </c>
    </row>
    <row r="376" spans="1:2">
      <c r="A376" s="62">
        <v>35490</v>
      </c>
      <c r="B376" s="9">
        <v>241671</v>
      </c>
    </row>
    <row r="377" spans="1:2">
      <c r="A377" s="62">
        <v>35521</v>
      </c>
      <c r="B377" s="9">
        <v>241914</v>
      </c>
    </row>
    <row r="378" spans="1:2">
      <c r="A378" s="62">
        <v>35551</v>
      </c>
      <c r="B378" s="9">
        <v>252308</v>
      </c>
    </row>
    <row r="379" spans="1:2">
      <c r="A379" s="62">
        <v>35582</v>
      </c>
      <c r="B379" s="9">
        <v>248636</v>
      </c>
    </row>
    <row r="380" spans="1:2">
      <c r="A380" s="62">
        <v>35612</v>
      </c>
      <c r="B380" s="9">
        <v>263361</v>
      </c>
    </row>
    <row r="381" spans="1:2">
      <c r="A381" s="62">
        <v>35643</v>
      </c>
      <c r="B381" s="9">
        <v>255227</v>
      </c>
    </row>
    <row r="382" spans="1:2">
      <c r="A382" s="62">
        <v>35674</v>
      </c>
      <c r="B382" s="9">
        <v>240676</v>
      </c>
    </row>
    <row r="383" spans="1:2">
      <c r="A383" s="62">
        <v>35704</v>
      </c>
      <c r="B383" s="9">
        <v>252370</v>
      </c>
    </row>
    <row r="384" spans="1:2">
      <c r="A384" s="62">
        <v>35735</v>
      </c>
      <c r="B384" s="9">
        <v>238939</v>
      </c>
    </row>
    <row r="385" spans="1:2">
      <c r="A385" s="62">
        <v>35765</v>
      </c>
      <c r="B385" s="9">
        <v>250015</v>
      </c>
    </row>
    <row r="386" spans="1:2">
      <c r="A386" s="62">
        <v>35796</v>
      </c>
      <c r="B386" s="9">
        <v>236144</v>
      </c>
    </row>
    <row r="387" spans="1:2">
      <c r="A387" s="62">
        <v>35827</v>
      </c>
      <c r="B387" s="9">
        <v>215908</v>
      </c>
    </row>
    <row r="388" spans="1:2">
      <c r="A388" s="62">
        <v>35855</v>
      </c>
      <c r="B388" s="9">
        <v>248109</v>
      </c>
    </row>
    <row r="389" spans="1:2">
      <c r="A389" s="62">
        <v>35886</v>
      </c>
      <c r="B389" s="9">
        <v>249360</v>
      </c>
    </row>
    <row r="390" spans="1:2">
      <c r="A390" s="62">
        <v>35916</v>
      </c>
      <c r="B390" s="9">
        <v>256650</v>
      </c>
    </row>
    <row r="391" spans="1:2">
      <c r="A391" s="62">
        <v>35947</v>
      </c>
      <c r="B391" s="9">
        <v>255612</v>
      </c>
    </row>
    <row r="392" spans="1:2">
      <c r="A392" s="62">
        <v>35977</v>
      </c>
      <c r="B392" s="9">
        <v>269091</v>
      </c>
    </row>
    <row r="393" spans="1:2">
      <c r="A393" s="62">
        <v>36008</v>
      </c>
      <c r="B393" s="9">
        <v>265623</v>
      </c>
    </row>
    <row r="394" spans="1:2">
      <c r="A394" s="62">
        <v>36039</v>
      </c>
      <c r="B394" s="9">
        <v>249305</v>
      </c>
    </row>
    <row r="395" spans="1:2">
      <c r="A395" s="62">
        <v>36069</v>
      </c>
      <c r="B395" s="9">
        <v>259724</v>
      </c>
    </row>
    <row r="396" spans="1:2">
      <c r="A396" s="62">
        <v>36100</v>
      </c>
      <c r="B396" s="9">
        <v>245001</v>
      </c>
    </row>
    <row r="397" spans="1:2">
      <c r="A397" s="62">
        <v>36130</v>
      </c>
      <c r="B397" s="9">
        <v>261969</v>
      </c>
    </row>
    <row r="398" spans="1:2">
      <c r="A398" s="62">
        <v>36161</v>
      </c>
      <c r="B398" s="9">
        <v>238740</v>
      </c>
    </row>
    <row r="399" spans="1:2">
      <c r="A399" s="62">
        <v>36192</v>
      </c>
      <c r="B399" s="9">
        <v>224868</v>
      </c>
    </row>
    <row r="400" spans="1:2">
      <c r="A400" s="62">
        <v>36220</v>
      </c>
      <c r="B400" s="9">
        <v>251957</v>
      </c>
    </row>
    <row r="401" spans="1:2">
      <c r="A401" s="62">
        <v>36251</v>
      </c>
      <c r="B401" s="9">
        <v>255166</v>
      </c>
    </row>
    <row r="402" spans="1:2">
      <c r="A402" s="62">
        <v>36281</v>
      </c>
      <c r="B402" s="9">
        <v>261008</v>
      </c>
    </row>
    <row r="403" spans="1:2">
      <c r="A403" s="62">
        <v>36312</v>
      </c>
      <c r="B403" s="9">
        <v>266579</v>
      </c>
    </row>
    <row r="404" spans="1:2">
      <c r="A404" s="62">
        <v>36342</v>
      </c>
      <c r="B404" s="9">
        <v>277189</v>
      </c>
    </row>
    <row r="405" spans="1:2">
      <c r="A405" s="62">
        <v>36373</v>
      </c>
      <c r="B405" s="9">
        <v>265964</v>
      </c>
    </row>
    <row r="406" spans="1:2">
      <c r="A406" s="62">
        <v>36404</v>
      </c>
      <c r="B406" s="9">
        <v>249150</v>
      </c>
    </row>
    <row r="407" spans="1:2">
      <c r="A407" s="62">
        <v>36434</v>
      </c>
      <c r="B407" s="9">
        <v>264787</v>
      </c>
    </row>
    <row r="408" spans="1:2">
      <c r="A408" s="62">
        <v>36465</v>
      </c>
      <c r="B408" s="9">
        <v>247203</v>
      </c>
    </row>
    <row r="409" spans="1:2">
      <c r="A409" s="62">
        <v>36495</v>
      </c>
      <c r="B409" s="9">
        <v>274630</v>
      </c>
    </row>
    <row r="410" spans="1:2">
      <c r="A410" s="62">
        <v>36526</v>
      </c>
      <c r="B410" s="9">
        <v>237235</v>
      </c>
    </row>
    <row r="411" spans="1:2">
      <c r="A411" s="62">
        <v>36557</v>
      </c>
      <c r="B411" s="9">
        <v>240439</v>
      </c>
    </row>
    <row r="412" spans="1:2">
      <c r="A412" s="62">
        <v>36586</v>
      </c>
      <c r="B412" s="9">
        <v>257464</v>
      </c>
    </row>
    <row r="413" spans="1:2">
      <c r="A413" s="62">
        <v>36617</v>
      </c>
      <c r="B413" s="9">
        <v>251246</v>
      </c>
    </row>
    <row r="414" spans="1:2">
      <c r="A414" s="62">
        <v>36647</v>
      </c>
      <c r="B414" s="9">
        <v>268482</v>
      </c>
    </row>
    <row r="415" spans="1:2">
      <c r="A415" s="62">
        <v>36678</v>
      </c>
      <c r="B415" s="9">
        <v>264735</v>
      </c>
    </row>
    <row r="416" spans="1:2">
      <c r="A416" s="62">
        <v>36708</v>
      </c>
      <c r="B416" s="9">
        <v>267906</v>
      </c>
    </row>
    <row r="417" spans="1:2">
      <c r="A417" s="62">
        <v>36739</v>
      </c>
      <c r="B417" s="9">
        <v>276540</v>
      </c>
    </row>
    <row r="418" spans="1:2">
      <c r="A418" s="62">
        <v>36770</v>
      </c>
      <c r="B418" s="9">
        <v>255526</v>
      </c>
    </row>
    <row r="419" spans="1:2">
      <c r="A419" s="62">
        <v>36800</v>
      </c>
      <c r="B419" s="9">
        <v>260918</v>
      </c>
    </row>
    <row r="420" spans="1:2">
      <c r="A420" s="62">
        <v>36831</v>
      </c>
      <c r="B420" s="9">
        <v>251518</v>
      </c>
    </row>
    <row r="421" spans="1:2">
      <c r="A421" s="62">
        <v>36861</v>
      </c>
      <c r="B421" s="9">
        <v>268765</v>
      </c>
    </row>
    <row r="422" spans="1:2">
      <c r="A422" s="62">
        <v>36892</v>
      </c>
      <c r="B422" s="9">
        <v>251077</v>
      </c>
    </row>
    <row r="423" spans="1:2">
      <c r="A423" s="62">
        <v>36923</v>
      </c>
      <c r="B423" s="9">
        <v>230538</v>
      </c>
    </row>
    <row r="424" spans="1:2">
      <c r="A424" s="62">
        <v>36951</v>
      </c>
      <c r="B424" s="9">
        <v>264496</v>
      </c>
    </row>
    <row r="425" spans="1:2">
      <c r="A425" s="62">
        <v>36982</v>
      </c>
      <c r="B425" s="9">
        <v>257252</v>
      </c>
    </row>
    <row r="426" spans="1:2">
      <c r="A426" s="62">
        <v>37012</v>
      </c>
      <c r="B426" s="9">
        <v>269882</v>
      </c>
    </row>
    <row r="427" spans="1:2">
      <c r="A427" s="62">
        <v>37043</v>
      </c>
      <c r="B427" s="9">
        <v>260694</v>
      </c>
    </row>
    <row r="428" spans="1:2">
      <c r="A428" s="62">
        <v>37073</v>
      </c>
      <c r="B428" s="9">
        <v>279714</v>
      </c>
    </row>
    <row r="429" spans="1:2">
      <c r="A429" s="62">
        <v>37104</v>
      </c>
      <c r="B429" s="9">
        <v>277552</v>
      </c>
    </row>
    <row r="430" spans="1:2">
      <c r="A430" s="62">
        <v>37135</v>
      </c>
      <c r="B430" s="9">
        <v>256718</v>
      </c>
    </row>
    <row r="431" spans="1:2">
      <c r="A431" s="62">
        <v>37165</v>
      </c>
      <c r="B431" s="9">
        <v>268294</v>
      </c>
    </row>
    <row r="432" spans="1:2">
      <c r="A432" s="62">
        <v>37196</v>
      </c>
      <c r="B432" s="9">
        <v>260304</v>
      </c>
    </row>
    <row r="433" spans="1:2">
      <c r="A433" s="62">
        <v>37226</v>
      </c>
      <c r="B433" s="9">
        <v>266139</v>
      </c>
    </row>
    <row r="434" spans="1:2">
      <c r="A434" s="62">
        <v>37257</v>
      </c>
      <c r="B434" s="9">
        <v>255039</v>
      </c>
    </row>
    <row r="435" spans="1:2">
      <c r="A435" s="62">
        <v>37288</v>
      </c>
      <c r="B435" s="9">
        <v>240991</v>
      </c>
    </row>
    <row r="436" spans="1:2">
      <c r="A436" s="62">
        <v>37316</v>
      </c>
      <c r="B436" s="9">
        <v>268320</v>
      </c>
    </row>
    <row r="437" spans="1:2">
      <c r="A437" s="62">
        <v>37347</v>
      </c>
      <c r="B437" s="9">
        <v>262971</v>
      </c>
    </row>
    <row r="438" spans="1:2">
      <c r="A438" s="62">
        <v>37377</v>
      </c>
      <c r="B438" s="9">
        <v>281433</v>
      </c>
    </row>
    <row r="439" spans="1:2">
      <c r="A439" s="62">
        <v>37408</v>
      </c>
      <c r="B439" s="9">
        <v>274204</v>
      </c>
    </row>
    <row r="440" spans="1:2">
      <c r="A440" s="62">
        <v>37438</v>
      </c>
      <c r="B440" s="9">
        <v>283440</v>
      </c>
    </row>
    <row r="441" spans="1:2">
      <c r="A441" s="62">
        <v>37469</v>
      </c>
      <c r="B441" s="9">
        <v>288688</v>
      </c>
    </row>
    <row r="442" spans="1:2">
      <c r="A442" s="62">
        <v>37500</v>
      </c>
      <c r="B442" s="9">
        <v>260596</v>
      </c>
    </row>
    <row r="443" spans="1:2">
      <c r="A443" s="62">
        <v>37530</v>
      </c>
      <c r="B443" s="9">
        <v>273226</v>
      </c>
    </row>
    <row r="444" spans="1:2">
      <c r="A444" s="62">
        <v>37561</v>
      </c>
      <c r="B444" s="9">
        <v>264858</v>
      </c>
    </row>
    <row r="445" spans="1:2">
      <c r="A445" s="62">
        <v>37591</v>
      </c>
      <c r="B445" s="9">
        <v>275695</v>
      </c>
    </row>
    <row r="446" spans="1:2">
      <c r="A446" s="62">
        <v>37622</v>
      </c>
      <c r="B446" s="9">
        <v>260819</v>
      </c>
    </row>
    <row r="447" spans="1:2">
      <c r="A447" s="62">
        <v>37653</v>
      </c>
      <c r="B447" s="9">
        <v>238713</v>
      </c>
    </row>
    <row r="448" spans="1:2">
      <c r="A448" s="62">
        <v>37681</v>
      </c>
      <c r="B448" s="9">
        <v>266652</v>
      </c>
    </row>
    <row r="449" spans="1:2">
      <c r="A449" s="62">
        <v>37712</v>
      </c>
      <c r="B449" s="9">
        <v>265141</v>
      </c>
    </row>
    <row r="450" spans="1:2">
      <c r="A450" s="62">
        <v>37742</v>
      </c>
      <c r="B450" s="9">
        <v>280294</v>
      </c>
    </row>
    <row r="451" spans="1:2">
      <c r="A451" s="62">
        <v>37773</v>
      </c>
      <c r="B451" s="9">
        <v>275105</v>
      </c>
    </row>
    <row r="452" spans="1:2">
      <c r="A452" s="62">
        <v>37803</v>
      </c>
      <c r="B452" s="9">
        <v>284942</v>
      </c>
    </row>
    <row r="453" spans="1:2">
      <c r="A453" s="62">
        <v>37834</v>
      </c>
      <c r="B453" s="9">
        <v>291755</v>
      </c>
    </row>
    <row r="454" spans="1:2">
      <c r="A454" s="62">
        <v>37865</v>
      </c>
      <c r="B454" s="9">
        <v>267775</v>
      </c>
    </row>
    <row r="455" spans="1:2">
      <c r="A455" s="62">
        <v>37895</v>
      </c>
      <c r="B455" s="9">
        <v>282336</v>
      </c>
    </row>
    <row r="456" spans="1:2">
      <c r="A456" s="62">
        <v>37926</v>
      </c>
      <c r="B456" s="9">
        <v>268366</v>
      </c>
    </row>
    <row r="457" spans="1:2">
      <c r="A457" s="62">
        <v>37956</v>
      </c>
      <c r="B457" s="9">
        <v>279339</v>
      </c>
    </row>
    <row r="458" spans="1:2">
      <c r="A458" s="62">
        <v>37987</v>
      </c>
      <c r="B458" s="9">
        <v>269855</v>
      </c>
    </row>
    <row r="459" spans="1:2">
      <c r="A459" s="62">
        <v>38018</v>
      </c>
      <c r="B459" s="9">
        <v>256288</v>
      </c>
    </row>
    <row r="460" spans="1:2">
      <c r="A460" s="62">
        <v>38047</v>
      </c>
      <c r="B460" s="9">
        <v>279745</v>
      </c>
    </row>
    <row r="461" spans="1:2">
      <c r="A461" s="62">
        <v>38078</v>
      </c>
      <c r="B461" s="9">
        <v>273777</v>
      </c>
    </row>
    <row r="462" spans="1:2">
      <c r="A462" s="62">
        <v>38108</v>
      </c>
      <c r="B462" s="9">
        <v>284562</v>
      </c>
    </row>
    <row r="463" spans="1:2">
      <c r="A463" s="62">
        <v>38139</v>
      </c>
      <c r="B463" s="9">
        <v>279654</v>
      </c>
    </row>
    <row r="464" spans="1:2">
      <c r="A464" s="62">
        <v>38169</v>
      </c>
      <c r="B464" s="9">
        <v>290081</v>
      </c>
    </row>
    <row r="465" spans="1:2">
      <c r="A465" s="62">
        <v>38200</v>
      </c>
      <c r="B465" s="9">
        <v>289125</v>
      </c>
    </row>
    <row r="466" spans="1:2">
      <c r="A466" s="62">
        <v>38231</v>
      </c>
      <c r="B466" s="9">
        <v>270464</v>
      </c>
    </row>
    <row r="467" spans="1:2">
      <c r="A467" s="62">
        <v>38261</v>
      </c>
      <c r="B467" s="9">
        <v>282002</v>
      </c>
    </row>
    <row r="468" spans="1:2">
      <c r="A468" s="62">
        <v>38292</v>
      </c>
      <c r="B468" s="9">
        <v>271654</v>
      </c>
    </row>
    <row r="469" spans="1:2">
      <c r="A469" s="62">
        <v>38322</v>
      </c>
      <c r="B469" s="9">
        <v>285372</v>
      </c>
    </row>
    <row r="470" spans="1:2">
      <c r="A470" s="62">
        <v>38353</v>
      </c>
      <c r="B470" s="9">
        <v>273190</v>
      </c>
    </row>
    <row r="471" spans="1:2">
      <c r="A471" s="62">
        <v>38384</v>
      </c>
      <c r="B471" s="9">
        <v>248120</v>
      </c>
    </row>
    <row r="472" spans="1:2">
      <c r="A472" s="62">
        <v>38412</v>
      </c>
      <c r="B472" s="9">
        <v>278801</v>
      </c>
    </row>
    <row r="473" spans="1:2">
      <c r="A473" s="62">
        <v>38443</v>
      </c>
      <c r="B473" s="9">
        <v>273827</v>
      </c>
    </row>
    <row r="474" spans="1:2">
      <c r="A474" s="62">
        <v>38473</v>
      </c>
      <c r="B474" s="9">
        <v>287628</v>
      </c>
    </row>
    <row r="475" spans="1:2">
      <c r="A475" s="62">
        <v>38504</v>
      </c>
      <c r="B475" s="9">
        <v>281178</v>
      </c>
    </row>
    <row r="476" spans="1:2">
      <c r="A476" s="62">
        <v>38534</v>
      </c>
      <c r="B476" s="9">
        <v>295548</v>
      </c>
    </row>
    <row r="477" spans="1:2">
      <c r="A477" s="62">
        <v>38565</v>
      </c>
      <c r="B477" s="9">
        <v>295651</v>
      </c>
    </row>
    <row r="478" spans="1:2">
      <c r="A478" s="62">
        <v>38596</v>
      </c>
      <c r="B478" s="9">
        <v>267454</v>
      </c>
    </row>
    <row r="479" spans="1:2">
      <c r="A479" s="62">
        <v>38626</v>
      </c>
      <c r="B479" s="9">
        <v>280121</v>
      </c>
    </row>
    <row r="480" spans="1:2">
      <c r="A480" s="62">
        <v>38657</v>
      </c>
      <c r="B480" s="9">
        <v>273452</v>
      </c>
    </row>
    <row r="481" spans="1:2">
      <c r="A481" s="62">
        <v>38687</v>
      </c>
      <c r="B481" s="9">
        <v>288161</v>
      </c>
    </row>
    <row r="482" spans="1:2">
      <c r="A482" s="62">
        <v>38718</v>
      </c>
      <c r="B482" s="9">
        <v>274021</v>
      </c>
    </row>
    <row r="483" spans="1:2">
      <c r="A483" s="62">
        <v>38749</v>
      </c>
      <c r="B483" s="9">
        <v>249517</v>
      </c>
    </row>
    <row r="484" spans="1:2">
      <c r="A484" s="62">
        <v>38777</v>
      </c>
      <c r="B484" s="9">
        <v>280689</v>
      </c>
    </row>
    <row r="485" spans="1:2">
      <c r="A485" s="62">
        <v>38808</v>
      </c>
      <c r="B485" s="9">
        <v>274619</v>
      </c>
    </row>
    <row r="486" spans="1:2">
      <c r="A486" s="62">
        <v>38838</v>
      </c>
      <c r="B486" s="9">
        <v>288535</v>
      </c>
    </row>
    <row r="487" spans="1:2">
      <c r="A487" s="62">
        <v>38869</v>
      </c>
      <c r="B487" s="9">
        <v>284350</v>
      </c>
    </row>
    <row r="488" spans="1:2">
      <c r="A488" s="62">
        <v>38899</v>
      </c>
      <c r="B488" s="9">
        <v>297822</v>
      </c>
    </row>
    <row r="489" spans="1:2">
      <c r="A489" s="62">
        <v>38930</v>
      </c>
      <c r="B489" s="9">
        <v>296476</v>
      </c>
    </row>
    <row r="490" spans="1:2">
      <c r="A490" s="62">
        <v>38961</v>
      </c>
      <c r="B490" s="9">
        <v>277072</v>
      </c>
    </row>
    <row r="491" spans="1:2">
      <c r="A491" s="62">
        <v>38991</v>
      </c>
      <c r="B491" s="9">
        <v>287265</v>
      </c>
    </row>
    <row r="492" spans="1:2">
      <c r="A492" s="62">
        <v>39022</v>
      </c>
      <c r="B492" s="9">
        <v>277331</v>
      </c>
    </row>
    <row r="493" spans="1:2">
      <c r="A493" s="62">
        <v>39052</v>
      </c>
      <c r="B493" s="9">
        <v>289478</v>
      </c>
    </row>
    <row r="494" spans="1:2">
      <c r="A494" s="62">
        <v>39083</v>
      </c>
      <c r="B494" s="9">
        <v>275451</v>
      </c>
    </row>
    <row r="495" spans="1:2">
      <c r="A495" s="62">
        <v>39114</v>
      </c>
      <c r="B495" s="9">
        <v>252180</v>
      </c>
    </row>
    <row r="496" spans="1:2">
      <c r="A496" s="62">
        <v>39142</v>
      </c>
      <c r="B496" s="9">
        <v>284506</v>
      </c>
    </row>
    <row r="497" spans="1:2">
      <c r="A497" s="62">
        <v>39173</v>
      </c>
      <c r="B497" s="9">
        <v>276463</v>
      </c>
    </row>
    <row r="498" spans="1:2">
      <c r="A498" s="62">
        <v>39203</v>
      </c>
      <c r="B498" s="9">
        <v>292463</v>
      </c>
    </row>
    <row r="499" spans="1:2">
      <c r="A499" s="62">
        <v>39234</v>
      </c>
      <c r="B499" s="9">
        <v>284741</v>
      </c>
    </row>
    <row r="500" spans="1:2">
      <c r="A500" s="62">
        <v>39264</v>
      </c>
      <c r="B500" s="9">
        <v>298827</v>
      </c>
    </row>
    <row r="501" spans="1:2">
      <c r="A501" s="62">
        <v>39295</v>
      </c>
      <c r="B501" s="9">
        <v>297041</v>
      </c>
    </row>
    <row r="502" spans="1:2">
      <c r="A502" s="62">
        <v>39326</v>
      </c>
      <c r="B502" s="9">
        <v>277627</v>
      </c>
    </row>
    <row r="503" spans="1:2">
      <c r="A503" s="62">
        <v>39356</v>
      </c>
      <c r="B503" s="9">
        <v>286318</v>
      </c>
    </row>
    <row r="504" spans="1:2">
      <c r="A504" s="62">
        <v>39387</v>
      </c>
      <c r="B504" s="9">
        <v>276876</v>
      </c>
    </row>
    <row r="505" spans="1:2">
      <c r="A505" s="62">
        <v>39417</v>
      </c>
      <c r="B505" s="9">
        <v>286777</v>
      </c>
    </row>
    <row r="506" spans="1:2">
      <c r="A506" s="62">
        <v>39448</v>
      </c>
      <c r="B506" s="9">
        <v>273106</v>
      </c>
    </row>
    <row r="507" spans="1:2">
      <c r="A507" s="62">
        <v>39479</v>
      </c>
      <c r="B507" s="9">
        <v>257120</v>
      </c>
    </row>
    <row r="508" spans="1:2">
      <c r="A508" s="62">
        <v>39508</v>
      </c>
      <c r="B508" s="9">
        <v>281053</v>
      </c>
    </row>
    <row r="509" spans="1:2">
      <c r="A509" s="62">
        <v>39539</v>
      </c>
      <c r="B509" s="9">
        <v>273367</v>
      </c>
    </row>
    <row r="510" spans="1:2">
      <c r="A510" s="62">
        <v>39569</v>
      </c>
      <c r="B510" s="9">
        <v>286784</v>
      </c>
    </row>
    <row r="511" spans="1:2">
      <c r="A511" s="62">
        <v>39600</v>
      </c>
      <c r="B511" s="9">
        <v>273291</v>
      </c>
    </row>
    <row r="512" spans="1:2">
      <c r="A512" s="62">
        <v>39630</v>
      </c>
      <c r="B512" s="9">
        <v>283643</v>
      </c>
    </row>
    <row r="513" spans="1:2">
      <c r="A513" s="62">
        <v>39661</v>
      </c>
      <c r="B513" s="9">
        <v>283161</v>
      </c>
    </row>
    <row r="514" spans="1:2">
      <c r="A514" s="62">
        <v>39692</v>
      </c>
      <c r="B514" s="9">
        <v>254916</v>
      </c>
    </row>
    <row r="515" spans="1:2">
      <c r="A515" s="62">
        <v>39722</v>
      </c>
      <c r="B515" s="9">
        <v>279751</v>
      </c>
    </row>
    <row r="516" spans="1:2">
      <c r="A516" s="62">
        <v>39753</v>
      </c>
      <c r="B516" s="9">
        <v>267115</v>
      </c>
    </row>
    <row r="517" spans="1:2">
      <c r="A517" s="62">
        <v>39783</v>
      </c>
      <c r="B517" s="9">
        <v>276748</v>
      </c>
    </row>
    <row r="518" spans="1:2">
      <c r="A518" s="62">
        <v>39814</v>
      </c>
      <c r="B518" s="9">
        <v>267311</v>
      </c>
    </row>
    <row r="519" spans="1:2">
      <c r="A519" s="62">
        <v>39845</v>
      </c>
      <c r="B519" s="9">
        <v>247422</v>
      </c>
    </row>
    <row r="520" spans="1:2">
      <c r="A520" s="62">
        <v>39873</v>
      </c>
      <c r="B520" s="9">
        <v>275985</v>
      </c>
    </row>
    <row r="521" spans="1:2">
      <c r="A521" s="62">
        <v>39904</v>
      </c>
      <c r="B521" s="9">
        <v>270873</v>
      </c>
    </row>
    <row r="522" spans="1:2">
      <c r="A522" s="62">
        <v>39934</v>
      </c>
      <c r="B522" s="9">
        <v>281603</v>
      </c>
    </row>
    <row r="523" spans="1:2">
      <c r="A523" s="62">
        <v>39965</v>
      </c>
      <c r="B523" s="9">
        <v>275395</v>
      </c>
    </row>
    <row r="524" spans="1:2">
      <c r="A524" s="62">
        <v>39995</v>
      </c>
      <c r="B524" s="9">
        <v>287073</v>
      </c>
    </row>
    <row r="525" spans="1:2">
      <c r="A525" s="62">
        <v>40026</v>
      </c>
      <c r="B525" s="9">
        <v>288139</v>
      </c>
    </row>
    <row r="526" spans="1:2">
      <c r="A526" s="62">
        <v>40057</v>
      </c>
      <c r="B526" s="9">
        <v>267318</v>
      </c>
    </row>
    <row r="527" spans="1:2">
      <c r="A527" s="62">
        <v>40087</v>
      </c>
      <c r="B527" s="9">
        <v>278577</v>
      </c>
    </row>
    <row r="528" spans="1:2">
      <c r="A528" s="62">
        <v>40118</v>
      </c>
      <c r="B528" s="9">
        <v>267169</v>
      </c>
    </row>
    <row r="529" spans="1:2">
      <c r="A529" s="62">
        <v>40148</v>
      </c>
      <c r="B529" s="9">
        <v>276866</v>
      </c>
    </row>
    <row r="530" spans="1:2">
      <c r="A530" s="62">
        <v>40179</v>
      </c>
      <c r="B530" s="9">
        <v>264106</v>
      </c>
    </row>
    <row r="531" spans="1:2">
      <c r="A531" s="62">
        <v>40210</v>
      </c>
      <c r="B531" s="9">
        <v>240222</v>
      </c>
    </row>
    <row r="532" spans="1:2">
      <c r="A532" s="62">
        <v>40238</v>
      </c>
      <c r="B532" s="9">
        <v>272578</v>
      </c>
    </row>
    <row r="533" spans="1:2">
      <c r="A533" s="62">
        <v>40269</v>
      </c>
      <c r="B533" s="9">
        <v>273234</v>
      </c>
    </row>
    <row r="534" spans="1:2">
      <c r="A534" s="62">
        <v>40299</v>
      </c>
      <c r="B534" s="9">
        <v>284037</v>
      </c>
    </row>
    <row r="535" spans="1:2">
      <c r="A535" s="62">
        <v>40330</v>
      </c>
      <c r="B535" s="9">
        <v>279329</v>
      </c>
    </row>
    <row r="536" spans="1:2">
      <c r="A536" s="62">
        <v>40360</v>
      </c>
      <c r="B536" s="9">
        <v>288327</v>
      </c>
    </row>
    <row r="537" spans="1:2">
      <c r="A537" s="62">
        <v>40391</v>
      </c>
      <c r="B537" s="9">
        <v>286918</v>
      </c>
    </row>
    <row r="538" spans="1:2">
      <c r="A538" s="62">
        <v>40422</v>
      </c>
      <c r="B538" s="9">
        <v>273368</v>
      </c>
    </row>
    <row r="539" spans="1:2">
      <c r="A539" s="62">
        <v>40452</v>
      </c>
      <c r="B539" s="9">
        <v>279484</v>
      </c>
    </row>
    <row r="540" spans="1:2">
      <c r="A540" s="62">
        <v>40483</v>
      </c>
      <c r="B540" s="9">
        <v>264478</v>
      </c>
    </row>
    <row r="541" spans="1:2">
      <c r="A541" s="62">
        <v>40513</v>
      </c>
      <c r="B541" s="9">
        <v>276236</v>
      </c>
    </row>
    <row r="542" spans="1:2">
      <c r="A542" s="62">
        <v>40544</v>
      </c>
      <c r="B542" s="9">
        <v>259475</v>
      </c>
    </row>
    <row r="543" spans="1:2">
      <c r="A543" s="62">
        <v>40575</v>
      </c>
      <c r="B543" s="9">
        <v>240913</v>
      </c>
    </row>
    <row r="544" spans="1:2">
      <c r="A544" s="62">
        <v>40603</v>
      </c>
      <c r="B544" s="9">
        <v>272758</v>
      </c>
    </row>
    <row r="545" spans="1:2">
      <c r="A545" s="62">
        <v>40634</v>
      </c>
      <c r="B545" s="9">
        <v>263888</v>
      </c>
    </row>
    <row r="546" spans="1:2">
      <c r="A546" s="62">
        <v>40664</v>
      </c>
      <c r="B546" s="9">
        <v>273335</v>
      </c>
    </row>
    <row r="547" spans="1:2">
      <c r="A547" s="62">
        <v>40695</v>
      </c>
      <c r="B547" s="9">
        <v>272011</v>
      </c>
    </row>
    <row r="548" spans="1:2">
      <c r="A548" s="62">
        <v>40725</v>
      </c>
      <c r="B548" s="9">
        <v>279968</v>
      </c>
    </row>
    <row r="549" spans="1:2">
      <c r="A549" s="62">
        <v>40756</v>
      </c>
      <c r="B549" s="9">
        <v>276684</v>
      </c>
    </row>
    <row r="550" spans="1:2">
      <c r="A550" s="62">
        <v>40787</v>
      </c>
      <c r="B550" s="9">
        <v>262317</v>
      </c>
    </row>
    <row r="551" spans="1:2">
      <c r="A551" s="62">
        <v>40817</v>
      </c>
      <c r="B551" s="9">
        <v>268106</v>
      </c>
    </row>
    <row r="552" spans="1:2">
      <c r="A552" s="62">
        <v>40848</v>
      </c>
      <c r="B552" s="9">
        <v>256114</v>
      </c>
    </row>
    <row r="553" spans="1:2">
      <c r="A553" s="62">
        <v>40878</v>
      </c>
      <c r="B553" s="9">
        <v>269185</v>
      </c>
    </row>
    <row r="554" spans="1:2">
      <c r="A554" s="62">
        <v>40909</v>
      </c>
      <c r="B554" s="9">
        <v>253903</v>
      </c>
    </row>
    <row r="555" spans="1:2">
      <c r="A555" s="62">
        <v>40940</v>
      </c>
      <c r="B555" s="9">
        <v>249335</v>
      </c>
    </row>
    <row r="556" spans="1:2">
      <c r="A556" s="62">
        <v>40969</v>
      </c>
      <c r="B556" s="9">
        <v>266044</v>
      </c>
    </row>
    <row r="557" spans="1:2">
      <c r="A557" s="62">
        <v>41000</v>
      </c>
      <c r="B557" s="9">
        <v>262216</v>
      </c>
    </row>
    <row r="558" spans="1:2">
      <c r="A558" s="62">
        <v>41030</v>
      </c>
      <c r="B558" s="9">
        <v>278355</v>
      </c>
    </row>
    <row r="559" spans="1:2">
      <c r="A559" s="62">
        <v>41061</v>
      </c>
      <c r="B559" s="9">
        <v>269866</v>
      </c>
    </row>
    <row r="560" spans="1:2">
      <c r="A560" s="62">
        <v>41091</v>
      </c>
      <c r="B560" s="9">
        <v>273119</v>
      </c>
    </row>
    <row r="561" spans="1:2">
      <c r="A561" s="62">
        <v>41122</v>
      </c>
      <c r="B561" s="9">
        <v>283769</v>
      </c>
    </row>
    <row r="562" spans="1:2">
      <c r="A562" s="62">
        <v>41153</v>
      </c>
      <c r="B562" s="9">
        <v>256825</v>
      </c>
    </row>
    <row r="563" spans="1:2">
      <c r="A563" s="62">
        <v>41183</v>
      </c>
      <c r="B563" s="9">
        <v>269723</v>
      </c>
    </row>
    <row r="564" spans="1:2">
      <c r="A564" s="62">
        <v>41214</v>
      </c>
      <c r="B564" s="9">
        <v>254478</v>
      </c>
    </row>
    <row r="565" spans="1:2">
      <c r="A565" s="62">
        <v>41244</v>
      </c>
      <c r="B565" s="9">
        <v>260055</v>
      </c>
    </row>
    <row r="566" spans="1:2">
      <c r="A566" s="62">
        <v>41275</v>
      </c>
      <c r="B566" s="9">
        <v>258264</v>
      </c>
    </row>
    <row r="567" spans="1:2">
      <c r="A567" s="62">
        <v>41306</v>
      </c>
      <c r="B567" s="9">
        <v>235070</v>
      </c>
    </row>
    <row r="568" spans="1:2">
      <c r="A568" s="62">
        <v>41334</v>
      </c>
      <c r="B568" s="9">
        <v>267857</v>
      </c>
    </row>
    <row r="569" spans="1:2">
      <c r="A569" s="62">
        <v>41365</v>
      </c>
      <c r="B569" s="9">
        <v>265661</v>
      </c>
    </row>
    <row r="570" spans="1:2">
      <c r="A570" s="62">
        <v>41395</v>
      </c>
      <c r="B570" s="9">
        <v>280036</v>
      </c>
    </row>
    <row r="571" spans="1:2">
      <c r="A571" s="62">
        <v>41426</v>
      </c>
      <c r="B571" s="9">
        <v>272326</v>
      </c>
    </row>
    <row r="572" spans="1:2">
      <c r="A572" s="62">
        <v>41456</v>
      </c>
      <c r="B572" s="9">
        <v>283530</v>
      </c>
    </row>
    <row r="573" spans="1:2">
      <c r="A573" s="62">
        <v>41487</v>
      </c>
      <c r="B573" s="9">
        <v>282851</v>
      </c>
    </row>
    <row r="574" spans="1:2">
      <c r="A574" s="62">
        <v>41518</v>
      </c>
      <c r="B574" s="9">
        <v>268394</v>
      </c>
    </row>
    <row r="575" spans="1:2">
      <c r="A575" s="62">
        <v>41548</v>
      </c>
      <c r="B575" s="9">
        <v>277261</v>
      </c>
    </row>
    <row r="576" spans="1:2">
      <c r="A576" s="62">
        <v>41579</v>
      </c>
      <c r="B576" s="9">
        <v>267684</v>
      </c>
    </row>
    <row r="577" spans="1:2">
      <c r="A577" s="62">
        <v>41609</v>
      </c>
      <c r="B577" s="9">
        <v>268755</v>
      </c>
    </row>
    <row r="578" spans="1:2">
      <c r="A578" s="62">
        <v>41640</v>
      </c>
      <c r="B578" s="9">
        <v>256477</v>
      </c>
    </row>
    <row r="579" spans="1:2">
      <c r="A579" s="62">
        <v>41671</v>
      </c>
      <c r="B579" s="9">
        <v>242108</v>
      </c>
    </row>
    <row r="580" spans="1:2">
      <c r="A580" s="62">
        <v>41699</v>
      </c>
      <c r="B580" s="9">
        <v>269597</v>
      </c>
    </row>
    <row r="581" spans="1:2">
      <c r="A581" s="62">
        <v>41730</v>
      </c>
      <c r="B581" s="9">
        <v>268654</v>
      </c>
    </row>
    <row r="582" spans="1:2">
      <c r="A582" s="62">
        <v>41760</v>
      </c>
      <c r="B582" s="9">
        <v>279707</v>
      </c>
    </row>
    <row r="583" spans="1:2">
      <c r="A583" s="62">
        <v>41791</v>
      </c>
      <c r="B583" s="9">
        <v>271181</v>
      </c>
    </row>
    <row r="584" spans="1:2">
      <c r="A584" s="62">
        <v>41821</v>
      </c>
      <c r="B584" s="9">
        <v>286709</v>
      </c>
    </row>
    <row r="585" spans="1:2">
      <c r="A585" s="62">
        <v>41852</v>
      </c>
      <c r="B585" s="9">
        <v>288643</v>
      </c>
    </row>
    <row r="586" spans="1:2">
      <c r="A586" s="62">
        <v>41883</v>
      </c>
      <c r="B586" s="9">
        <v>264648</v>
      </c>
    </row>
    <row r="587" spans="1:2">
      <c r="A587" s="62">
        <v>41913</v>
      </c>
      <c r="B587" s="9">
        <v>283585</v>
      </c>
    </row>
    <row r="588" spans="1:2">
      <c r="A588" s="62">
        <v>41944</v>
      </c>
      <c r="B588" s="9">
        <v>267635</v>
      </c>
    </row>
    <row r="589" spans="1:2">
      <c r="A589" s="62">
        <v>41974</v>
      </c>
      <c r="B589" s="9">
        <v>277164</v>
      </c>
    </row>
    <row r="590" spans="1:2">
      <c r="A590" s="62">
        <v>42005</v>
      </c>
      <c r="B590" s="9">
        <v>267812</v>
      </c>
    </row>
    <row r="591" spans="1:2">
      <c r="A591" s="62">
        <v>42036</v>
      </c>
      <c r="B591" s="9">
        <v>247200</v>
      </c>
    </row>
    <row r="592" spans="1:2">
      <c r="A592" s="62">
        <v>42064</v>
      </c>
      <c r="B592" s="9">
        <v>280753</v>
      </c>
    </row>
    <row r="593" spans="1:2">
      <c r="A593" s="62">
        <v>42095</v>
      </c>
      <c r="B593" s="9">
        <v>275684</v>
      </c>
    </row>
    <row r="594" spans="1:2">
      <c r="A594" s="62">
        <v>42125</v>
      </c>
      <c r="B594" s="9">
        <v>287136</v>
      </c>
    </row>
    <row r="595" spans="1:2">
      <c r="A595" s="62">
        <v>42156</v>
      </c>
      <c r="B595" s="9">
        <v>282512</v>
      </c>
    </row>
    <row r="596" spans="1:2">
      <c r="A596" s="62">
        <v>42186</v>
      </c>
      <c r="B596" s="9">
        <v>293579</v>
      </c>
    </row>
    <row r="597" spans="1:2">
      <c r="A597" s="62">
        <v>42217</v>
      </c>
      <c r="B597" s="9">
        <v>293263</v>
      </c>
    </row>
    <row r="598" spans="1:2">
      <c r="A598" s="62">
        <v>42248</v>
      </c>
      <c r="B598" s="9">
        <v>278658</v>
      </c>
    </row>
    <row r="599" spans="1:2">
      <c r="A599" s="62">
        <v>42278</v>
      </c>
      <c r="B599" s="9">
        <v>286585</v>
      </c>
    </row>
    <row r="600" spans="1:2">
      <c r="A600" s="62">
        <v>42309</v>
      </c>
      <c r="B600" s="9">
        <v>273349</v>
      </c>
    </row>
    <row r="601" spans="1:2">
      <c r="A601" s="62">
        <v>42339</v>
      </c>
      <c r="B601" s="9">
        <v>283575</v>
      </c>
    </row>
    <row r="602" spans="1:2">
      <c r="A602" s="62">
        <v>42370</v>
      </c>
      <c r="B602" s="9">
        <v>268252</v>
      </c>
    </row>
    <row r="603" spans="1:2">
      <c r="A603" s="62">
        <v>42401</v>
      </c>
      <c r="B603" s="9">
        <v>267417</v>
      </c>
    </row>
    <row r="604" spans="1:2">
      <c r="A604" s="62">
        <v>42430</v>
      </c>
      <c r="B604" s="9">
        <v>290568</v>
      </c>
    </row>
    <row r="605" spans="1:2">
      <c r="A605" s="62">
        <v>42461</v>
      </c>
      <c r="B605" s="9">
        <v>275266</v>
      </c>
    </row>
    <row r="606" spans="1:2">
      <c r="A606" s="62">
        <v>42491</v>
      </c>
      <c r="B606" s="9">
        <v>291924</v>
      </c>
    </row>
    <row r="607" spans="1:2">
      <c r="A607" s="62">
        <v>42522</v>
      </c>
      <c r="B607" s="9">
        <v>288238</v>
      </c>
    </row>
    <row r="608" spans="1:2">
      <c r="A608" s="62">
        <v>42552</v>
      </c>
      <c r="B608" s="9">
        <v>296905</v>
      </c>
    </row>
    <row r="609" spans="1:2">
      <c r="A609" s="62">
        <v>42583</v>
      </c>
      <c r="B609" s="9">
        <v>300300</v>
      </c>
    </row>
    <row r="610" spans="1:2">
      <c r="A610" s="62">
        <v>42614</v>
      </c>
      <c r="B610" s="9">
        <v>284512</v>
      </c>
    </row>
    <row r="611" spans="1:2">
      <c r="A611" s="62">
        <v>42644</v>
      </c>
      <c r="B611" s="9">
        <v>281893</v>
      </c>
    </row>
    <row r="612" spans="1:2">
      <c r="A612" s="62">
        <v>42675</v>
      </c>
      <c r="B612" s="9">
        <v>276997</v>
      </c>
    </row>
    <row r="613" spans="1:2">
      <c r="A613" s="62">
        <v>42705</v>
      </c>
      <c r="B613" s="9">
        <v>287779</v>
      </c>
    </row>
    <row r="614" spans="1:2">
      <c r="A614" s="62">
        <v>42736</v>
      </c>
      <c r="B614" s="9">
        <v>263708</v>
      </c>
    </row>
    <row r="615" spans="1:2">
      <c r="A615" s="62">
        <v>42767</v>
      </c>
      <c r="B615" s="9">
        <v>252217</v>
      </c>
    </row>
    <row r="616" spans="1:2">
      <c r="A616" s="62">
        <v>42795</v>
      </c>
      <c r="B616" s="9">
        <v>289083</v>
      </c>
    </row>
    <row r="617" spans="1:2">
      <c r="A617" s="62">
        <v>42826</v>
      </c>
      <c r="B617" s="9">
        <v>278855</v>
      </c>
    </row>
    <row r="618" spans="1:2">
      <c r="A618" s="62">
        <v>42856</v>
      </c>
      <c r="B618" s="9">
        <v>296044</v>
      </c>
    </row>
    <row r="619" spans="1:2">
      <c r="A619" s="62">
        <v>42887</v>
      </c>
      <c r="B619" s="9">
        <v>293168</v>
      </c>
    </row>
    <row r="620" spans="1:2">
      <c r="A620" s="62">
        <v>42917</v>
      </c>
      <c r="B620" s="9">
        <v>297452</v>
      </c>
    </row>
    <row r="621" spans="1:2">
      <c r="A621" s="62">
        <v>42948</v>
      </c>
      <c r="B621" s="9">
        <v>302303</v>
      </c>
    </row>
    <row r="622" spans="1:2">
      <c r="A622" s="62">
        <v>42979</v>
      </c>
      <c r="B622" s="9">
        <v>281327</v>
      </c>
    </row>
    <row r="623" spans="1:2">
      <c r="A623" s="62">
        <v>43009</v>
      </c>
      <c r="B623" s="9">
        <v>290071</v>
      </c>
    </row>
    <row r="624" spans="1:2">
      <c r="A624" s="62">
        <v>43040</v>
      </c>
      <c r="B624" s="9">
        <v>273314</v>
      </c>
    </row>
    <row r="625" spans="1:2">
      <c r="A625" s="62">
        <v>43070</v>
      </c>
      <c r="B625" s="9">
        <v>286643</v>
      </c>
    </row>
    <row r="626" spans="1:2">
      <c r="A626" s="62">
        <v>43101</v>
      </c>
      <c r="B626" s="9">
        <v>272415</v>
      </c>
    </row>
    <row r="627" spans="1:2">
      <c r="A627" s="62">
        <v>43132</v>
      </c>
      <c r="B627" s="9">
        <v>246292</v>
      </c>
    </row>
    <row r="628" spans="1:2">
      <c r="A628" s="62">
        <v>43160</v>
      </c>
      <c r="B628" s="9">
        <v>293401</v>
      </c>
    </row>
    <row r="629" spans="1:2">
      <c r="A629" s="62">
        <v>43191</v>
      </c>
      <c r="B629" s="9">
        <v>276179</v>
      </c>
    </row>
    <row r="630" spans="1:2">
      <c r="A630" s="62">
        <v>43221</v>
      </c>
      <c r="B630" s="9">
        <v>294973</v>
      </c>
    </row>
    <row r="631" spans="1:2">
      <c r="A631" s="62">
        <v>43252</v>
      </c>
      <c r="B631" s="9">
        <v>293911</v>
      </c>
    </row>
    <row r="632" spans="1:2">
      <c r="A632" s="62">
        <v>43282</v>
      </c>
      <c r="B632" s="9">
        <v>298852</v>
      </c>
    </row>
    <row r="633" spans="1:2">
      <c r="A633" s="62">
        <v>43313</v>
      </c>
      <c r="B633" s="9">
        <v>303123</v>
      </c>
    </row>
    <row r="634" spans="1:2">
      <c r="A634" s="62">
        <v>43344</v>
      </c>
      <c r="B634" s="9">
        <v>274577</v>
      </c>
    </row>
    <row r="635" spans="1:2">
      <c r="A635" s="62">
        <v>43374</v>
      </c>
      <c r="B635" s="9">
        <v>288109</v>
      </c>
    </row>
    <row r="636" spans="1:2">
      <c r="A636" s="62">
        <v>43405</v>
      </c>
      <c r="B636" s="9">
        <v>278712</v>
      </c>
    </row>
    <row r="637" spans="1:2">
      <c r="A637" s="62">
        <v>43435</v>
      </c>
      <c r="B637" s="9">
        <v>284535</v>
      </c>
    </row>
    <row r="638" spans="1:2">
      <c r="A638" s="62">
        <v>43466</v>
      </c>
      <c r="B638" s="9">
        <v>272130</v>
      </c>
    </row>
    <row r="639" spans="1:2">
      <c r="A639" s="62">
        <v>43497</v>
      </c>
      <c r="B639" s="9">
        <v>254011</v>
      </c>
    </row>
    <row r="640" spans="1:2">
      <c r="A640" s="62">
        <v>43525</v>
      </c>
      <c r="B640" s="9">
        <v>284706</v>
      </c>
    </row>
    <row r="641" spans="1:2">
      <c r="A641" s="62">
        <v>43556</v>
      </c>
      <c r="B641" s="9">
        <v>282318</v>
      </c>
    </row>
    <row r="642" spans="1:2">
      <c r="A642" s="62">
        <v>43586</v>
      </c>
      <c r="B642" s="9">
        <v>294420</v>
      </c>
    </row>
    <row r="643" spans="1:2">
      <c r="A643" s="62">
        <v>43617</v>
      </c>
      <c r="B643" s="9">
        <v>291099</v>
      </c>
    </row>
    <row r="644" spans="1:2">
      <c r="A644" s="62">
        <v>43647</v>
      </c>
      <c r="B644" s="9">
        <v>295522</v>
      </c>
    </row>
    <row r="645" spans="1:2">
      <c r="A645" s="62">
        <v>43678</v>
      </c>
      <c r="B645" s="9">
        <v>304844</v>
      </c>
    </row>
    <row r="646" spans="1:2">
      <c r="A646" s="62">
        <v>43709</v>
      </c>
      <c r="B646" s="9">
        <v>275925</v>
      </c>
    </row>
    <row r="647" spans="1:2">
      <c r="A647" s="62">
        <v>43739</v>
      </c>
      <c r="B647" s="9">
        <v>288554</v>
      </c>
    </row>
    <row r="648" spans="1:2">
      <c r="A648" s="62">
        <v>43770</v>
      </c>
      <c r="B648" s="9">
        <v>276272</v>
      </c>
    </row>
    <row r="649" spans="1:2">
      <c r="A649" s="62">
        <v>43800</v>
      </c>
      <c r="B649" s="9">
        <v>278108</v>
      </c>
    </row>
    <row r="650" spans="1:2">
      <c r="A650" s="62">
        <v>43831</v>
      </c>
      <c r="B650" s="9">
        <v>270430</v>
      </c>
    </row>
    <row r="651" spans="1:2">
      <c r="A651" s="62">
        <v>43862</v>
      </c>
      <c r="B651" s="9">
        <v>262463</v>
      </c>
    </row>
    <row r="652" spans="1:2">
      <c r="A652" s="62">
        <v>43891</v>
      </c>
      <c r="B652" s="9">
        <v>241149</v>
      </c>
    </row>
    <row r="653" spans="1:2">
      <c r="A653" s="62">
        <v>43922</v>
      </c>
      <c r="B653" s="9">
        <v>175973</v>
      </c>
    </row>
    <row r="654" spans="1:2">
      <c r="A654" s="62">
        <v>43952</v>
      </c>
      <c r="B654" s="9">
        <v>223138</v>
      </c>
    </row>
    <row r="655" spans="1:2">
      <c r="A655" s="62">
        <v>43983</v>
      </c>
      <c r="B655" s="9">
        <v>248746</v>
      </c>
    </row>
    <row r="656" spans="1:2">
      <c r="A656" s="62">
        <v>44013</v>
      </c>
      <c r="B656" s="9">
        <v>262269</v>
      </c>
    </row>
    <row r="657" spans="1:2">
      <c r="A657" s="62">
        <v>44044</v>
      </c>
      <c r="B657" s="9">
        <v>264247</v>
      </c>
    </row>
    <row r="658" spans="1:2">
      <c r="A658" s="62">
        <v>44075</v>
      </c>
      <c r="B658" s="9">
        <v>256233</v>
      </c>
    </row>
    <row r="659" spans="1:2">
      <c r="A659" s="62">
        <v>44105</v>
      </c>
      <c r="B659" s="9">
        <v>257809</v>
      </c>
    </row>
    <row r="660" spans="1:2">
      <c r="A660" s="62">
        <v>44136</v>
      </c>
      <c r="B660" s="9">
        <v>240041</v>
      </c>
    </row>
    <row r="661" spans="1:2">
      <c r="A661" s="62">
        <v>44166</v>
      </c>
      <c r="B661" s="9">
        <v>243518</v>
      </c>
    </row>
    <row r="662" spans="1:2">
      <c r="A662" s="62">
        <v>44197</v>
      </c>
      <c r="B662" s="9">
        <v>239423</v>
      </c>
    </row>
    <row r="663" spans="1:2">
      <c r="A663" s="62">
        <v>44228</v>
      </c>
      <c r="B663" s="9">
        <v>219060</v>
      </c>
    </row>
    <row r="664" spans="1:2">
      <c r="A664" s="62">
        <v>44256</v>
      </c>
      <c r="B664" s="9">
        <v>265148</v>
      </c>
    </row>
    <row r="665" spans="1:2">
      <c r="A665" s="62">
        <v>44287</v>
      </c>
      <c r="B665" s="9">
        <v>265181</v>
      </c>
    </row>
    <row r="666" spans="1:2">
      <c r="A666" s="62">
        <v>44317</v>
      </c>
      <c r="B666" s="9">
        <v>281504</v>
      </c>
    </row>
    <row r="667" spans="1:2">
      <c r="A667" s="62">
        <v>44348</v>
      </c>
      <c r="B667" s="9">
        <v>280850</v>
      </c>
    </row>
    <row r="668" spans="1:2">
      <c r="A668" s="62">
        <v>44378</v>
      </c>
      <c r="B668" s="9">
        <v>288209</v>
      </c>
    </row>
    <row r="669" spans="1:2">
      <c r="A669" s="62">
        <v>44409</v>
      </c>
      <c r="B669" s="9">
        <v>284652</v>
      </c>
    </row>
    <row r="670" spans="1:2">
      <c r="A670" s="62">
        <v>44440</v>
      </c>
      <c r="B670" s="9">
        <v>267974</v>
      </c>
    </row>
    <row r="671" spans="1:2">
      <c r="A671" s="62">
        <v>44470</v>
      </c>
      <c r="B671" s="9">
        <v>279835</v>
      </c>
    </row>
    <row r="672" spans="1:2">
      <c r="A672" s="62">
        <v>44501</v>
      </c>
      <c r="B672" s="9">
        <v>270632</v>
      </c>
    </row>
    <row r="673" spans="1:2">
      <c r="A673" s="62">
        <v>44531</v>
      </c>
      <c r="B673" s="9">
        <v>275262</v>
      </c>
    </row>
    <row r="674" spans="1:2">
      <c r="A674" s="62">
        <v>44562</v>
      </c>
      <c r="B674" s="9">
        <v>249918</v>
      </c>
    </row>
    <row r="675" spans="1:2">
      <c r="A675" s="62">
        <v>44593</v>
      </c>
      <c r="B675" s="9">
        <v>242205</v>
      </c>
    </row>
    <row r="676" spans="1:2">
      <c r="A676" s="62">
        <v>44621</v>
      </c>
      <c r="B676" s="9">
        <v>279159</v>
      </c>
    </row>
    <row r="677" spans="1:2">
      <c r="A677" s="62">
        <v>44652</v>
      </c>
      <c r="B677" s="9">
        <v>263962</v>
      </c>
    </row>
    <row r="678" spans="1:2">
      <c r="A678" s="62">
        <v>44682</v>
      </c>
      <c r="B678" s="9">
        <v>282692</v>
      </c>
    </row>
    <row r="679" spans="1:2">
      <c r="A679" s="62">
        <v>44713</v>
      </c>
      <c r="B679" s="9">
        <v>272253</v>
      </c>
    </row>
    <row r="680" spans="1:2">
      <c r="A680" s="62">
        <v>44743</v>
      </c>
      <c r="B680" s="9">
        <v>273158</v>
      </c>
    </row>
    <row r="681" spans="1:2">
      <c r="A681" s="62">
        <v>44774</v>
      </c>
      <c r="B681" s="9">
        <v>282576</v>
      </c>
    </row>
    <row r="682" spans="1:2">
      <c r="A682" s="62">
        <v>44805</v>
      </c>
      <c r="B682" s="9">
        <v>265399</v>
      </c>
    </row>
    <row r="683" spans="1:2">
      <c r="A683" s="62">
        <v>44835</v>
      </c>
      <c r="B683" s="9">
        <v>273011</v>
      </c>
    </row>
    <row r="684" spans="1:2">
      <c r="A684" s="62">
        <v>44866</v>
      </c>
      <c r="B684" s="9">
        <v>264805</v>
      </c>
    </row>
    <row r="685" spans="1:2">
      <c r="A685" s="62">
        <v>44896</v>
      </c>
      <c r="B685" s="9">
        <v>266473</v>
      </c>
    </row>
    <row r="686" spans="1:2">
      <c r="A686" s="62">
        <v>44927</v>
      </c>
      <c r="B686" s="9">
        <v>256756</v>
      </c>
    </row>
    <row r="687" spans="1:2">
      <c r="A687" s="62">
        <v>44958</v>
      </c>
      <c r="B687" s="9">
        <v>244016</v>
      </c>
    </row>
    <row r="688" spans="1:2">
      <c r="A688" s="62">
        <v>44986</v>
      </c>
      <c r="B688" s="9">
        <v>279211</v>
      </c>
    </row>
    <row r="689" spans="1:2">
      <c r="A689" s="62">
        <v>45017</v>
      </c>
      <c r="B689" s="9">
        <v>269880</v>
      </c>
    </row>
    <row r="690" spans="1:2">
      <c r="A690" s="62">
        <v>45047</v>
      </c>
      <c r="B690" s="9">
        <v>282251</v>
      </c>
    </row>
    <row r="691" spans="1:2">
      <c r="A691" s="62">
        <v>45078</v>
      </c>
      <c r="B691" s="9">
        <v>278365</v>
      </c>
    </row>
    <row r="692" spans="1:2">
      <c r="A692" s="62">
        <v>45108</v>
      </c>
      <c r="B692" s="9">
        <v>279416</v>
      </c>
    </row>
    <row r="693" spans="1:2">
      <c r="A693" s="62">
        <v>45139</v>
      </c>
      <c r="B693" s="9">
        <v>288277</v>
      </c>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row r="1578" spans="1:2">
      <c r="A1578" s="10"/>
      <c r="B1578" s="9"/>
    </row>
    <row r="1579" spans="1:2">
      <c r="A1579" s="10"/>
      <c r="B1579" s="9"/>
    </row>
    <row r="1580" spans="1:2">
      <c r="A1580" s="10"/>
      <c r="B1580" s="9"/>
    </row>
    <row r="1581" spans="1:2">
      <c r="A1581" s="10"/>
      <c r="B1581" s="9"/>
    </row>
    <row r="1582" spans="1:2">
      <c r="A1582" s="10"/>
      <c r="B1582" s="9"/>
    </row>
    <row r="1583" spans="1:2">
      <c r="A1583" s="10"/>
      <c r="B1583" s="9"/>
    </row>
    <row r="1584" spans="1:2">
      <c r="A1584" s="10"/>
      <c r="B1584" s="9"/>
    </row>
    <row r="1585" spans="1:2">
      <c r="A1585" s="10"/>
      <c r="B1585" s="9"/>
    </row>
    <row r="1586" spans="1:2">
      <c r="A1586" s="10"/>
      <c r="B1586" s="9"/>
    </row>
    <row r="1587" spans="1:2">
      <c r="A1587" s="10"/>
      <c r="B1587" s="9"/>
    </row>
    <row r="1588" spans="1:2">
      <c r="A1588" s="10"/>
      <c r="B1588" s="9"/>
    </row>
    <row r="1589" spans="1:2">
      <c r="A1589" s="10"/>
      <c r="B1589" s="9"/>
    </row>
    <row r="1590" spans="1:2">
      <c r="A1590" s="10"/>
      <c r="B1590" s="9"/>
    </row>
    <row r="1591" spans="1:2">
      <c r="A1591" s="10"/>
      <c r="B1591" s="9"/>
    </row>
    <row r="1592" spans="1:2">
      <c r="A1592" s="10"/>
      <c r="B1592" s="9"/>
    </row>
    <row r="1593" spans="1:2">
      <c r="A1593" s="10"/>
      <c r="B1593" s="9"/>
    </row>
    <row r="1594" spans="1:2">
      <c r="A1594" s="10"/>
      <c r="B1594" s="9"/>
    </row>
    <row r="1595" spans="1:2">
      <c r="A1595" s="10"/>
      <c r="B1595" s="9"/>
    </row>
    <row r="1596" spans="1:2">
      <c r="A1596" s="10"/>
      <c r="B1596" s="9"/>
    </row>
    <row r="1597" spans="1:2">
      <c r="A1597" s="10"/>
      <c r="B1597" s="9"/>
    </row>
    <row r="1598" spans="1:2">
      <c r="A1598" s="10"/>
      <c r="B1598" s="9"/>
    </row>
    <row r="1599" spans="1:2">
      <c r="A1599" s="10"/>
      <c r="B1599" s="9"/>
    </row>
    <row r="1600" spans="1:2">
      <c r="A1600" s="10"/>
      <c r="B1600" s="9"/>
    </row>
    <row r="1601" spans="1:2">
      <c r="A1601" s="10"/>
      <c r="B1601" s="9"/>
    </row>
    <row r="1602" spans="1:2">
      <c r="A1602" s="10"/>
      <c r="B1602" s="9"/>
    </row>
    <row r="1603" spans="1:2">
      <c r="A1603" s="10"/>
      <c r="B1603" s="9"/>
    </row>
    <row r="1604" spans="1:2">
      <c r="A1604" s="10"/>
      <c r="B1604" s="9"/>
    </row>
    <row r="1605" spans="1:2">
      <c r="A1605" s="10"/>
      <c r="B1605" s="9"/>
    </row>
    <row r="1606" spans="1:2">
      <c r="A1606" s="10"/>
      <c r="B1606" s="9"/>
    </row>
    <row r="1607" spans="1:2">
      <c r="A1607" s="10"/>
      <c r="B1607" s="9"/>
    </row>
    <row r="1608" spans="1:2">
      <c r="A1608" s="10"/>
      <c r="B1608" s="9"/>
    </row>
    <row r="1609" spans="1:2">
      <c r="A1609" s="10"/>
      <c r="B1609" s="9"/>
    </row>
    <row r="1610" spans="1:2">
      <c r="A1610" s="10"/>
      <c r="B1610" s="9"/>
    </row>
    <row r="1611" spans="1:2">
      <c r="A1611" s="10"/>
      <c r="B1611" s="9"/>
    </row>
    <row r="1612" spans="1:2">
      <c r="A1612" s="10"/>
      <c r="B1612" s="9"/>
    </row>
    <row r="1613" spans="1:2">
      <c r="A1613" s="10"/>
      <c r="B1613" s="9"/>
    </row>
    <row r="1614" spans="1:2">
      <c r="A1614" s="10"/>
      <c r="B1614" s="9"/>
    </row>
    <row r="1615" spans="1:2">
      <c r="A1615" s="10"/>
      <c r="B1615" s="9"/>
    </row>
    <row r="1616" spans="1:2">
      <c r="A1616" s="10"/>
      <c r="B1616" s="9"/>
    </row>
    <row r="1617" spans="1:2">
      <c r="A1617" s="10"/>
      <c r="B1617" s="9"/>
    </row>
    <row r="1618" spans="1:2">
      <c r="A1618" s="10"/>
      <c r="B1618" s="9"/>
    </row>
    <row r="1619" spans="1:2">
      <c r="A1619" s="10"/>
      <c r="B1619" s="9"/>
    </row>
    <row r="1620" spans="1:2">
      <c r="A1620" s="10"/>
      <c r="B1620" s="9"/>
    </row>
    <row r="1621" spans="1:2">
      <c r="A1621" s="10"/>
      <c r="B1621" s="9"/>
    </row>
    <row r="1622" spans="1:2">
      <c r="A1622" s="10"/>
      <c r="B1622" s="9"/>
    </row>
    <row r="1623" spans="1:2">
      <c r="A1623" s="10"/>
      <c r="B1623" s="9"/>
    </row>
    <row r="1624" spans="1:2">
      <c r="A1624" s="10"/>
      <c r="B1624" s="9"/>
    </row>
    <row r="1625" spans="1:2">
      <c r="A1625" s="10"/>
      <c r="B1625" s="9"/>
    </row>
    <row r="1626" spans="1:2">
      <c r="A1626" s="10"/>
      <c r="B1626" s="9"/>
    </row>
    <row r="1627" spans="1:2">
      <c r="A1627" s="10"/>
      <c r="B1627" s="9"/>
    </row>
    <row r="1628" spans="1:2">
      <c r="A1628" s="10"/>
      <c r="B1628" s="9"/>
    </row>
    <row r="1629" spans="1:2">
      <c r="A1629" s="10"/>
      <c r="B1629" s="9"/>
    </row>
    <row r="1630" spans="1:2">
      <c r="A1630" s="10"/>
      <c r="B1630" s="9"/>
    </row>
    <row r="1631" spans="1:2">
      <c r="A1631" s="10"/>
      <c r="B1631" s="9"/>
    </row>
    <row r="1632" spans="1:2">
      <c r="A1632" s="10"/>
      <c r="B1632" s="9"/>
    </row>
    <row r="1633" spans="1:2">
      <c r="A1633" s="10"/>
      <c r="B1633" s="9"/>
    </row>
    <row r="1634" spans="1:2">
      <c r="A1634" s="10"/>
      <c r="B1634" s="9"/>
    </row>
    <row r="1635" spans="1:2">
      <c r="A1635" s="10"/>
      <c r="B1635" s="9"/>
    </row>
    <row r="1636" spans="1:2">
      <c r="A1636" s="10"/>
      <c r="B1636" s="9"/>
    </row>
    <row r="1637" spans="1:2">
      <c r="A1637" s="10"/>
      <c r="B1637" s="9"/>
    </row>
    <row r="1638" spans="1:2">
      <c r="A1638" s="10"/>
      <c r="B1638" s="9"/>
    </row>
    <row r="1639" spans="1:2">
      <c r="A1639" s="10"/>
      <c r="B1639" s="9"/>
    </row>
    <row r="1640" spans="1:2">
      <c r="A1640" s="10"/>
      <c r="B1640" s="9"/>
    </row>
    <row r="1641" spans="1:2">
      <c r="A1641" s="10"/>
      <c r="B1641" s="9"/>
    </row>
    <row r="1642" spans="1:2">
      <c r="A1642" s="10"/>
      <c r="B1642" s="9"/>
    </row>
    <row r="1643" spans="1:2">
      <c r="A1643" s="10"/>
      <c r="B1643" s="9"/>
    </row>
    <row r="1644" spans="1:2">
      <c r="A1644" s="10"/>
      <c r="B1644" s="9"/>
    </row>
    <row r="1645" spans="1:2">
      <c r="A1645" s="10"/>
      <c r="B1645" s="9"/>
    </row>
    <row r="1646" spans="1:2">
      <c r="A1646" s="10"/>
      <c r="B1646" s="9"/>
    </row>
    <row r="1647" spans="1:2">
      <c r="A1647" s="10"/>
      <c r="B1647" s="9"/>
    </row>
    <row r="1648" spans="1:2">
      <c r="A1648" s="10"/>
      <c r="B1648" s="9"/>
    </row>
    <row r="1649" spans="1:2">
      <c r="A1649" s="10"/>
      <c r="B1649" s="9"/>
    </row>
    <row r="1650" spans="1:2">
      <c r="A1650" s="10"/>
      <c r="B1650" s="9"/>
    </row>
    <row r="1651" spans="1:2">
      <c r="A1651" s="10"/>
      <c r="B1651" s="9"/>
    </row>
    <row r="1652" spans="1:2">
      <c r="A1652" s="10"/>
      <c r="B1652" s="9"/>
    </row>
    <row r="1653" spans="1:2">
      <c r="A1653" s="10"/>
      <c r="B1653" s="9"/>
    </row>
    <row r="1654" spans="1:2">
      <c r="A1654" s="10"/>
      <c r="B1654" s="9"/>
    </row>
    <row r="1655" spans="1:2">
      <c r="A1655" s="10"/>
      <c r="B1655" s="9"/>
    </row>
    <row r="1656" spans="1:2">
      <c r="A1656" s="10"/>
      <c r="B1656" s="9"/>
    </row>
    <row r="1657" spans="1:2">
      <c r="A1657" s="10"/>
      <c r="B1657" s="9"/>
    </row>
    <row r="1658" spans="1:2">
      <c r="A1658" s="10"/>
      <c r="B1658" s="9"/>
    </row>
    <row r="1659" spans="1:2">
      <c r="A1659" s="10"/>
      <c r="B1659" s="9"/>
    </row>
    <row r="1660" spans="1:2">
      <c r="A1660" s="10"/>
      <c r="B1660" s="9"/>
    </row>
    <row r="1661" spans="1:2">
      <c r="A1661" s="10"/>
      <c r="B1661" s="9"/>
    </row>
    <row r="1662" spans="1:2">
      <c r="A1662" s="10"/>
      <c r="B1662" s="9"/>
    </row>
    <row r="1663" spans="1:2">
      <c r="A1663" s="10"/>
      <c r="B1663" s="9"/>
    </row>
    <row r="1664" spans="1:2">
      <c r="A1664" s="10"/>
      <c r="B1664" s="9"/>
    </row>
    <row r="1665" spans="1:2">
      <c r="A1665" s="10"/>
      <c r="B1665" s="9"/>
    </row>
    <row r="1666" spans="1:2">
      <c r="A1666" s="10"/>
      <c r="B1666" s="9"/>
    </row>
    <row r="1667" spans="1:2">
      <c r="A1667" s="10"/>
      <c r="B1667" s="9"/>
    </row>
    <row r="1668" spans="1:2">
      <c r="A1668" s="10"/>
      <c r="B1668" s="9"/>
    </row>
    <row r="1669" spans="1:2">
      <c r="A1669" s="10"/>
      <c r="B1669" s="9"/>
    </row>
    <row r="1670" spans="1:2">
      <c r="A1670" s="10"/>
      <c r="B1670" s="9"/>
    </row>
    <row r="1671" spans="1:2">
      <c r="A1671" s="10"/>
      <c r="B1671" s="9"/>
    </row>
    <row r="1672" spans="1:2">
      <c r="A1672" s="10"/>
      <c r="B1672" s="9"/>
    </row>
    <row r="1673" spans="1:2">
      <c r="A1673" s="10"/>
      <c r="B1673" s="9"/>
    </row>
    <row r="1674" spans="1:2">
      <c r="A1674" s="10"/>
      <c r="B1674" s="9"/>
    </row>
    <row r="1675" spans="1:2">
      <c r="A1675" s="10"/>
      <c r="B1675" s="9"/>
    </row>
    <row r="1676" spans="1:2">
      <c r="A1676" s="10"/>
      <c r="B1676" s="9"/>
    </row>
    <row r="1677" spans="1:2">
      <c r="A1677" s="10"/>
      <c r="B1677" s="9"/>
    </row>
    <row r="1678" spans="1:2">
      <c r="A1678" s="10"/>
      <c r="B1678" s="9"/>
    </row>
    <row r="1679" spans="1:2">
      <c r="A1679" s="10"/>
      <c r="B1679" s="9"/>
    </row>
    <row r="1680" spans="1:2">
      <c r="A1680" s="10"/>
      <c r="B1680" s="9"/>
    </row>
    <row r="1681" spans="1:2">
      <c r="A1681" s="10"/>
      <c r="B1681" s="9"/>
    </row>
    <row r="1682" spans="1:2">
      <c r="A1682" s="10"/>
      <c r="B1682" s="9"/>
    </row>
    <row r="1683" spans="1:2">
      <c r="A1683" s="10"/>
      <c r="B1683" s="9"/>
    </row>
    <row r="1684" spans="1:2">
      <c r="A1684" s="10"/>
      <c r="B1684" s="9"/>
    </row>
    <row r="1685" spans="1:2">
      <c r="A1685" s="10"/>
      <c r="B1685" s="9"/>
    </row>
    <row r="1686" spans="1:2">
      <c r="A1686" s="10"/>
      <c r="B1686" s="9"/>
    </row>
    <row r="1687" spans="1:2">
      <c r="A1687" s="10"/>
      <c r="B1687" s="9"/>
    </row>
    <row r="1688" spans="1:2">
      <c r="A1688" s="10"/>
      <c r="B1688" s="9"/>
    </row>
    <row r="1689" spans="1:2">
      <c r="A1689" s="10"/>
      <c r="B1689" s="9"/>
    </row>
    <row r="1690" spans="1:2">
      <c r="A1690" s="10"/>
      <c r="B1690" s="9"/>
    </row>
    <row r="1691" spans="1:2">
      <c r="A1691" s="10"/>
      <c r="B1691" s="9"/>
    </row>
    <row r="1692" spans="1:2">
      <c r="A1692" s="10"/>
      <c r="B1692" s="9"/>
    </row>
    <row r="1693" spans="1:2">
      <c r="A1693" s="10"/>
      <c r="B1693" s="9"/>
    </row>
    <row r="1694" spans="1:2">
      <c r="A1694" s="10"/>
      <c r="B1694" s="9"/>
    </row>
    <row r="1695" spans="1:2">
      <c r="A1695" s="10"/>
      <c r="B1695" s="9"/>
    </row>
    <row r="1696" spans="1:2">
      <c r="A1696" s="10"/>
      <c r="B1696" s="9"/>
    </row>
    <row r="1697" spans="1:2">
      <c r="A1697" s="10"/>
      <c r="B1697" s="9"/>
    </row>
    <row r="1698" spans="1:2">
      <c r="A1698" s="10"/>
      <c r="B1698" s="9"/>
    </row>
    <row r="1699" spans="1:2">
      <c r="A1699" s="10"/>
      <c r="B1699" s="9"/>
    </row>
    <row r="1700" spans="1:2">
      <c r="A1700" s="10"/>
      <c r="B1700" s="9"/>
    </row>
    <row r="1701" spans="1:2">
      <c r="A1701" s="10"/>
      <c r="B1701" s="9"/>
    </row>
    <row r="1702" spans="1:2">
      <c r="A1702" s="10"/>
      <c r="B1702" s="9"/>
    </row>
    <row r="1703" spans="1:2">
      <c r="A1703" s="10"/>
      <c r="B1703" s="9"/>
    </row>
    <row r="1704" spans="1:2">
      <c r="A1704" s="10"/>
      <c r="B1704" s="9"/>
    </row>
    <row r="1705" spans="1:2">
      <c r="A1705" s="10"/>
      <c r="B1705" s="9"/>
    </row>
    <row r="1706" spans="1:2">
      <c r="A1706" s="10"/>
      <c r="B1706" s="9"/>
    </row>
    <row r="1707" spans="1:2">
      <c r="A1707" s="10"/>
      <c r="B1707" s="9"/>
    </row>
    <row r="1708" spans="1:2">
      <c r="A1708" s="10"/>
      <c r="B1708" s="9"/>
    </row>
    <row r="1709" spans="1:2">
      <c r="A1709" s="10"/>
      <c r="B1709" s="9"/>
    </row>
    <row r="1710" spans="1:2">
      <c r="A1710" s="10"/>
      <c r="B1710" s="9"/>
    </row>
    <row r="1711" spans="1:2">
      <c r="A1711" s="10"/>
      <c r="B1711" s="9"/>
    </row>
    <row r="1712" spans="1:2">
      <c r="A1712" s="10"/>
      <c r="B1712"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973D-844E-A343-83FF-2BA8462FB8DD}">
  <dimension ref="A1:B53"/>
  <sheetViews>
    <sheetView topLeftCell="A45" workbookViewId="0">
      <selection activeCell="B53" sqref="B53"/>
    </sheetView>
  </sheetViews>
  <sheetFormatPr defaultColWidth="8.77734375" defaultRowHeight="14.4"/>
  <cols>
    <col min="1" max="1" width="4.77734375" bestFit="1" customWidth="1"/>
    <col min="2" max="2" width="12.109375" bestFit="1" customWidth="1"/>
  </cols>
  <sheetData>
    <row r="1" spans="1:2">
      <c r="A1" t="s">
        <v>27</v>
      </c>
      <c r="B1" t="s">
        <v>10435</v>
      </c>
    </row>
    <row r="2" spans="1:2">
      <c r="A2">
        <v>1970</v>
      </c>
      <c r="B2" s="5">
        <v>7.02</v>
      </c>
    </row>
    <row r="3" spans="1:2">
      <c r="A3">
        <v>1971</v>
      </c>
      <c r="B3" s="5">
        <v>7.1</v>
      </c>
    </row>
    <row r="4" spans="1:2">
      <c r="A4">
        <v>1972</v>
      </c>
      <c r="B4" s="5">
        <v>7.33</v>
      </c>
    </row>
    <row r="5" spans="1:2">
      <c r="A5">
        <v>1973</v>
      </c>
      <c r="B5" s="5">
        <v>7.54</v>
      </c>
    </row>
    <row r="6" spans="1:2">
      <c r="A6">
        <v>1974</v>
      </c>
      <c r="B6" s="5">
        <v>7.59</v>
      </c>
    </row>
    <row r="7" spans="1:2">
      <c r="A7">
        <v>1975</v>
      </c>
      <c r="B7" s="5">
        <v>7.66</v>
      </c>
    </row>
    <row r="8" spans="1:2">
      <c r="A8">
        <v>1976</v>
      </c>
      <c r="B8" s="5">
        <v>7.72</v>
      </c>
    </row>
    <row r="9" spans="1:2">
      <c r="A9">
        <v>1977</v>
      </c>
      <c r="B9" s="5">
        <v>7.8</v>
      </c>
    </row>
    <row r="10" spans="1:2">
      <c r="A10">
        <v>1978</v>
      </c>
      <c r="B10" s="5">
        <v>7.84</v>
      </c>
    </row>
    <row r="11" spans="1:2">
      <c r="A11">
        <v>1979</v>
      </c>
      <c r="B11" s="5">
        <v>8.15</v>
      </c>
    </row>
    <row r="12" spans="1:2">
      <c r="A12">
        <v>1980</v>
      </c>
      <c r="B12" s="5">
        <v>8.25</v>
      </c>
    </row>
    <row r="13" spans="1:2">
      <c r="A13">
        <v>1981</v>
      </c>
      <c r="B13" s="5">
        <v>9.15</v>
      </c>
    </row>
    <row r="14" spans="1:2">
      <c r="A14">
        <v>1982</v>
      </c>
      <c r="B14" s="5">
        <v>9.07</v>
      </c>
    </row>
    <row r="15" spans="1:2">
      <c r="A15">
        <v>1983</v>
      </c>
      <c r="B15" s="5">
        <v>9.75</v>
      </c>
    </row>
    <row r="16" spans="1:2">
      <c r="A16">
        <v>1984</v>
      </c>
      <c r="B16" s="5">
        <v>10.58</v>
      </c>
    </row>
    <row r="17" spans="1:2">
      <c r="A17">
        <v>1985</v>
      </c>
      <c r="B17" s="5">
        <v>11.08</v>
      </c>
    </row>
    <row r="18" spans="1:2">
      <c r="A18">
        <v>1986</v>
      </c>
      <c r="B18" s="5">
        <v>11.78</v>
      </c>
    </row>
    <row r="19" spans="1:2">
      <c r="A19">
        <v>1987</v>
      </c>
      <c r="B19" s="5">
        <v>12.75</v>
      </c>
    </row>
    <row r="20" spans="1:2">
      <c r="A20">
        <v>1988</v>
      </c>
      <c r="B20" s="5">
        <v>13.42</v>
      </c>
    </row>
    <row r="21" spans="1:2">
      <c r="A21">
        <v>1989</v>
      </c>
      <c r="B21" s="5">
        <v>14.19</v>
      </c>
    </row>
    <row r="22" spans="1:2">
      <c r="A22">
        <v>1990</v>
      </c>
      <c r="B22" s="5">
        <v>15.47</v>
      </c>
    </row>
    <row r="23" spans="1:2">
      <c r="A23">
        <v>1991</v>
      </c>
      <c r="B23" s="5">
        <v>17.55</v>
      </c>
    </row>
    <row r="24" spans="1:2">
      <c r="A24">
        <v>1992</v>
      </c>
      <c r="B24" s="5">
        <v>17.989999999999998</v>
      </c>
    </row>
    <row r="25" spans="1:2">
      <c r="A25">
        <v>1993</v>
      </c>
      <c r="B25" s="5">
        <v>18.34</v>
      </c>
    </row>
    <row r="26" spans="1:2">
      <c r="A26">
        <v>1994</v>
      </c>
      <c r="B26" s="5">
        <v>18.510000000000002</v>
      </c>
    </row>
    <row r="27" spans="1:2">
      <c r="A27">
        <v>1995</v>
      </c>
      <c r="B27" s="5">
        <v>18.5</v>
      </c>
    </row>
    <row r="28" spans="1:2">
      <c r="A28">
        <v>1996</v>
      </c>
      <c r="B28" s="5">
        <v>18.670000000000002</v>
      </c>
    </row>
    <row r="29" spans="1:2">
      <c r="A29">
        <v>1997</v>
      </c>
      <c r="B29" s="5">
        <v>19.05</v>
      </c>
    </row>
    <row r="30" spans="1:2">
      <c r="A30">
        <v>1998</v>
      </c>
      <c r="B30" s="5">
        <v>19.07</v>
      </c>
    </row>
    <row r="31" spans="1:2">
      <c r="A31">
        <v>1999</v>
      </c>
      <c r="B31" s="5">
        <v>19.29</v>
      </c>
    </row>
    <row r="32" spans="1:2">
      <c r="A32">
        <v>2000</v>
      </c>
      <c r="B32" s="5">
        <v>19.29</v>
      </c>
    </row>
    <row r="33" spans="1:2">
      <c r="A33">
        <v>2001</v>
      </c>
      <c r="B33" s="5">
        <v>19.079999999999998</v>
      </c>
    </row>
    <row r="34" spans="1:2">
      <c r="A34">
        <v>2002</v>
      </c>
      <c r="B34" s="5">
        <v>19.13</v>
      </c>
    </row>
    <row r="35" spans="1:2">
      <c r="A35">
        <v>2003</v>
      </c>
      <c r="B35" s="5">
        <v>19.07</v>
      </c>
    </row>
    <row r="36" spans="1:2">
      <c r="A36">
        <v>2004</v>
      </c>
      <c r="B36" s="5">
        <v>19.13</v>
      </c>
    </row>
    <row r="37" spans="1:2">
      <c r="A37">
        <v>2005</v>
      </c>
      <c r="B37" s="5">
        <v>19.25</v>
      </c>
    </row>
    <row r="38" spans="1:2">
      <c r="A38">
        <v>2006</v>
      </c>
      <c r="B38" s="5">
        <v>20.3</v>
      </c>
    </row>
    <row r="39" spans="1:2">
      <c r="A39">
        <v>2007</v>
      </c>
      <c r="B39" s="5">
        <v>19.25</v>
      </c>
    </row>
    <row r="40" spans="1:2">
      <c r="A40">
        <v>2008</v>
      </c>
      <c r="B40" s="5">
        <v>20.48</v>
      </c>
    </row>
    <row r="41" spans="1:2">
      <c r="A41">
        <v>2009</v>
      </c>
      <c r="B41" s="5">
        <v>20.78</v>
      </c>
    </row>
    <row r="42" spans="1:2">
      <c r="A42">
        <v>2010</v>
      </c>
      <c r="B42" s="5">
        <v>21.82</v>
      </c>
    </row>
    <row r="43" spans="1:2">
      <c r="A43">
        <v>2011</v>
      </c>
      <c r="B43" s="5">
        <v>21.38</v>
      </c>
    </row>
    <row r="44" spans="1:2">
      <c r="A44">
        <v>2012</v>
      </c>
      <c r="B44" s="5">
        <v>21.63</v>
      </c>
    </row>
    <row r="45" spans="1:2">
      <c r="A45">
        <v>2013</v>
      </c>
      <c r="B45" s="5">
        <v>21.898</v>
      </c>
    </row>
    <row r="46" spans="1:2">
      <c r="A46">
        <v>2014</v>
      </c>
      <c r="B46" s="5">
        <v>22.562999999999999</v>
      </c>
    </row>
    <row r="47" spans="1:2">
      <c r="A47">
        <v>2015</v>
      </c>
      <c r="B47" s="5">
        <v>25.042000000000002</v>
      </c>
    </row>
    <row r="48" spans="1:2">
      <c r="A48">
        <v>2016</v>
      </c>
      <c r="B48" s="5">
        <v>25.062000000000001</v>
      </c>
    </row>
    <row r="49" spans="1:2">
      <c r="A49">
        <v>2017</v>
      </c>
      <c r="B49" s="5">
        <v>27.6</v>
      </c>
    </row>
    <row r="50" spans="1:2">
      <c r="A50">
        <v>2018</v>
      </c>
      <c r="B50" s="5">
        <v>26.535</v>
      </c>
    </row>
    <row r="51" spans="1:2">
      <c r="A51">
        <v>2019</v>
      </c>
      <c r="B51" s="5">
        <v>27.864000000000001</v>
      </c>
    </row>
    <row r="52" spans="1:2">
      <c r="A52">
        <v>2020</v>
      </c>
      <c r="B52" s="5">
        <v>28.087</v>
      </c>
    </row>
    <row r="53" spans="1:2">
      <c r="A53">
        <v>2021</v>
      </c>
      <c r="B53" s="5">
        <v>27.768999999999998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1091-519D-5F42-85B0-537654FDE06D}">
  <dimension ref="A1:B685"/>
  <sheetViews>
    <sheetView topLeftCell="A351" workbookViewId="0">
      <selection activeCell="G367" sqref="G367"/>
    </sheetView>
  </sheetViews>
  <sheetFormatPr defaultColWidth="8.77734375" defaultRowHeight="14.4"/>
  <cols>
    <col min="1" max="1" width="14.109375" bestFit="1" customWidth="1"/>
    <col min="2" max="2" width="10.109375" bestFit="1" customWidth="1"/>
  </cols>
  <sheetData>
    <row r="1" spans="1:2">
      <c r="A1" t="s">
        <v>34</v>
      </c>
      <c r="B1" t="s">
        <v>10436</v>
      </c>
    </row>
    <row r="2" spans="1:2">
      <c r="A2" s="62">
        <v>24108</v>
      </c>
      <c r="B2" s="5">
        <v>4</v>
      </c>
    </row>
    <row r="3" spans="1:2">
      <c r="A3" s="62">
        <v>24139</v>
      </c>
      <c r="B3" s="5">
        <v>4</v>
      </c>
    </row>
    <row r="4" spans="1:2">
      <c r="A4" s="62">
        <v>24167</v>
      </c>
      <c r="B4" s="5">
        <v>4</v>
      </c>
    </row>
    <row r="5" spans="1:2">
      <c r="A5" s="62">
        <v>24198</v>
      </c>
      <c r="B5" s="5">
        <v>4</v>
      </c>
    </row>
    <row r="6" spans="1:2">
      <c r="A6" s="62">
        <v>24228</v>
      </c>
      <c r="B6" s="5">
        <v>4</v>
      </c>
    </row>
    <row r="7" spans="1:2">
      <c r="A7" s="62">
        <v>24259</v>
      </c>
      <c r="B7" s="5">
        <v>4</v>
      </c>
    </row>
    <row r="8" spans="1:2">
      <c r="A8" s="62">
        <v>24289</v>
      </c>
      <c r="B8" s="5">
        <v>4</v>
      </c>
    </row>
    <row r="9" spans="1:2">
      <c r="A9" s="62">
        <v>24320</v>
      </c>
      <c r="B9" s="5">
        <v>4</v>
      </c>
    </row>
    <row r="10" spans="1:2">
      <c r="A10" s="62">
        <v>24351</v>
      </c>
      <c r="B10" s="5">
        <v>4</v>
      </c>
    </row>
    <row r="11" spans="1:2">
      <c r="A11" s="62">
        <v>24381</v>
      </c>
      <c r="B11" s="5">
        <v>4</v>
      </c>
    </row>
    <row r="12" spans="1:2">
      <c r="A12" s="62">
        <v>24412</v>
      </c>
      <c r="B12" s="5">
        <v>4</v>
      </c>
    </row>
    <row r="13" spans="1:2">
      <c r="A13" s="62">
        <v>24442</v>
      </c>
      <c r="B13" s="5">
        <v>4</v>
      </c>
    </row>
    <row r="14" spans="1:2">
      <c r="A14" s="62">
        <v>24473</v>
      </c>
      <c r="B14" s="5">
        <v>4</v>
      </c>
    </row>
    <row r="15" spans="1:2">
      <c r="A15" s="62">
        <v>24504</v>
      </c>
      <c r="B15" s="5">
        <v>4</v>
      </c>
    </row>
    <row r="16" spans="1:2">
      <c r="A16" s="62">
        <v>24532</v>
      </c>
      <c r="B16" s="5">
        <v>4</v>
      </c>
    </row>
    <row r="17" spans="1:2">
      <c r="A17" s="62">
        <v>24563</v>
      </c>
      <c r="B17" s="5">
        <v>4</v>
      </c>
    </row>
    <row r="18" spans="1:2">
      <c r="A18" s="62">
        <v>24593</v>
      </c>
      <c r="B18" s="5">
        <v>4</v>
      </c>
    </row>
    <row r="19" spans="1:2">
      <c r="A19" s="62">
        <v>24624</v>
      </c>
      <c r="B19" s="5">
        <v>4</v>
      </c>
    </row>
    <row r="20" spans="1:2">
      <c r="A20" s="62">
        <v>24654</v>
      </c>
      <c r="B20" s="5">
        <v>4</v>
      </c>
    </row>
    <row r="21" spans="1:2">
      <c r="A21" s="62">
        <v>24685</v>
      </c>
      <c r="B21" s="5">
        <v>4</v>
      </c>
    </row>
    <row r="22" spans="1:2">
      <c r="A22" s="62">
        <v>24716</v>
      </c>
      <c r="B22" s="5">
        <v>4</v>
      </c>
    </row>
    <row r="23" spans="1:2">
      <c r="A23" s="62">
        <v>24746</v>
      </c>
      <c r="B23" s="5">
        <v>4</v>
      </c>
    </row>
    <row r="24" spans="1:2">
      <c r="A24" s="62">
        <v>24777</v>
      </c>
      <c r="B24" s="5">
        <v>4</v>
      </c>
    </row>
    <row r="25" spans="1:2">
      <c r="A25" s="62">
        <v>24807</v>
      </c>
      <c r="B25" s="5">
        <v>4</v>
      </c>
    </row>
    <row r="26" spans="1:2">
      <c r="A26" s="62">
        <v>24838</v>
      </c>
      <c r="B26" s="5">
        <v>4</v>
      </c>
    </row>
    <row r="27" spans="1:2">
      <c r="A27" s="62">
        <v>24869</v>
      </c>
      <c r="B27" s="5">
        <v>4</v>
      </c>
    </row>
    <row r="28" spans="1:2">
      <c r="A28" s="62">
        <v>24898</v>
      </c>
      <c r="B28" s="5">
        <v>4</v>
      </c>
    </row>
    <row r="29" spans="1:2">
      <c r="A29" s="62">
        <v>24929</v>
      </c>
      <c r="B29" s="5">
        <v>4</v>
      </c>
    </row>
    <row r="30" spans="1:2">
      <c r="A30" s="62">
        <v>24959</v>
      </c>
      <c r="B30" s="5">
        <v>4</v>
      </c>
    </row>
    <row r="31" spans="1:2">
      <c r="A31" s="62">
        <v>24990</v>
      </c>
      <c r="B31" s="5">
        <v>4</v>
      </c>
    </row>
    <row r="32" spans="1:2">
      <c r="A32" s="62">
        <v>25020</v>
      </c>
      <c r="B32" s="5">
        <v>4</v>
      </c>
    </row>
    <row r="33" spans="1:2">
      <c r="A33" s="62">
        <v>25051</v>
      </c>
      <c r="B33" s="5">
        <v>4</v>
      </c>
    </row>
    <row r="34" spans="1:2">
      <c r="A34" s="62">
        <v>25082</v>
      </c>
      <c r="B34" s="5">
        <v>4</v>
      </c>
    </row>
    <row r="35" spans="1:2">
      <c r="A35" s="62">
        <v>25112</v>
      </c>
      <c r="B35" s="5">
        <v>4</v>
      </c>
    </row>
    <row r="36" spans="1:2">
      <c r="A36" s="62">
        <v>25143</v>
      </c>
      <c r="B36" s="5">
        <v>4</v>
      </c>
    </row>
    <row r="37" spans="1:2">
      <c r="A37" s="62">
        <v>25173</v>
      </c>
      <c r="B37" s="5">
        <v>4</v>
      </c>
    </row>
    <row r="38" spans="1:2">
      <c r="A38" s="62">
        <v>25204</v>
      </c>
      <c r="B38" s="5">
        <v>4</v>
      </c>
    </row>
    <row r="39" spans="1:2">
      <c r="A39" s="62">
        <v>25235</v>
      </c>
      <c r="B39" s="5">
        <v>4</v>
      </c>
    </row>
    <row r="40" spans="1:2">
      <c r="A40" s="62">
        <v>25263</v>
      </c>
      <c r="B40" s="5">
        <v>4</v>
      </c>
    </row>
    <row r="41" spans="1:2">
      <c r="A41" s="62">
        <v>25294</v>
      </c>
      <c r="B41" s="5">
        <v>4</v>
      </c>
    </row>
    <row r="42" spans="1:2">
      <c r="A42" s="62">
        <v>25324</v>
      </c>
      <c r="B42" s="5">
        <v>4</v>
      </c>
    </row>
    <row r="43" spans="1:2">
      <c r="A43" s="62">
        <v>25355</v>
      </c>
      <c r="B43" s="5">
        <v>4</v>
      </c>
    </row>
    <row r="44" spans="1:2">
      <c r="A44" s="62">
        <v>25385</v>
      </c>
      <c r="B44" s="5">
        <v>4</v>
      </c>
    </row>
    <row r="45" spans="1:2">
      <c r="A45" s="62">
        <v>25416</v>
      </c>
      <c r="B45" s="5">
        <v>4</v>
      </c>
    </row>
    <row r="46" spans="1:2">
      <c r="A46" s="62">
        <v>25447</v>
      </c>
      <c r="B46" s="5">
        <v>4</v>
      </c>
    </row>
    <row r="47" spans="1:2">
      <c r="A47" s="62">
        <v>25477</v>
      </c>
      <c r="B47" s="5">
        <v>4</v>
      </c>
    </row>
    <row r="48" spans="1:2">
      <c r="A48" s="62">
        <v>25508</v>
      </c>
      <c r="B48" s="5">
        <v>4</v>
      </c>
    </row>
    <row r="49" spans="1:2">
      <c r="A49" s="62">
        <v>25538</v>
      </c>
      <c r="B49" s="5">
        <v>4</v>
      </c>
    </row>
    <row r="50" spans="1:2">
      <c r="A50" s="62">
        <v>25569</v>
      </c>
      <c r="B50" s="5">
        <v>4</v>
      </c>
    </row>
    <row r="51" spans="1:2">
      <c r="A51" s="62">
        <v>25600</v>
      </c>
      <c r="B51" s="5">
        <v>4</v>
      </c>
    </row>
    <row r="52" spans="1:2">
      <c r="A52" s="62">
        <v>25628</v>
      </c>
      <c r="B52" s="5">
        <v>4</v>
      </c>
    </row>
    <row r="53" spans="1:2">
      <c r="A53" s="62">
        <v>25659</v>
      </c>
      <c r="B53" s="5">
        <v>4</v>
      </c>
    </row>
    <row r="54" spans="1:2">
      <c r="A54" s="62">
        <v>25689</v>
      </c>
      <c r="B54" s="5">
        <v>4</v>
      </c>
    </row>
    <row r="55" spans="1:2">
      <c r="A55" s="62">
        <v>25720</v>
      </c>
      <c r="B55" s="5">
        <v>4</v>
      </c>
    </row>
    <row r="56" spans="1:2">
      <c r="A56" s="62">
        <v>25750</v>
      </c>
      <c r="B56" s="5">
        <v>4</v>
      </c>
    </row>
    <row r="57" spans="1:2">
      <c r="A57" s="62">
        <v>25781</v>
      </c>
      <c r="B57" s="5">
        <v>4</v>
      </c>
    </row>
    <row r="58" spans="1:2">
      <c r="A58" s="62">
        <v>25812</v>
      </c>
      <c r="B58" s="5">
        <v>4</v>
      </c>
    </row>
    <row r="59" spans="1:2">
      <c r="A59" s="62">
        <v>25842</v>
      </c>
      <c r="B59" s="5">
        <v>4</v>
      </c>
    </row>
    <row r="60" spans="1:2">
      <c r="A60" s="62">
        <v>25873</v>
      </c>
      <c r="B60" s="5">
        <v>4</v>
      </c>
    </row>
    <row r="61" spans="1:2">
      <c r="A61" s="62">
        <v>25903</v>
      </c>
      <c r="B61" s="5">
        <v>4</v>
      </c>
    </row>
    <row r="62" spans="1:2">
      <c r="A62" s="62">
        <v>25934</v>
      </c>
      <c r="B62" s="5">
        <v>4</v>
      </c>
    </row>
    <row r="63" spans="1:2">
      <c r="A63" s="62">
        <v>25965</v>
      </c>
      <c r="B63" s="5">
        <v>4</v>
      </c>
    </row>
    <row r="64" spans="1:2">
      <c r="A64" s="62">
        <v>25993</v>
      </c>
      <c r="B64" s="5">
        <v>4</v>
      </c>
    </row>
    <row r="65" spans="1:2">
      <c r="A65" s="62">
        <v>26024</v>
      </c>
      <c r="B65" s="5">
        <v>4</v>
      </c>
    </row>
    <row r="66" spans="1:2">
      <c r="A66" s="62">
        <v>26054</v>
      </c>
      <c r="B66" s="5">
        <v>4</v>
      </c>
    </row>
    <row r="67" spans="1:2">
      <c r="A67" s="62">
        <v>26085</v>
      </c>
      <c r="B67" s="5">
        <v>4</v>
      </c>
    </row>
    <row r="68" spans="1:2">
      <c r="A68" s="62">
        <v>26115</v>
      </c>
      <c r="B68" s="5">
        <v>4</v>
      </c>
    </row>
    <row r="69" spans="1:2">
      <c r="A69" s="62">
        <v>26146</v>
      </c>
      <c r="B69" s="5">
        <v>4</v>
      </c>
    </row>
    <row r="70" spans="1:2">
      <c r="A70" s="62">
        <v>26177</v>
      </c>
      <c r="B70" s="5">
        <v>4</v>
      </c>
    </row>
    <row r="71" spans="1:2">
      <c r="A71" s="62">
        <v>26207</v>
      </c>
      <c r="B71" s="5">
        <v>4</v>
      </c>
    </row>
    <row r="72" spans="1:2">
      <c r="A72" s="62">
        <v>26238</v>
      </c>
      <c r="B72" s="5">
        <v>4</v>
      </c>
    </row>
    <row r="73" spans="1:2">
      <c r="A73" s="62">
        <v>26268</v>
      </c>
      <c r="B73" s="5">
        <v>4</v>
      </c>
    </row>
    <row r="74" spans="1:2">
      <c r="A74" s="62">
        <v>26299</v>
      </c>
      <c r="B74" s="5">
        <v>4</v>
      </c>
    </row>
    <row r="75" spans="1:2">
      <c r="A75" s="62">
        <v>26330</v>
      </c>
      <c r="B75" s="5">
        <v>4</v>
      </c>
    </row>
    <row r="76" spans="1:2">
      <c r="A76" s="62">
        <v>26359</v>
      </c>
      <c r="B76" s="5">
        <v>4</v>
      </c>
    </row>
    <row r="77" spans="1:2">
      <c r="A77" s="62">
        <v>26390</v>
      </c>
      <c r="B77" s="5">
        <v>4</v>
      </c>
    </row>
    <row r="78" spans="1:2">
      <c r="A78" s="62">
        <v>26420</v>
      </c>
      <c r="B78" s="5">
        <v>4</v>
      </c>
    </row>
    <row r="79" spans="1:2">
      <c r="A79" s="62">
        <v>26451</v>
      </c>
      <c r="B79" s="5">
        <v>4</v>
      </c>
    </row>
    <row r="80" spans="1:2">
      <c r="A80" s="62">
        <v>26481</v>
      </c>
      <c r="B80" s="5">
        <v>4</v>
      </c>
    </row>
    <row r="81" spans="1:2">
      <c r="A81" s="62">
        <v>26512</v>
      </c>
      <c r="B81" s="5">
        <v>4</v>
      </c>
    </row>
    <row r="82" spans="1:2">
      <c r="A82" s="62">
        <v>26543</v>
      </c>
      <c r="B82" s="5">
        <v>4</v>
      </c>
    </row>
    <row r="83" spans="1:2">
      <c r="A83" s="62">
        <v>26573</v>
      </c>
      <c r="B83" s="5">
        <v>4</v>
      </c>
    </row>
    <row r="84" spans="1:2">
      <c r="A84" s="62">
        <v>26604</v>
      </c>
      <c r="B84" s="5">
        <v>4</v>
      </c>
    </row>
    <row r="85" spans="1:2">
      <c r="A85" s="62">
        <v>26634</v>
      </c>
      <c r="B85" s="5">
        <v>4</v>
      </c>
    </row>
    <row r="86" spans="1:2">
      <c r="A86" s="62">
        <v>26665</v>
      </c>
      <c r="B86" s="5">
        <v>4</v>
      </c>
    </row>
    <row r="87" spans="1:2">
      <c r="A87" s="62">
        <v>26696</v>
      </c>
      <c r="B87" s="5">
        <v>4</v>
      </c>
    </row>
    <row r="88" spans="1:2">
      <c r="A88" s="62">
        <v>26724</v>
      </c>
      <c r="B88" s="5">
        <v>4</v>
      </c>
    </row>
    <row r="89" spans="1:2">
      <c r="A89" s="62">
        <v>26755</v>
      </c>
      <c r="B89" s="5">
        <v>4</v>
      </c>
    </row>
    <row r="90" spans="1:2">
      <c r="A90" s="62">
        <v>26785</v>
      </c>
      <c r="B90" s="5">
        <v>4</v>
      </c>
    </row>
    <row r="91" spans="1:2">
      <c r="A91" s="62">
        <v>26816</v>
      </c>
      <c r="B91" s="5">
        <v>4</v>
      </c>
    </row>
    <row r="92" spans="1:2">
      <c r="A92" s="62">
        <v>26846</v>
      </c>
      <c r="B92" s="5">
        <v>4</v>
      </c>
    </row>
    <row r="93" spans="1:2">
      <c r="A93" s="62">
        <v>26877</v>
      </c>
      <c r="B93" s="5">
        <v>4</v>
      </c>
    </row>
    <row r="94" spans="1:2">
      <c r="A94" s="62">
        <v>26908</v>
      </c>
      <c r="B94" s="5">
        <v>4</v>
      </c>
    </row>
    <row r="95" spans="1:2">
      <c r="A95" s="62">
        <v>26938</v>
      </c>
      <c r="B95" s="5">
        <v>4</v>
      </c>
    </row>
    <row r="96" spans="1:2">
      <c r="A96" s="62">
        <v>26969</v>
      </c>
      <c r="B96" s="5">
        <v>4</v>
      </c>
    </row>
    <row r="97" spans="1:2">
      <c r="A97" s="62">
        <v>26999</v>
      </c>
      <c r="B97" s="5">
        <v>4</v>
      </c>
    </row>
    <row r="98" spans="1:2">
      <c r="A98" s="62">
        <v>27030</v>
      </c>
      <c r="B98" s="5">
        <v>4</v>
      </c>
    </row>
    <row r="99" spans="1:2">
      <c r="A99" s="62">
        <v>27061</v>
      </c>
      <c r="B99" s="5">
        <v>4</v>
      </c>
    </row>
    <row r="100" spans="1:2">
      <c r="A100" s="62">
        <v>27089</v>
      </c>
      <c r="B100" s="5">
        <v>4</v>
      </c>
    </row>
    <row r="101" spans="1:2">
      <c r="A101" s="62">
        <v>27120</v>
      </c>
      <c r="B101" s="5">
        <v>4</v>
      </c>
    </row>
    <row r="102" spans="1:2">
      <c r="A102" s="62">
        <v>27150</v>
      </c>
      <c r="B102" s="5">
        <v>4</v>
      </c>
    </row>
    <row r="103" spans="1:2">
      <c r="A103" s="62">
        <v>27181</v>
      </c>
      <c r="B103" s="5">
        <v>4</v>
      </c>
    </row>
    <row r="104" spans="1:2">
      <c r="A104" s="62">
        <v>27211</v>
      </c>
      <c r="B104" s="5">
        <v>4</v>
      </c>
    </row>
    <row r="105" spans="1:2">
      <c r="A105" s="62">
        <v>27242</v>
      </c>
      <c r="B105" s="5">
        <v>4</v>
      </c>
    </row>
    <row r="106" spans="1:2">
      <c r="A106" s="62">
        <v>27273</v>
      </c>
      <c r="B106" s="5">
        <v>4</v>
      </c>
    </row>
    <row r="107" spans="1:2">
      <c r="A107" s="62">
        <v>27303</v>
      </c>
      <c r="B107" s="5">
        <v>4</v>
      </c>
    </row>
    <row r="108" spans="1:2">
      <c r="A108" s="62">
        <v>27334</v>
      </c>
      <c r="B108" s="5">
        <v>4</v>
      </c>
    </row>
    <row r="109" spans="1:2">
      <c r="A109" s="62">
        <v>27364</v>
      </c>
      <c r="B109" s="5">
        <v>4</v>
      </c>
    </row>
    <row r="110" spans="1:2">
      <c r="A110" s="62">
        <v>27395</v>
      </c>
      <c r="B110" s="5">
        <v>4</v>
      </c>
    </row>
    <row r="111" spans="1:2">
      <c r="A111" s="62">
        <v>27426</v>
      </c>
      <c r="B111" s="5">
        <v>4</v>
      </c>
    </row>
    <row r="112" spans="1:2">
      <c r="A112" s="62">
        <v>27454</v>
      </c>
      <c r="B112" s="5">
        <v>4</v>
      </c>
    </row>
    <row r="113" spans="1:2">
      <c r="A113" s="62">
        <v>27485</v>
      </c>
      <c r="B113" s="5">
        <v>4</v>
      </c>
    </row>
    <row r="114" spans="1:2">
      <c r="A114" s="62">
        <v>27515</v>
      </c>
      <c r="B114" s="5">
        <v>4</v>
      </c>
    </row>
    <row r="115" spans="1:2">
      <c r="A115" s="62">
        <v>27546</v>
      </c>
      <c r="B115" s="5">
        <v>4</v>
      </c>
    </row>
    <row r="116" spans="1:2">
      <c r="A116" s="62">
        <v>27576</v>
      </c>
      <c r="B116" s="5">
        <v>4</v>
      </c>
    </row>
    <row r="117" spans="1:2">
      <c r="A117" s="62">
        <v>27607</v>
      </c>
      <c r="B117" s="5">
        <v>4</v>
      </c>
    </row>
    <row r="118" spans="1:2">
      <c r="A118" s="62">
        <v>27638</v>
      </c>
      <c r="B118" s="5">
        <v>4</v>
      </c>
    </row>
    <row r="119" spans="1:2">
      <c r="A119" s="62">
        <v>27668</v>
      </c>
      <c r="B119" s="5">
        <v>4</v>
      </c>
    </row>
    <row r="120" spans="1:2">
      <c r="A120" s="62">
        <v>27699</v>
      </c>
      <c r="B120" s="5">
        <v>4</v>
      </c>
    </row>
    <row r="121" spans="1:2">
      <c r="A121" s="62">
        <v>27729</v>
      </c>
      <c r="B121" s="5">
        <v>4</v>
      </c>
    </row>
    <row r="122" spans="1:2">
      <c r="A122" s="62">
        <v>27760</v>
      </c>
      <c r="B122" s="5">
        <v>4</v>
      </c>
    </row>
    <row r="123" spans="1:2">
      <c r="A123" s="62">
        <v>27791</v>
      </c>
      <c r="B123" s="5">
        <v>4</v>
      </c>
    </row>
    <row r="124" spans="1:2">
      <c r="A124" s="62">
        <v>27820</v>
      </c>
      <c r="B124" s="5">
        <v>4</v>
      </c>
    </row>
    <row r="125" spans="1:2">
      <c r="A125" s="62">
        <v>27851</v>
      </c>
      <c r="B125" s="5">
        <v>4</v>
      </c>
    </row>
    <row r="126" spans="1:2">
      <c r="A126" s="62">
        <v>27881</v>
      </c>
      <c r="B126" s="5">
        <v>4</v>
      </c>
    </row>
    <row r="127" spans="1:2">
      <c r="A127" s="62">
        <v>27912</v>
      </c>
      <c r="B127" s="5">
        <v>4</v>
      </c>
    </row>
    <row r="128" spans="1:2">
      <c r="A128" s="62">
        <v>27942</v>
      </c>
      <c r="B128" s="5">
        <v>4</v>
      </c>
    </row>
    <row r="129" spans="1:2">
      <c r="A129" s="62">
        <v>27973</v>
      </c>
      <c r="B129" s="5">
        <v>4</v>
      </c>
    </row>
    <row r="130" spans="1:2">
      <c r="A130" s="62">
        <v>28004</v>
      </c>
      <c r="B130" s="5">
        <v>4</v>
      </c>
    </row>
    <row r="131" spans="1:2">
      <c r="A131" s="62">
        <v>28034</v>
      </c>
      <c r="B131" s="5">
        <v>4</v>
      </c>
    </row>
    <row r="132" spans="1:2">
      <c r="A132" s="62">
        <v>28065</v>
      </c>
      <c r="B132" s="5">
        <v>4</v>
      </c>
    </row>
    <row r="133" spans="1:2">
      <c r="A133" s="62">
        <v>28095</v>
      </c>
      <c r="B133" s="5">
        <v>4</v>
      </c>
    </row>
    <row r="134" spans="1:2">
      <c r="A134" s="62">
        <v>28126</v>
      </c>
      <c r="B134" s="5">
        <v>4</v>
      </c>
    </row>
    <row r="135" spans="1:2">
      <c r="A135" s="62">
        <v>28157</v>
      </c>
      <c r="B135" s="5">
        <v>4</v>
      </c>
    </row>
    <row r="136" spans="1:2">
      <c r="A136" s="62">
        <v>28185</v>
      </c>
      <c r="B136" s="5">
        <v>4</v>
      </c>
    </row>
    <row r="137" spans="1:2">
      <c r="A137" s="62">
        <v>28216</v>
      </c>
      <c r="B137" s="5">
        <v>4</v>
      </c>
    </row>
    <row r="138" spans="1:2">
      <c r="A138" s="62">
        <v>28246</v>
      </c>
      <c r="B138" s="5">
        <v>4</v>
      </c>
    </row>
    <row r="139" spans="1:2">
      <c r="A139" s="62">
        <v>28277</v>
      </c>
      <c r="B139" s="5">
        <v>4</v>
      </c>
    </row>
    <row r="140" spans="1:2">
      <c r="A140" s="62">
        <v>28307</v>
      </c>
      <c r="B140" s="5">
        <v>4</v>
      </c>
    </row>
    <row r="141" spans="1:2">
      <c r="A141" s="62">
        <v>28338</v>
      </c>
      <c r="B141" s="5">
        <v>4</v>
      </c>
    </row>
    <row r="142" spans="1:2">
      <c r="A142" s="62">
        <v>28369</v>
      </c>
      <c r="B142" s="5">
        <v>4</v>
      </c>
    </row>
    <row r="143" spans="1:2">
      <c r="A143" s="62">
        <v>28399</v>
      </c>
      <c r="B143" s="5">
        <v>4</v>
      </c>
    </row>
    <row r="144" spans="1:2">
      <c r="A144" s="62">
        <v>28430</v>
      </c>
      <c r="B144" s="5">
        <v>4</v>
      </c>
    </row>
    <row r="145" spans="1:2">
      <c r="A145" s="62">
        <v>28460</v>
      </c>
      <c r="B145" s="5">
        <v>4</v>
      </c>
    </row>
    <row r="146" spans="1:2">
      <c r="A146" s="62">
        <v>28491</v>
      </c>
      <c r="B146" s="5">
        <v>4</v>
      </c>
    </row>
    <row r="147" spans="1:2">
      <c r="A147" s="62">
        <v>28522</v>
      </c>
      <c r="B147" s="5">
        <v>4</v>
      </c>
    </row>
    <row r="148" spans="1:2">
      <c r="A148" s="62">
        <v>28550</v>
      </c>
      <c r="B148" s="5">
        <v>4</v>
      </c>
    </row>
    <row r="149" spans="1:2">
      <c r="A149" s="62">
        <v>28581</v>
      </c>
      <c r="B149" s="5">
        <v>4</v>
      </c>
    </row>
    <row r="150" spans="1:2">
      <c r="A150" s="62">
        <v>28611</v>
      </c>
      <c r="B150" s="5">
        <v>4</v>
      </c>
    </row>
    <row r="151" spans="1:2">
      <c r="A151" s="62">
        <v>28642</v>
      </c>
      <c r="B151" s="5">
        <v>4</v>
      </c>
    </row>
    <row r="152" spans="1:2">
      <c r="A152" s="62">
        <v>28672</v>
      </c>
      <c r="B152" s="5">
        <v>4</v>
      </c>
    </row>
    <row r="153" spans="1:2">
      <c r="A153" s="62">
        <v>28703</v>
      </c>
      <c r="B153" s="5">
        <v>4</v>
      </c>
    </row>
    <row r="154" spans="1:2">
      <c r="A154" s="62">
        <v>28734</v>
      </c>
      <c r="B154" s="5">
        <v>4</v>
      </c>
    </row>
    <row r="155" spans="1:2">
      <c r="A155" s="62">
        <v>28764</v>
      </c>
      <c r="B155" s="5">
        <v>4</v>
      </c>
    </row>
    <row r="156" spans="1:2">
      <c r="A156" s="62">
        <v>28795</v>
      </c>
      <c r="B156" s="5">
        <v>4</v>
      </c>
    </row>
    <row r="157" spans="1:2">
      <c r="A157" s="62">
        <v>28825</v>
      </c>
      <c r="B157" s="5">
        <v>4</v>
      </c>
    </row>
    <row r="158" spans="1:2">
      <c r="A158" s="62">
        <v>28856</v>
      </c>
      <c r="B158" s="5">
        <v>4</v>
      </c>
    </row>
    <row r="159" spans="1:2">
      <c r="A159" s="62">
        <v>28887</v>
      </c>
      <c r="B159" s="5">
        <v>4</v>
      </c>
    </row>
    <row r="160" spans="1:2">
      <c r="A160" s="62">
        <v>28915</v>
      </c>
      <c r="B160" s="5">
        <v>4</v>
      </c>
    </row>
    <row r="161" spans="1:2">
      <c r="A161" s="62">
        <v>28946</v>
      </c>
      <c r="B161" s="5">
        <v>4</v>
      </c>
    </row>
    <row r="162" spans="1:2">
      <c r="A162" s="62">
        <v>28976</v>
      </c>
      <c r="B162" s="5">
        <v>4</v>
      </c>
    </row>
    <row r="163" spans="1:2">
      <c r="A163" s="62">
        <v>29007</v>
      </c>
      <c r="B163" s="5">
        <v>4</v>
      </c>
    </row>
    <row r="164" spans="1:2">
      <c r="A164" s="62">
        <v>29037</v>
      </c>
      <c r="B164" s="5">
        <v>4</v>
      </c>
    </row>
    <row r="165" spans="1:2">
      <c r="A165" s="62">
        <v>29068</v>
      </c>
      <c r="B165" s="5">
        <v>4</v>
      </c>
    </row>
    <row r="166" spans="1:2">
      <c r="A166" s="62">
        <v>29099</v>
      </c>
      <c r="B166" s="5">
        <v>4</v>
      </c>
    </row>
    <row r="167" spans="1:2">
      <c r="A167" s="62">
        <v>29129</v>
      </c>
      <c r="B167" s="5">
        <v>4</v>
      </c>
    </row>
    <row r="168" spans="1:2">
      <c r="A168" s="62">
        <v>29160</v>
      </c>
      <c r="B168" s="5">
        <v>4</v>
      </c>
    </row>
    <row r="169" spans="1:2">
      <c r="A169" s="62">
        <v>29190</v>
      </c>
      <c r="B169" s="5">
        <v>4</v>
      </c>
    </row>
    <row r="170" spans="1:2">
      <c r="A170" s="62">
        <v>29221</v>
      </c>
      <c r="B170" s="5">
        <v>4</v>
      </c>
    </row>
    <row r="171" spans="1:2">
      <c r="A171" s="62">
        <v>29252</v>
      </c>
      <c r="B171" s="5">
        <v>4</v>
      </c>
    </row>
    <row r="172" spans="1:2">
      <c r="A172" s="62">
        <v>29281</v>
      </c>
      <c r="B172" s="5">
        <v>4</v>
      </c>
    </row>
    <row r="173" spans="1:2">
      <c r="A173" s="62">
        <v>29312</v>
      </c>
      <c r="B173" s="5">
        <v>4</v>
      </c>
    </row>
    <row r="174" spans="1:2">
      <c r="A174" s="62">
        <v>29342</v>
      </c>
      <c r="B174" s="5">
        <v>4</v>
      </c>
    </row>
    <row r="175" spans="1:2">
      <c r="A175" s="62">
        <v>29373</v>
      </c>
      <c r="B175" s="5">
        <v>4</v>
      </c>
    </row>
    <row r="176" spans="1:2">
      <c r="A176" s="62">
        <v>29403</v>
      </c>
      <c r="B176" s="5">
        <v>4</v>
      </c>
    </row>
    <row r="177" spans="1:2">
      <c r="A177" s="62">
        <v>29434</v>
      </c>
      <c r="B177" s="5">
        <v>4</v>
      </c>
    </row>
    <row r="178" spans="1:2">
      <c r="A178" s="62">
        <v>29465</v>
      </c>
      <c r="B178" s="5">
        <v>4</v>
      </c>
    </row>
    <row r="179" spans="1:2">
      <c r="A179" s="62">
        <v>29495</v>
      </c>
      <c r="B179" s="5">
        <v>4</v>
      </c>
    </row>
    <row r="180" spans="1:2">
      <c r="A180" s="62">
        <v>29526</v>
      </c>
      <c r="B180" s="5">
        <v>4</v>
      </c>
    </row>
    <row r="181" spans="1:2">
      <c r="A181" s="62">
        <v>29556</v>
      </c>
      <c r="B181" s="5">
        <v>4</v>
      </c>
    </row>
    <row r="182" spans="1:2">
      <c r="A182" s="62">
        <v>29587</v>
      </c>
      <c r="B182" s="5">
        <v>4</v>
      </c>
    </row>
    <row r="183" spans="1:2">
      <c r="A183" s="62">
        <v>29618</v>
      </c>
      <c r="B183" s="5">
        <v>4</v>
      </c>
    </row>
    <row r="184" spans="1:2">
      <c r="A184" s="62">
        <v>29646</v>
      </c>
      <c r="B184" s="5">
        <v>4</v>
      </c>
    </row>
    <row r="185" spans="1:2">
      <c r="A185" s="62">
        <v>29677</v>
      </c>
      <c r="B185" s="5">
        <v>4</v>
      </c>
    </row>
    <row r="186" spans="1:2">
      <c r="A186" s="62">
        <v>29707</v>
      </c>
      <c r="B186" s="5">
        <v>4</v>
      </c>
    </row>
    <row r="187" spans="1:2">
      <c r="A187" s="62">
        <v>29738</v>
      </c>
      <c r="B187" s="5">
        <v>4</v>
      </c>
    </row>
    <row r="188" spans="1:2">
      <c r="A188" s="62">
        <v>29768</v>
      </c>
      <c r="B188" s="5">
        <v>4</v>
      </c>
    </row>
    <row r="189" spans="1:2">
      <c r="A189" s="62">
        <v>29799</v>
      </c>
      <c r="B189" s="5">
        <v>4</v>
      </c>
    </row>
    <row r="190" spans="1:2">
      <c r="A190" s="62">
        <v>29830</v>
      </c>
      <c r="B190" s="5">
        <v>4</v>
      </c>
    </row>
    <row r="191" spans="1:2">
      <c r="A191" s="62">
        <v>29860</v>
      </c>
      <c r="B191" s="5">
        <v>4</v>
      </c>
    </row>
    <row r="192" spans="1:2">
      <c r="A192" s="62">
        <v>29891</v>
      </c>
      <c r="B192" s="5">
        <v>4</v>
      </c>
    </row>
    <row r="193" spans="1:2">
      <c r="A193" s="62">
        <v>29921</v>
      </c>
      <c r="B193" s="5">
        <v>4</v>
      </c>
    </row>
    <row r="194" spans="1:2">
      <c r="A194" s="62">
        <v>29952</v>
      </c>
      <c r="B194" s="5">
        <v>4</v>
      </c>
    </row>
    <row r="195" spans="1:2">
      <c r="A195" s="62">
        <v>29983</v>
      </c>
      <c r="B195" s="5">
        <v>4</v>
      </c>
    </row>
    <row r="196" spans="1:2">
      <c r="A196" s="62">
        <v>30011</v>
      </c>
      <c r="B196" s="5">
        <v>4</v>
      </c>
    </row>
    <row r="197" spans="1:2">
      <c r="A197" s="62">
        <v>30042</v>
      </c>
      <c r="B197" s="5">
        <v>4</v>
      </c>
    </row>
    <row r="198" spans="1:2">
      <c r="A198" s="62">
        <v>30072</v>
      </c>
      <c r="B198" s="5">
        <v>4</v>
      </c>
    </row>
    <row r="199" spans="1:2">
      <c r="A199" s="62">
        <v>30103</v>
      </c>
      <c r="B199" s="5">
        <v>4</v>
      </c>
    </row>
    <row r="200" spans="1:2">
      <c r="A200" s="62">
        <v>30133</v>
      </c>
      <c r="B200" s="5">
        <v>4</v>
      </c>
    </row>
    <row r="201" spans="1:2">
      <c r="A201" s="62">
        <v>30164</v>
      </c>
      <c r="B201" s="5">
        <v>4</v>
      </c>
    </row>
    <row r="202" spans="1:2">
      <c r="A202" s="62">
        <v>30195</v>
      </c>
      <c r="B202" s="5">
        <v>4</v>
      </c>
    </row>
    <row r="203" spans="1:2">
      <c r="A203" s="62">
        <v>30225</v>
      </c>
      <c r="B203" s="5">
        <v>4</v>
      </c>
    </row>
    <row r="204" spans="1:2">
      <c r="A204" s="62">
        <v>30256</v>
      </c>
      <c r="B204" s="5">
        <v>4</v>
      </c>
    </row>
    <row r="205" spans="1:2">
      <c r="A205" s="62">
        <v>30286</v>
      </c>
      <c r="B205" s="5">
        <v>4</v>
      </c>
    </row>
    <row r="206" spans="1:2">
      <c r="A206" s="62">
        <v>30317</v>
      </c>
      <c r="B206" s="5">
        <v>4</v>
      </c>
    </row>
    <row r="207" spans="1:2">
      <c r="A207" s="62">
        <v>30348</v>
      </c>
      <c r="B207" s="5">
        <v>4</v>
      </c>
    </row>
    <row r="208" spans="1:2">
      <c r="A208" s="62">
        <v>30376</v>
      </c>
      <c r="B208" s="5">
        <v>4</v>
      </c>
    </row>
    <row r="209" spans="1:2">
      <c r="A209" s="62">
        <v>30407</v>
      </c>
      <c r="B209" s="5">
        <v>9</v>
      </c>
    </row>
    <row r="210" spans="1:2">
      <c r="A210" s="62">
        <v>30437</v>
      </c>
      <c r="B210" s="5">
        <v>9</v>
      </c>
    </row>
    <row r="211" spans="1:2">
      <c r="A211" s="62">
        <v>30468</v>
      </c>
      <c r="B211" s="5">
        <v>9</v>
      </c>
    </row>
    <row r="212" spans="1:2">
      <c r="A212" s="62">
        <v>30498</v>
      </c>
      <c r="B212" s="5">
        <v>9</v>
      </c>
    </row>
    <row r="213" spans="1:2">
      <c r="A213" s="62">
        <v>30529</v>
      </c>
      <c r="B213" s="5">
        <v>9</v>
      </c>
    </row>
    <row r="214" spans="1:2">
      <c r="A214" s="62">
        <v>30560</v>
      </c>
      <c r="B214" s="5">
        <v>9</v>
      </c>
    </row>
    <row r="215" spans="1:2">
      <c r="A215" s="62">
        <v>30590</v>
      </c>
      <c r="B215" s="5">
        <v>9</v>
      </c>
    </row>
    <row r="216" spans="1:2">
      <c r="A216" s="62">
        <v>30621</v>
      </c>
      <c r="B216" s="5">
        <v>9</v>
      </c>
    </row>
    <row r="217" spans="1:2">
      <c r="A217" s="62">
        <v>30651</v>
      </c>
      <c r="B217" s="5">
        <v>9</v>
      </c>
    </row>
    <row r="218" spans="1:2">
      <c r="A218" s="62">
        <v>30682</v>
      </c>
      <c r="B218" s="5">
        <v>9</v>
      </c>
    </row>
    <row r="219" spans="1:2">
      <c r="A219" s="62">
        <v>30713</v>
      </c>
      <c r="B219" s="5">
        <v>9</v>
      </c>
    </row>
    <row r="220" spans="1:2">
      <c r="A220" s="62">
        <v>30742</v>
      </c>
      <c r="B220" s="5">
        <v>9</v>
      </c>
    </row>
    <row r="221" spans="1:2">
      <c r="A221" s="62">
        <v>30773</v>
      </c>
      <c r="B221" s="5">
        <v>9</v>
      </c>
    </row>
    <row r="222" spans="1:2">
      <c r="A222" s="62">
        <v>30803</v>
      </c>
      <c r="B222" s="5">
        <v>9</v>
      </c>
    </row>
    <row r="223" spans="1:2">
      <c r="A223" s="62">
        <v>30834</v>
      </c>
      <c r="B223" s="5">
        <v>9</v>
      </c>
    </row>
    <row r="224" spans="1:2">
      <c r="A224" s="62">
        <v>30864</v>
      </c>
      <c r="B224" s="5">
        <v>9</v>
      </c>
    </row>
    <row r="225" spans="1:2">
      <c r="A225" s="62">
        <v>30895</v>
      </c>
      <c r="B225" s="5">
        <v>9</v>
      </c>
    </row>
    <row r="226" spans="1:2">
      <c r="A226" s="62">
        <v>30926</v>
      </c>
      <c r="B226" s="5">
        <v>9</v>
      </c>
    </row>
    <row r="227" spans="1:2">
      <c r="A227" s="62">
        <v>30956</v>
      </c>
      <c r="B227" s="5">
        <v>9</v>
      </c>
    </row>
    <row r="228" spans="1:2">
      <c r="A228" s="62">
        <v>30987</v>
      </c>
      <c r="B228" s="5">
        <v>9</v>
      </c>
    </row>
    <row r="229" spans="1:2">
      <c r="A229" s="62">
        <v>31017</v>
      </c>
      <c r="B229" s="5">
        <v>9</v>
      </c>
    </row>
    <row r="230" spans="1:2">
      <c r="A230" s="62">
        <v>31048</v>
      </c>
      <c r="B230" s="5">
        <v>9</v>
      </c>
    </row>
    <row r="231" spans="1:2">
      <c r="A231" s="62">
        <v>31079</v>
      </c>
      <c r="B231" s="5">
        <v>9</v>
      </c>
    </row>
    <row r="232" spans="1:2">
      <c r="A232" s="62">
        <v>31107</v>
      </c>
      <c r="B232" s="5">
        <v>9</v>
      </c>
    </row>
    <row r="233" spans="1:2">
      <c r="A233" s="62">
        <v>31138</v>
      </c>
      <c r="B233" s="5">
        <v>9</v>
      </c>
    </row>
    <row r="234" spans="1:2">
      <c r="A234" s="62">
        <v>31168</v>
      </c>
      <c r="B234" s="5">
        <v>9</v>
      </c>
    </row>
    <row r="235" spans="1:2">
      <c r="A235" s="62">
        <v>31199</v>
      </c>
      <c r="B235" s="5">
        <v>9</v>
      </c>
    </row>
    <row r="236" spans="1:2">
      <c r="A236" s="62">
        <v>31229</v>
      </c>
      <c r="B236" s="5">
        <v>9</v>
      </c>
    </row>
    <row r="237" spans="1:2">
      <c r="A237" s="62">
        <v>31260</v>
      </c>
      <c r="B237" s="5">
        <v>9</v>
      </c>
    </row>
    <row r="238" spans="1:2">
      <c r="A238" s="62">
        <v>31291</v>
      </c>
      <c r="B238" s="5">
        <v>9</v>
      </c>
    </row>
    <row r="239" spans="1:2">
      <c r="A239" s="62">
        <v>31321</v>
      </c>
      <c r="B239" s="5">
        <v>9</v>
      </c>
    </row>
    <row r="240" spans="1:2">
      <c r="A240" s="62">
        <v>31352</v>
      </c>
      <c r="B240" s="5">
        <v>9</v>
      </c>
    </row>
    <row r="241" spans="1:2">
      <c r="A241" s="62">
        <v>31382</v>
      </c>
      <c r="B241" s="5">
        <v>9</v>
      </c>
    </row>
    <row r="242" spans="1:2">
      <c r="A242" s="62">
        <v>31413</v>
      </c>
      <c r="B242" s="5">
        <v>9</v>
      </c>
    </row>
    <row r="243" spans="1:2">
      <c r="A243" s="62">
        <v>31444</v>
      </c>
      <c r="B243" s="5">
        <v>9</v>
      </c>
    </row>
    <row r="244" spans="1:2">
      <c r="A244" s="62">
        <v>31472</v>
      </c>
      <c r="B244" s="5">
        <v>9</v>
      </c>
    </row>
    <row r="245" spans="1:2">
      <c r="A245" s="62">
        <v>31503</v>
      </c>
      <c r="B245" s="5">
        <v>9</v>
      </c>
    </row>
    <row r="246" spans="1:2">
      <c r="A246" s="62">
        <v>31533</v>
      </c>
      <c r="B246" s="5">
        <v>9</v>
      </c>
    </row>
    <row r="247" spans="1:2">
      <c r="A247" s="62">
        <v>31564</v>
      </c>
      <c r="B247" s="5">
        <v>9</v>
      </c>
    </row>
    <row r="248" spans="1:2">
      <c r="A248" s="62">
        <v>31594</v>
      </c>
      <c r="B248" s="5">
        <v>9</v>
      </c>
    </row>
    <row r="249" spans="1:2">
      <c r="A249" s="62">
        <v>31625</v>
      </c>
      <c r="B249" s="5">
        <v>9</v>
      </c>
    </row>
    <row r="250" spans="1:2">
      <c r="A250" s="62">
        <v>31656</v>
      </c>
      <c r="B250" s="5">
        <v>9</v>
      </c>
    </row>
    <row r="251" spans="1:2">
      <c r="A251" s="62">
        <v>31686</v>
      </c>
      <c r="B251" s="5">
        <v>9</v>
      </c>
    </row>
    <row r="252" spans="1:2">
      <c r="A252" s="62">
        <v>31717</v>
      </c>
      <c r="B252" s="5">
        <v>9</v>
      </c>
    </row>
    <row r="253" spans="1:2">
      <c r="A253" s="62">
        <v>31747</v>
      </c>
      <c r="B253" s="5">
        <v>9</v>
      </c>
    </row>
    <row r="254" spans="1:2">
      <c r="A254" s="62">
        <v>31778</v>
      </c>
      <c r="B254" s="5">
        <v>9.1</v>
      </c>
    </row>
    <row r="255" spans="1:2">
      <c r="A255" s="62">
        <v>31809</v>
      </c>
      <c r="B255" s="5">
        <v>9.1</v>
      </c>
    </row>
    <row r="256" spans="1:2">
      <c r="A256" s="62">
        <v>31837</v>
      </c>
      <c r="B256" s="5">
        <v>9.1</v>
      </c>
    </row>
    <row r="257" spans="1:2">
      <c r="A257" s="62">
        <v>31868</v>
      </c>
      <c r="B257" s="5">
        <v>9.1</v>
      </c>
    </row>
    <row r="258" spans="1:2">
      <c r="A258" s="62">
        <v>31898</v>
      </c>
      <c r="B258" s="5">
        <v>9.1</v>
      </c>
    </row>
    <row r="259" spans="1:2">
      <c r="A259" s="62">
        <v>31929</v>
      </c>
      <c r="B259" s="5">
        <v>9.1</v>
      </c>
    </row>
    <row r="260" spans="1:2">
      <c r="A260" s="62">
        <v>31959</v>
      </c>
      <c r="B260" s="5">
        <v>9.1</v>
      </c>
    </row>
    <row r="261" spans="1:2">
      <c r="A261" s="62">
        <v>31990</v>
      </c>
      <c r="B261" s="5">
        <v>9.1</v>
      </c>
    </row>
    <row r="262" spans="1:2">
      <c r="A262" s="62">
        <v>32021</v>
      </c>
      <c r="B262" s="5">
        <v>9.1</v>
      </c>
    </row>
    <row r="263" spans="1:2">
      <c r="A263" s="62">
        <v>32051</v>
      </c>
      <c r="B263" s="5">
        <v>9.1</v>
      </c>
    </row>
    <row r="264" spans="1:2">
      <c r="A264" s="62">
        <v>32082</v>
      </c>
      <c r="B264" s="5">
        <v>9.1</v>
      </c>
    </row>
    <row r="265" spans="1:2">
      <c r="A265" s="62">
        <v>32112</v>
      </c>
      <c r="B265" s="5">
        <v>9.1</v>
      </c>
    </row>
    <row r="266" spans="1:2">
      <c r="A266" s="62">
        <v>32143</v>
      </c>
      <c r="B266" s="5">
        <v>9.1</v>
      </c>
    </row>
    <row r="267" spans="1:2">
      <c r="A267" s="62">
        <v>32174</v>
      </c>
      <c r="B267" s="5">
        <v>9.1</v>
      </c>
    </row>
    <row r="268" spans="1:2">
      <c r="A268" s="62">
        <v>32203</v>
      </c>
      <c r="B268" s="5">
        <v>9.1</v>
      </c>
    </row>
    <row r="269" spans="1:2">
      <c r="A269" s="62">
        <v>32234</v>
      </c>
      <c r="B269" s="5">
        <v>9.1</v>
      </c>
    </row>
    <row r="270" spans="1:2">
      <c r="A270" s="62">
        <v>32264</v>
      </c>
      <c r="B270" s="5">
        <v>9.1</v>
      </c>
    </row>
    <row r="271" spans="1:2">
      <c r="A271" s="62">
        <v>32295</v>
      </c>
      <c r="B271" s="5">
        <v>9.1</v>
      </c>
    </row>
    <row r="272" spans="1:2">
      <c r="A272" s="62">
        <v>32325</v>
      </c>
      <c r="B272" s="5">
        <v>9.1</v>
      </c>
    </row>
    <row r="273" spans="1:2">
      <c r="A273" s="62">
        <v>32356</v>
      </c>
      <c r="B273" s="5">
        <v>9.1</v>
      </c>
    </row>
    <row r="274" spans="1:2">
      <c r="A274" s="62">
        <v>32387</v>
      </c>
      <c r="B274" s="5">
        <v>9.1</v>
      </c>
    </row>
    <row r="275" spans="1:2">
      <c r="A275" s="62">
        <v>32417</v>
      </c>
      <c r="B275" s="5">
        <v>9.1</v>
      </c>
    </row>
    <row r="276" spans="1:2">
      <c r="A276" s="62">
        <v>32448</v>
      </c>
      <c r="B276" s="5">
        <v>9.1</v>
      </c>
    </row>
    <row r="277" spans="1:2">
      <c r="A277" s="62">
        <v>32478</v>
      </c>
      <c r="B277" s="5">
        <v>9.1</v>
      </c>
    </row>
    <row r="278" spans="1:2">
      <c r="A278" s="62">
        <v>32509</v>
      </c>
      <c r="B278" s="5">
        <v>9.1</v>
      </c>
    </row>
    <row r="279" spans="1:2">
      <c r="A279" s="62">
        <v>32540</v>
      </c>
      <c r="B279" s="5">
        <v>9.1</v>
      </c>
    </row>
    <row r="280" spans="1:2">
      <c r="A280" s="62">
        <v>32568</v>
      </c>
      <c r="B280" s="5">
        <v>9.1</v>
      </c>
    </row>
    <row r="281" spans="1:2">
      <c r="A281" s="62">
        <v>32599</v>
      </c>
      <c r="B281" s="5">
        <v>9.1</v>
      </c>
    </row>
    <row r="282" spans="1:2">
      <c r="A282" s="62">
        <v>32629</v>
      </c>
      <c r="B282" s="5">
        <v>9.1</v>
      </c>
    </row>
    <row r="283" spans="1:2">
      <c r="A283" s="62">
        <v>32660</v>
      </c>
      <c r="B283" s="5">
        <v>9.1</v>
      </c>
    </row>
    <row r="284" spans="1:2">
      <c r="A284" s="62">
        <v>32690</v>
      </c>
      <c r="B284" s="5">
        <v>9.1</v>
      </c>
    </row>
    <row r="285" spans="1:2">
      <c r="A285" s="62">
        <v>32721</v>
      </c>
      <c r="B285" s="5">
        <v>9.1</v>
      </c>
    </row>
    <row r="286" spans="1:2">
      <c r="A286" s="62">
        <v>32752</v>
      </c>
      <c r="B286" s="5">
        <v>9.1</v>
      </c>
    </row>
    <row r="287" spans="1:2">
      <c r="A287" s="62">
        <v>32782</v>
      </c>
      <c r="B287" s="5">
        <v>9.1</v>
      </c>
    </row>
    <row r="288" spans="1:2">
      <c r="A288" s="62">
        <v>32813</v>
      </c>
      <c r="B288" s="5">
        <v>9.1</v>
      </c>
    </row>
    <row r="289" spans="1:2">
      <c r="A289" s="62">
        <v>32843</v>
      </c>
      <c r="B289" s="5">
        <v>9.1</v>
      </c>
    </row>
    <row r="290" spans="1:2">
      <c r="A290" s="62">
        <v>32874</v>
      </c>
      <c r="B290" s="5">
        <v>9.1</v>
      </c>
    </row>
    <row r="291" spans="1:2">
      <c r="A291" s="62">
        <v>32905</v>
      </c>
      <c r="B291" s="5">
        <v>9.1</v>
      </c>
    </row>
    <row r="292" spans="1:2">
      <c r="A292" s="62">
        <v>32933</v>
      </c>
      <c r="B292" s="5">
        <v>9.1</v>
      </c>
    </row>
    <row r="293" spans="1:2">
      <c r="A293" s="62">
        <v>32964</v>
      </c>
      <c r="B293" s="5">
        <v>9.1</v>
      </c>
    </row>
    <row r="294" spans="1:2">
      <c r="A294" s="62">
        <v>32994</v>
      </c>
      <c r="B294" s="5">
        <v>9.1</v>
      </c>
    </row>
    <row r="295" spans="1:2">
      <c r="A295" s="62">
        <v>33025</v>
      </c>
      <c r="B295" s="5">
        <v>9.1</v>
      </c>
    </row>
    <row r="296" spans="1:2">
      <c r="A296" s="62">
        <v>33055</v>
      </c>
      <c r="B296" s="5">
        <v>9.1</v>
      </c>
    </row>
    <row r="297" spans="1:2">
      <c r="A297" s="62">
        <v>33086</v>
      </c>
      <c r="B297" s="5">
        <v>9.1</v>
      </c>
    </row>
    <row r="298" spans="1:2">
      <c r="A298" s="62">
        <v>33117</v>
      </c>
      <c r="B298" s="5">
        <v>9.1</v>
      </c>
    </row>
    <row r="299" spans="1:2">
      <c r="A299" s="62">
        <v>33147</v>
      </c>
      <c r="B299" s="5">
        <v>9.1</v>
      </c>
    </row>
    <row r="300" spans="1:2">
      <c r="A300" s="62">
        <v>33178</v>
      </c>
      <c r="B300" s="5">
        <v>9.1</v>
      </c>
    </row>
    <row r="301" spans="1:2">
      <c r="A301" s="62">
        <v>33208</v>
      </c>
      <c r="B301" s="5">
        <v>14.1</v>
      </c>
    </row>
    <row r="302" spans="1:2">
      <c r="A302" s="62">
        <v>33239</v>
      </c>
      <c r="B302" s="5">
        <v>14.1</v>
      </c>
    </row>
    <row r="303" spans="1:2">
      <c r="A303" s="62">
        <v>33270</v>
      </c>
      <c r="B303" s="5">
        <v>14.1</v>
      </c>
    </row>
    <row r="304" spans="1:2">
      <c r="A304" s="62">
        <v>33298</v>
      </c>
      <c r="B304" s="5">
        <v>14.1</v>
      </c>
    </row>
    <row r="305" spans="1:2">
      <c r="A305" s="62">
        <v>33329</v>
      </c>
      <c r="B305" s="5">
        <v>14.1</v>
      </c>
    </row>
    <row r="306" spans="1:2">
      <c r="A306" s="62">
        <v>33359</v>
      </c>
      <c r="B306" s="5">
        <v>14.1</v>
      </c>
    </row>
    <row r="307" spans="1:2">
      <c r="A307" s="62">
        <v>33390</v>
      </c>
      <c r="B307" s="5">
        <v>14.1</v>
      </c>
    </row>
    <row r="308" spans="1:2">
      <c r="A308" s="62">
        <v>33420</v>
      </c>
      <c r="B308" s="5">
        <v>14.1</v>
      </c>
    </row>
    <row r="309" spans="1:2">
      <c r="A309" s="62">
        <v>33451</v>
      </c>
      <c r="B309" s="5">
        <v>14.1</v>
      </c>
    </row>
    <row r="310" spans="1:2">
      <c r="A310" s="62">
        <v>33482</v>
      </c>
      <c r="B310" s="5">
        <v>14.1</v>
      </c>
    </row>
    <row r="311" spans="1:2">
      <c r="A311" s="62">
        <v>33512</v>
      </c>
      <c r="B311" s="5">
        <v>14.1</v>
      </c>
    </row>
    <row r="312" spans="1:2">
      <c r="A312" s="62">
        <v>33543</v>
      </c>
      <c r="B312" s="5">
        <v>14.1</v>
      </c>
    </row>
    <row r="313" spans="1:2">
      <c r="A313" s="62">
        <v>33573</v>
      </c>
      <c r="B313" s="5">
        <v>14.1</v>
      </c>
    </row>
    <row r="314" spans="1:2">
      <c r="A314" s="62">
        <v>33604</v>
      </c>
      <c r="B314" s="5">
        <v>14.1</v>
      </c>
    </row>
    <row r="315" spans="1:2">
      <c r="A315" s="62">
        <v>33635</v>
      </c>
      <c r="B315" s="5">
        <v>14.1</v>
      </c>
    </row>
    <row r="316" spans="1:2">
      <c r="A316" s="62">
        <v>33664</v>
      </c>
      <c r="B316" s="5">
        <v>14.1</v>
      </c>
    </row>
    <row r="317" spans="1:2">
      <c r="A317" s="62">
        <v>33695</v>
      </c>
      <c r="B317" s="5">
        <v>14.1</v>
      </c>
    </row>
    <row r="318" spans="1:2">
      <c r="A318" s="62">
        <v>33725</v>
      </c>
      <c r="B318" s="5">
        <v>14.1</v>
      </c>
    </row>
    <row r="319" spans="1:2">
      <c r="A319" s="62">
        <v>33756</v>
      </c>
      <c r="B319" s="5">
        <v>14.1</v>
      </c>
    </row>
    <row r="320" spans="1:2">
      <c r="A320" s="62">
        <v>33786</v>
      </c>
      <c r="B320" s="5">
        <v>14.1</v>
      </c>
    </row>
    <row r="321" spans="1:2">
      <c r="A321" s="62">
        <v>33817</v>
      </c>
      <c r="B321" s="5">
        <v>14.1</v>
      </c>
    </row>
    <row r="322" spans="1:2">
      <c r="A322" s="62">
        <v>33848</v>
      </c>
      <c r="B322" s="5">
        <v>14.1</v>
      </c>
    </row>
    <row r="323" spans="1:2">
      <c r="A323" s="62">
        <v>33878</v>
      </c>
      <c r="B323" s="5">
        <v>14.1</v>
      </c>
    </row>
    <row r="324" spans="1:2">
      <c r="A324" s="62">
        <v>33909</v>
      </c>
      <c r="B324" s="5">
        <v>14.1</v>
      </c>
    </row>
    <row r="325" spans="1:2">
      <c r="A325" s="62">
        <v>33939</v>
      </c>
      <c r="B325" s="5">
        <v>14.1</v>
      </c>
    </row>
    <row r="326" spans="1:2">
      <c r="A326" s="62">
        <v>33970</v>
      </c>
      <c r="B326" s="5">
        <v>14.1</v>
      </c>
    </row>
    <row r="327" spans="1:2">
      <c r="A327" s="62">
        <v>34001</v>
      </c>
      <c r="B327" s="5">
        <v>14.1</v>
      </c>
    </row>
    <row r="328" spans="1:2">
      <c r="A328" s="62">
        <v>34029</v>
      </c>
      <c r="B328" s="5">
        <v>14.1</v>
      </c>
    </row>
    <row r="329" spans="1:2">
      <c r="A329" s="62">
        <v>34060</v>
      </c>
      <c r="B329" s="5">
        <v>14.1</v>
      </c>
    </row>
    <row r="330" spans="1:2">
      <c r="A330" s="62">
        <v>34090</v>
      </c>
      <c r="B330" s="5">
        <v>14.1</v>
      </c>
    </row>
    <row r="331" spans="1:2">
      <c r="A331" s="62">
        <v>34121</v>
      </c>
      <c r="B331" s="5">
        <v>14.1</v>
      </c>
    </row>
    <row r="332" spans="1:2">
      <c r="A332" s="62">
        <v>34151</v>
      </c>
      <c r="B332" s="5">
        <v>14.1</v>
      </c>
    </row>
    <row r="333" spans="1:2">
      <c r="A333" s="62">
        <v>34182</v>
      </c>
      <c r="B333" s="5">
        <v>14.1</v>
      </c>
    </row>
    <row r="334" spans="1:2">
      <c r="A334" s="62">
        <v>34213</v>
      </c>
      <c r="B334" s="5">
        <v>14.1</v>
      </c>
    </row>
    <row r="335" spans="1:2">
      <c r="A335" s="62">
        <v>34243</v>
      </c>
      <c r="B335" s="5">
        <v>18.399999999999999</v>
      </c>
    </row>
    <row r="336" spans="1:2">
      <c r="A336" s="62">
        <v>34274</v>
      </c>
      <c r="B336" s="5">
        <v>18.399999999999999</v>
      </c>
    </row>
    <row r="337" spans="1:2">
      <c r="A337" s="62">
        <v>34304</v>
      </c>
      <c r="B337" s="5">
        <v>18.399999999999999</v>
      </c>
    </row>
    <row r="338" spans="1:2">
      <c r="A338" s="62">
        <v>34335</v>
      </c>
      <c r="B338" s="5">
        <v>18.399999999999999</v>
      </c>
    </row>
    <row r="339" spans="1:2">
      <c r="A339" s="62">
        <v>34366</v>
      </c>
      <c r="B339" s="5">
        <v>18.399999999999999</v>
      </c>
    </row>
    <row r="340" spans="1:2">
      <c r="A340" s="62">
        <v>34394</v>
      </c>
      <c r="B340" s="5">
        <v>18.399999999999999</v>
      </c>
    </row>
    <row r="341" spans="1:2">
      <c r="A341" s="62">
        <v>34425</v>
      </c>
      <c r="B341" s="5">
        <v>18.399999999999999</v>
      </c>
    </row>
    <row r="342" spans="1:2">
      <c r="A342" s="62">
        <v>34455</v>
      </c>
      <c r="B342" s="5">
        <v>18.399999999999999</v>
      </c>
    </row>
    <row r="343" spans="1:2">
      <c r="A343" s="62">
        <v>34486</v>
      </c>
      <c r="B343" s="5">
        <v>18.399999999999999</v>
      </c>
    </row>
    <row r="344" spans="1:2">
      <c r="A344" s="62">
        <v>34516</v>
      </c>
      <c r="B344" s="5">
        <v>18.399999999999999</v>
      </c>
    </row>
    <row r="345" spans="1:2">
      <c r="A345" s="62">
        <v>34547</v>
      </c>
      <c r="B345" s="5">
        <v>18.399999999999999</v>
      </c>
    </row>
    <row r="346" spans="1:2">
      <c r="A346" s="62">
        <v>34578</v>
      </c>
      <c r="B346" s="5">
        <v>18.399999999999999</v>
      </c>
    </row>
    <row r="347" spans="1:2">
      <c r="A347" s="62">
        <v>34608</v>
      </c>
      <c r="B347" s="5">
        <v>18.399999999999999</v>
      </c>
    </row>
    <row r="348" spans="1:2">
      <c r="A348" s="62">
        <v>34639</v>
      </c>
      <c r="B348" s="5">
        <v>18.399999999999999</v>
      </c>
    </row>
    <row r="349" spans="1:2">
      <c r="A349" s="62">
        <v>34669</v>
      </c>
      <c r="B349" s="5">
        <v>18.399999999999999</v>
      </c>
    </row>
    <row r="350" spans="1:2">
      <c r="A350" s="62">
        <v>34700</v>
      </c>
      <c r="B350" s="5">
        <v>18.399999999999999</v>
      </c>
    </row>
    <row r="351" spans="1:2">
      <c r="A351" s="62">
        <v>34731</v>
      </c>
      <c r="B351" s="5">
        <v>18.399999999999999</v>
      </c>
    </row>
    <row r="352" spans="1:2">
      <c r="A352" s="62">
        <v>34759</v>
      </c>
      <c r="B352" s="5">
        <v>18.399999999999999</v>
      </c>
    </row>
    <row r="353" spans="1:2">
      <c r="A353" s="62">
        <v>34790</v>
      </c>
      <c r="B353" s="5">
        <v>18.399999999999999</v>
      </c>
    </row>
    <row r="354" spans="1:2">
      <c r="A354" s="62">
        <v>34820</v>
      </c>
      <c r="B354" s="5">
        <v>18.399999999999999</v>
      </c>
    </row>
    <row r="355" spans="1:2">
      <c r="A355" s="62">
        <v>34851</v>
      </c>
      <c r="B355" s="5">
        <v>18.399999999999999</v>
      </c>
    </row>
    <row r="356" spans="1:2">
      <c r="A356" s="62">
        <v>34881</v>
      </c>
      <c r="B356" s="5">
        <v>18.399999999999999</v>
      </c>
    </row>
    <row r="357" spans="1:2">
      <c r="A357" s="62">
        <v>34912</v>
      </c>
      <c r="B357" s="5">
        <v>18.399999999999999</v>
      </c>
    </row>
    <row r="358" spans="1:2">
      <c r="A358" s="62">
        <v>34943</v>
      </c>
      <c r="B358" s="5">
        <v>18.399999999999999</v>
      </c>
    </row>
    <row r="359" spans="1:2">
      <c r="A359" s="62">
        <v>34973</v>
      </c>
      <c r="B359" s="5">
        <v>18.399999999999999</v>
      </c>
    </row>
    <row r="360" spans="1:2">
      <c r="A360" s="62">
        <v>35004</v>
      </c>
      <c r="B360" s="5">
        <v>18.399999999999999</v>
      </c>
    </row>
    <row r="361" spans="1:2">
      <c r="A361" s="62">
        <v>35034</v>
      </c>
      <c r="B361" s="5">
        <v>18.399999999999999</v>
      </c>
    </row>
    <row r="362" spans="1:2">
      <c r="A362" s="62">
        <v>35065</v>
      </c>
      <c r="B362" s="5">
        <v>18.3</v>
      </c>
    </row>
    <row r="363" spans="1:2">
      <c r="A363" s="62">
        <v>35096</v>
      </c>
      <c r="B363" s="5">
        <v>18.3</v>
      </c>
    </row>
    <row r="364" spans="1:2">
      <c r="A364" s="62">
        <v>35125</v>
      </c>
      <c r="B364" s="5">
        <v>18.3</v>
      </c>
    </row>
    <row r="365" spans="1:2">
      <c r="A365" s="62">
        <v>35156</v>
      </c>
      <c r="B365" s="5">
        <v>18.3</v>
      </c>
    </row>
    <row r="366" spans="1:2">
      <c r="A366" s="62">
        <v>35186</v>
      </c>
      <c r="B366" s="5">
        <v>18.3</v>
      </c>
    </row>
    <row r="367" spans="1:2">
      <c r="A367" s="62">
        <v>35217</v>
      </c>
      <c r="B367" s="5">
        <v>18.3</v>
      </c>
    </row>
    <row r="368" spans="1:2">
      <c r="A368" s="62">
        <v>35247</v>
      </c>
      <c r="B368" s="5">
        <v>18.3</v>
      </c>
    </row>
    <row r="369" spans="1:2">
      <c r="A369" s="62">
        <v>35278</v>
      </c>
      <c r="B369" s="5">
        <v>18.3</v>
      </c>
    </row>
    <row r="370" spans="1:2">
      <c r="A370" s="62">
        <v>35309</v>
      </c>
      <c r="B370" s="5">
        <v>18.3</v>
      </c>
    </row>
    <row r="371" spans="1:2">
      <c r="A371" s="62">
        <v>35339</v>
      </c>
      <c r="B371" s="5">
        <v>18.3</v>
      </c>
    </row>
    <row r="372" spans="1:2">
      <c r="A372" s="62">
        <v>35370</v>
      </c>
      <c r="B372" s="5">
        <v>18.3</v>
      </c>
    </row>
    <row r="373" spans="1:2">
      <c r="A373" s="62">
        <v>35400</v>
      </c>
      <c r="B373" s="5">
        <v>18.3</v>
      </c>
    </row>
    <row r="374" spans="1:2">
      <c r="A374" s="62">
        <v>35431</v>
      </c>
      <c r="B374" s="5">
        <v>18.3</v>
      </c>
    </row>
    <row r="375" spans="1:2">
      <c r="A375" s="62">
        <v>35462</v>
      </c>
      <c r="B375" s="5">
        <v>18.3</v>
      </c>
    </row>
    <row r="376" spans="1:2">
      <c r="A376" s="62">
        <v>35490</v>
      </c>
      <c r="B376" s="5">
        <v>18.3</v>
      </c>
    </row>
    <row r="377" spans="1:2">
      <c r="A377" s="62">
        <v>35521</v>
      </c>
      <c r="B377" s="5">
        <v>18.3</v>
      </c>
    </row>
    <row r="378" spans="1:2">
      <c r="A378" s="62">
        <v>35551</v>
      </c>
      <c r="B378" s="5">
        <v>18.3</v>
      </c>
    </row>
    <row r="379" spans="1:2">
      <c r="A379" s="62">
        <v>35582</v>
      </c>
      <c r="B379" s="5">
        <v>18.3</v>
      </c>
    </row>
    <row r="380" spans="1:2">
      <c r="A380" s="62">
        <v>35612</v>
      </c>
      <c r="B380" s="5">
        <v>18.3</v>
      </c>
    </row>
    <row r="381" spans="1:2">
      <c r="A381" s="62">
        <v>35643</v>
      </c>
      <c r="B381" s="5">
        <v>18.3</v>
      </c>
    </row>
    <row r="382" spans="1:2">
      <c r="A382" s="62">
        <v>35674</v>
      </c>
      <c r="B382" s="5">
        <v>18.3</v>
      </c>
    </row>
    <row r="383" spans="1:2">
      <c r="A383" s="62">
        <v>35704</v>
      </c>
      <c r="B383" s="5">
        <v>18.399999999999999</v>
      </c>
    </row>
    <row r="384" spans="1:2">
      <c r="A384" s="62">
        <v>35735</v>
      </c>
      <c r="B384" s="5">
        <v>18.399999999999999</v>
      </c>
    </row>
    <row r="385" spans="1:2">
      <c r="A385" s="62">
        <v>35765</v>
      </c>
      <c r="B385" s="5">
        <v>18.399999999999999</v>
      </c>
    </row>
    <row r="386" spans="1:2">
      <c r="A386" s="62">
        <v>35796</v>
      </c>
      <c r="B386" s="5">
        <v>18.399999999999999</v>
      </c>
    </row>
    <row r="387" spans="1:2">
      <c r="A387" s="62">
        <v>35827</v>
      </c>
      <c r="B387" s="5">
        <v>18.399999999999999</v>
      </c>
    </row>
    <row r="388" spans="1:2">
      <c r="A388" s="62">
        <v>35855</v>
      </c>
      <c r="B388" s="5">
        <v>18.399999999999999</v>
      </c>
    </row>
    <row r="389" spans="1:2">
      <c r="A389" s="62">
        <v>35886</v>
      </c>
      <c r="B389" s="5">
        <v>18.399999999999999</v>
      </c>
    </row>
    <row r="390" spans="1:2">
      <c r="A390" s="62">
        <v>35916</v>
      </c>
      <c r="B390" s="5">
        <v>18.399999999999999</v>
      </c>
    </row>
    <row r="391" spans="1:2">
      <c r="A391" s="62">
        <v>35947</v>
      </c>
      <c r="B391" s="5">
        <v>18.399999999999999</v>
      </c>
    </row>
    <row r="392" spans="1:2">
      <c r="A392" s="62">
        <v>35977</v>
      </c>
      <c r="B392" s="5">
        <v>18.399999999999999</v>
      </c>
    </row>
    <row r="393" spans="1:2">
      <c r="A393" s="62">
        <v>36008</v>
      </c>
      <c r="B393" s="5">
        <v>18.399999999999999</v>
      </c>
    </row>
    <row r="394" spans="1:2">
      <c r="A394" s="62">
        <v>36039</v>
      </c>
      <c r="B394" s="5">
        <v>18.399999999999999</v>
      </c>
    </row>
    <row r="395" spans="1:2">
      <c r="A395" s="62">
        <v>36069</v>
      </c>
      <c r="B395" s="5">
        <v>18.399999999999999</v>
      </c>
    </row>
    <row r="396" spans="1:2">
      <c r="A396" s="62">
        <v>36100</v>
      </c>
      <c r="B396" s="5">
        <v>18.399999999999999</v>
      </c>
    </row>
    <row r="397" spans="1:2">
      <c r="A397" s="62">
        <v>36130</v>
      </c>
      <c r="B397" s="5">
        <v>18.399999999999999</v>
      </c>
    </row>
    <row r="398" spans="1:2">
      <c r="A398" s="62">
        <v>36161</v>
      </c>
      <c r="B398" s="5">
        <v>18.399999999999999</v>
      </c>
    </row>
    <row r="399" spans="1:2">
      <c r="A399" s="62">
        <v>36192</v>
      </c>
      <c r="B399" s="5">
        <v>18.399999999999999</v>
      </c>
    </row>
    <row r="400" spans="1:2">
      <c r="A400" s="62">
        <v>36220</v>
      </c>
      <c r="B400" s="5">
        <v>18.399999999999999</v>
      </c>
    </row>
    <row r="401" spans="1:2">
      <c r="A401" s="62">
        <v>36251</v>
      </c>
      <c r="B401" s="5">
        <v>18.399999999999999</v>
      </c>
    </row>
    <row r="402" spans="1:2">
      <c r="A402" s="62">
        <v>36281</v>
      </c>
      <c r="B402" s="5">
        <v>18.399999999999999</v>
      </c>
    </row>
    <row r="403" spans="1:2">
      <c r="A403" s="62">
        <v>36312</v>
      </c>
      <c r="B403" s="5">
        <v>18.399999999999999</v>
      </c>
    </row>
    <row r="404" spans="1:2">
      <c r="A404" s="62">
        <v>36342</v>
      </c>
      <c r="B404" s="5">
        <v>18.399999999999999</v>
      </c>
    </row>
    <row r="405" spans="1:2">
      <c r="A405" s="62">
        <v>36373</v>
      </c>
      <c r="B405" s="5">
        <v>18.399999999999999</v>
      </c>
    </row>
    <row r="406" spans="1:2">
      <c r="A406" s="62">
        <v>36404</v>
      </c>
      <c r="B406" s="5">
        <v>18.399999999999999</v>
      </c>
    </row>
    <row r="407" spans="1:2">
      <c r="A407" s="62">
        <v>36434</v>
      </c>
      <c r="B407" s="5">
        <v>18.399999999999999</v>
      </c>
    </row>
    <row r="408" spans="1:2">
      <c r="A408" s="62">
        <v>36465</v>
      </c>
      <c r="B408" s="5">
        <v>18.399999999999999</v>
      </c>
    </row>
    <row r="409" spans="1:2">
      <c r="A409" s="62">
        <v>36495</v>
      </c>
      <c r="B409" s="5">
        <v>18.399999999999999</v>
      </c>
    </row>
    <row r="410" spans="1:2">
      <c r="A410" s="62">
        <v>36526</v>
      </c>
      <c r="B410" s="5">
        <v>18.399999999999999</v>
      </c>
    </row>
    <row r="411" spans="1:2">
      <c r="A411" s="62">
        <v>36557</v>
      </c>
      <c r="B411" s="5">
        <v>18.399999999999999</v>
      </c>
    </row>
    <row r="412" spans="1:2">
      <c r="A412" s="62">
        <v>36586</v>
      </c>
      <c r="B412" s="5">
        <v>18.399999999999999</v>
      </c>
    </row>
    <row r="413" spans="1:2">
      <c r="A413" s="62">
        <v>36617</v>
      </c>
      <c r="B413" s="5">
        <v>18.399999999999999</v>
      </c>
    </row>
    <row r="414" spans="1:2">
      <c r="A414" s="62">
        <v>36647</v>
      </c>
      <c r="B414" s="5">
        <v>18.399999999999999</v>
      </c>
    </row>
    <row r="415" spans="1:2">
      <c r="A415" s="62">
        <v>36678</v>
      </c>
      <c r="B415" s="5">
        <v>18.399999999999999</v>
      </c>
    </row>
    <row r="416" spans="1:2">
      <c r="A416" s="62">
        <v>36708</v>
      </c>
      <c r="B416" s="5">
        <v>18.399999999999999</v>
      </c>
    </row>
    <row r="417" spans="1:2">
      <c r="A417" s="62">
        <v>36739</v>
      </c>
      <c r="B417" s="5">
        <v>18.399999999999999</v>
      </c>
    </row>
    <row r="418" spans="1:2">
      <c r="A418" s="62">
        <v>36770</v>
      </c>
      <c r="B418" s="5">
        <v>18.399999999999999</v>
      </c>
    </row>
    <row r="419" spans="1:2">
      <c r="A419" s="62">
        <v>36800</v>
      </c>
      <c r="B419" s="5">
        <v>18.399999999999999</v>
      </c>
    </row>
    <row r="420" spans="1:2">
      <c r="A420" s="62">
        <v>36831</v>
      </c>
      <c r="B420" s="5">
        <v>18.399999999999999</v>
      </c>
    </row>
    <row r="421" spans="1:2">
      <c r="A421" s="62">
        <v>36861</v>
      </c>
      <c r="B421" s="5">
        <v>18.399999999999999</v>
      </c>
    </row>
    <row r="422" spans="1:2">
      <c r="A422" s="62">
        <v>36892</v>
      </c>
      <c r="B422" s="5">
        <v>18.399999999999999</v>
      </c>
    </row>
    <row r="423" spans="1:2">
      <c r="A423" s="62">
        <v>36923</v>
      </c>
      <c r="B423" s="5">
        <v>18.399999999999999</v>
      </c>
    </row>
    <row r="424" spans="1:2">
      <c r="A424" s="62">
        <v>36951</v>
      </c>
      <c r="B424" s="5">
        <v>18.399999999999999</v>
      </c>
    </row>
    <row r="425" spans="1:2">
      <c r="A425" s="62">
        <v>36982</v>
      </c>
      <c r="B425" s="5">
        <v>18.399999999999999</v>
      </c>
    </row>
    <row r="426" spans="1:2">
      <c r="A426" s="62">
        <v>37012</v>
      </c>
      <c r="B426" s="5">
        <v>18.399999999999999</v>
      </c>
    </row>
    <row r="427" spans="1:2">
      <c r="A427" s="62">
        <v>37043</v>
      </c>
      <c r="B427" s="5">
        <v>18.399999999999999</v>
      </c>
    </row>
    <row r="428" spans="1:2">
      <c r="A428" s="62">
        <v>37073</v>
      </c>
      <c r="B428" s="5">
        <v>18.399999999999999</v>
      </c>
    </row>
    <row r="429" spans="1:2">
      <c r="A429" s="62">
        <v>37104</v>
      </c>
      <c r="B429" s="5">
        <v>18.399999999999999</v>
      </c>
    </row>
    <row r="430" spans="1:2">
      <c r="A430" s="62">
        <v>37135</v>
      </c>
      <c r="B430" s="5">
        <v>18.399999999999999</v>
      </c>
    </row>
    <row r="431" spans="1:2">
      <c r="A431" s="62">
        <v>37165</v>
      </c>
      <c r="B431" s="5">
        <v>18.399999999999999</v>
      </c>
    </row>
    <row r="432" spans="1:2">
      <c r="A432" s="62">
        <v>37196</v>
      </c>
      <c r="B432" s="5">
        <v>18.399999999999999</v>
      </c>
    </row>
    <row r="433" spans="1:2">
      <c r="A433" s="62">
        <v>37226</v>
      </c>
      <c r="B433" s="5">
        <v>18.399999999999999</v>
      </c>
    </row>
    <row r="434" spans="1:2">
      <c r="A434" s="62">
        <v>37257</v>
      </c>
      <c r="B434" s="5">
        <v>18.399999999999999</v>
      </c>
    </row>
    <row r="435" spans="1:2">
      <c r="A435" s="62">
        <v>37288</v>
      </c>
      <c r="B435" s="5">
        <v>18.399999999999999</v>
      </c>
    </row>
    <row r="436" spans="1:2">
      <c r="A436" s="62">
        <v>37316</v>
      </c>
      <c r="B436" s="5">
        <v>18.399999999999999</v>
      </c>
    </row>
    <row r="437" spans="1:2">
      <c r="A437" s="62">
        <v>37347</v>
      </c>
      <c r="B437" s="5">
        <v>18.399999999999999</v>
      </c>
    </row>
    <row r="438" spans="1:2">
      <c r="A438" s="62">
        <v>37377</v>
      </c>
      <c r="B438" s="5">
        <v>18.399999999999999</v>
      </c>
    </row>
    <row r="439" spans="1:2">
      <c r="A439" s="62">
        <v>37408</v>
      </c>
      <c r="B439" s="5">
        <v>18.399999999999999</v>
      </c>
    </row>
    <row r="440" spans="1:2">
      <c r="A440" s="62">
        <v>37438</v>
      </c>
      <c r="B440" s="5">
        <v>18.399999999999999</v>
      </c>
    </row>
    <row r="441" spans="1:2">
      <c r="A441" s="62">
        <v>37469</v>
      </c>
      <c r="B441" s="5">
        <v>18.399999999999999</v>
      </c>
    </row>
    <row r="442" spans="1:2">
      <c r="A442" s="62">
        <v>37500</v>
      </c>
      <c r="B442" s="5">
        <v>18.399999999999999</v>
      </c>
    </row>
    <row r="443" spans="1:2">
      <c r="A443" s="62">
        <v>37530</v>
      </c>
      <c r="B443" s="5">
        <v>18.399999999999999</v>
      </c>
    </row>
    <row r="444" spans="1:2">
      <c r="A444" s="62">
        <v>37561</v>
      </c>
      <c r="B444" s="5">
        <v>18.399999999999999</v>
      </c>
    </row>
    <row r="445" spans="1:2">
      <c r="A445" s="62">
        <v>37591</v>
      </c>
      <c r="B445" s="5">
        <v>18.399999999999999</v>
      </c>
    </row>
    <row r="446" spans="1:2">
      <c r="A446" s="62">
        <v>37622</v>
      </c>
      <c r="B446" s="5">
        <v>18.399999999999999</v>
      </c>
    </row>
    <row r="447" spans="1:2">
      <c r="A447" s="62">
        <v>37653</v>
      </c>
      <c r="B447" s="5">
        <v>18.399999999999999</v>
      </c>
    </row>
    <row r="448" spans="1:2">
      <c r="A448" s="62">
        <v>37681</v>
      </c>
      <c r="B448" s="5">
        <v>18.399999999999999</v>
      </c>
    </row>
    <row r="449" spans="1:2">
      <c r="A449" s="62">
        <v>37712</v>
      </c>
      <c r="B449" s="5">
        <v>18.399999999999999</v>
      </c>
    </row>
    <row r="450" spans="1:2">
      <c r="A450" s="62">
        <v>37742</v>
      </c>
      <c r="B450" s="5">
        <v>18.399999999999999</v>
      </c>
    </row>
    <row r="451" spans="1:2">
      <c r="A451" s="62">
        <v>37773</v>
      </c>
      <c r="B451" s="5">
        <v>18.399999999999999</v>
      </c>
    </row>
    <row r="452" spans="1:2">
      <c r="A452" s="62">
        <v>37803</v>
      </c>
      <c r="B452" s="5">
        <v>18.399999999999999</v>
      </c>
    </row>
    <row r="453" spans="1:2">
      <c r="A453" s="62">
        <v>37834</v>
      </c>
      <c r="B453" s="5">
        <v>18.399999999999999</v>
      </c>
    </row>
    <row r="454" spans="1:2">
      <c r="A454" s="62">
        <v>37865</v>
      </c>
      <c r="B454" s="5">
        <v>18.399999999999999</v>
      </c>
    </row>
    <row r="455" spans="1:2">
      <c r="A455" s="62">
        <v>37895</v>
      </c>
      <c r="B455" s="5">
        <v>18.399999999999999</v>
      </c>
    </row>
    <row r="456" spans="1:2">
      <c r="A456" s="62">
        <v>37926</v>
      </c>
      <c r="B456" s="5">
        <v>18.399999999999999</v>
      </c>
    </row>
    <row r="457" spans="1:2">
      <c r="A457" s="62">
        <v>37956</v>
      </c>
      <c r="B457" s="5">
        <v>18.399999999999999</v>
      </c>
    </row>
    <row r="458" spans="1:2">
      <c r="A458" s="62">
        <v>37987</v>
      </c>
      <c r="B458" s="5">
        <v>18.399999999999999</v>
      </c>
    </row>
    <row r="459" spans="1:2">
      <c r="A459" s="62">
        <v>38018</v>
      </c>
      <c r="B459" s="5">
        <v>18.399999999999999</v>
      </c>
    </row>
    <row r="460" spans="1:2">
      <c r="A460" s="62">
        <v>38047</v>
      </c>
      <c r="B460" s="5">
        <v>18.399999999999999</v>
      </c>
    </row>
    <row r="461" spans="1:2">
      <c r="A461" s="62">
        <v>38078</v>
      </c>
      <c r="B461" s="5">
        <v>18.399999999999999</v>
      </c>
    </row>
    <row r="462" spans="1:2">
      <c r="A462" s="62">
        <v>38108</v>
      </c>
      <c r="B462" s="5">
        <v>18.399999999999999</v>
      </c>
    </row>
    <row r="463" spans="1:2">
      <c r="A463" s="62">
        <v>38139</v>
      </c>
      <c r="B463" s="5">
        <v>18.399999999999999</v>
      </c>
    </row>
    <row r="464" spans="1:2">
      <c r="A464" s="62">
        <v>38169</v>
      </c>
      <c r="B464" s="5">
        <v>18.399999999999999</v>
      </c>
    </row>
    <row r="465" spans="1:2">
      <c r="A465" s="62">
        <v>38200</v>
      </c>
      <c r="B465" s="5">
        <v>18.399999999999999</v>
      </c>
    </row>
    <row r="466" spans="1:2">
      <c r="A466" s="62">
        <v>38231</v>
      </c>
      <c r="B466" s="5">
        <v>18.399999999999999</v>
      </c>
    </row>
    <row r="467" spans="1:2">
      <c r="A467" s="62">
        <v>38261</v>
      </c>
      <c r="B467" s="5">
        <v>18.399999999999999</v>
      </c>
    </row>
    <row r="468" spans="1:2">
      <c r="A468" s="62">
        <v>38292</v>
      </c>
      <c r="B468" s="5">
        <v>18.399999999999999</v>
      </c>
    </row>
    <row r="469" spans="1:2">
      <c r="A469" s="62">
        <v>38322</v>
      </c>
      <c r="B469" s="5">
        <v>18.399999999999999</v>
      </c>
    </row>
    <row r="470" spans="1:2">
      <c r="A470" s="62">
        <v>38353</v>
      </c>
      <c r="B470" s="5">
        <v>18.399999999999999</v>
      </c>
    </row>
    <row r="471" spans="1:2">
      <c r="A471" s="62">
        <v>38384</v>
      </c>
      <c r="B471" s="5">
        <v>18.399999999999999</v>
      </c>
    </row>
    <row r="472" spans="1:2">
      <c r="A472" s="62">
        <v>38412</v>
      </c>
      <c r="B472" s="5">
        <v>18.399999999999999</v>
      </c>
    </row>
    <row r="473" spans="1:2">
      <c r="A473" s="62">
        <v>38443</v>
      </c>
      <c r="B473" s="5">
        <v>18.399999999999999</v>
      </c>
    </row>
    <row r="474" spans="1:2">
      <c r="A474" s="62">
        <v>38473</v>
      </c>
      <c r="B474" s="5">
        <v>18.399999999999999</v>
      </c>
    </row>
    <row r="475" spans="1:2">
      <c r="A475" s="62">
        <v>38504</v>
      </c>
      <c r="B475" s="5">
        <v>18.399999999999999</v>
      </c>
    </row>
    <row r="476" spans="1:2">
      <c r="A476" s="62">
        <v>38534</v>
      </c>
      <c r="B476" s="5">
        <v>18.399999999999999</v>
      </c>
    </row>
    <row r="477" spans="1:2">
      <c r="A477" s="62">
        <v>38565</v>
      </c>
      <c r="B477" s="5">
        <v>18.399999999999999</v>
      </c>
    </row>
    <row r="478" spans="1:2">
      <c r="A478" s="62">
        <v>38596</v>
      </c>
      <c r="B478" s="5">
        <v>18.399999999999999</v>
      </c>
    </row>
    <row r="479" spans="1:2">
      <c r="A479" s="62">
        <v>38626</v>
      </c>
      <c r="B479" s="5">
        <v>18.399999999999999</v>
      </c>
    </row>
    <row r="480" spans="1:2">
      <c r="A480" s="62">
        <v>38657</v>
      </c>
      <c r="B480" s="5">
        <v>18.399999999999999</v>
      </c>
    </row>
    <row r="481" spans="1:2">
      <c r="A481" s="62">
        <v>38687</v>
      </c>
      <c r="B481" s="5">
        <v>18.399999999999999</v>
      </c>
    </row>
    <row r="482" spans="1:2">
      <c r="A482" s="62">
        <v>38718</v>
      </c>
      <c r="B482" s="5">
        <v>18.399999999999999</v>
      </c>
    </row>
    <row r="483" spans="1:2">
      <c r="A483" s="62">
        <v>38749</v>
      </c>
      <c r="B483" s="5">
        <v>18.399999999999999</v>
      </c>
    </row>
    <row r="484" spans="1:2">
      <c r="A484" s="62">
        <v>38777</v>
      </c>
      <c r="B484" s="5">
        <v>18.399999999999999</v>
      </c>
    </row>
    <row r="485" spans="1:2">
      <c r="A485" s="62">
        <v>38808</v>
      </c>
      <c r="B485" s="5">
        <v>18.399999999999999</v>
      </c>
    </row>
    <row r="486" spans="1:2">
      <c r="A486" s="62">
        <v>38838</v>
      </c>
      <c r="B486" s="5">
        <v>18.399999999999999</v>
      </c>
    </row>
    <row r="487" spans="1:2">
      <c r="A487" s="62">
        <v>38869</v>
      </c>
      <c r="B487" s="5">
        <v>18.399999999999999</v>
      </c>
    </row>
    <row r="488" spans="1:2">
      <c r="A488" s="62">
        <v>38899</v>
      </c>
      <c r="B488" s="5">
        <v>18.399999999999999</v>
      </c>
    </row>
    <row r="489" spans="1:2">
      <c r="A489" s="62">
        <v>38930</v>
      </c>
      <c r="B489" s="5">
        <v>18.399999999999999</v>
      </c>
    </row>
    <row r="490" spans="1:2">
      <c r="A490" s="62">
        <v>38961</v>
      </c>
      <c r="B490" s="5">
        <v>18.399999999999999</v>
      </c>
    </row>
    <row r="491" spans="1:2">
      <c r="A491" s="62">
        <v>38991</v>
      </c>
      <c r="B491" s="5">
        <v>18.399999999999999</v>
      </c>
    </row>
    <row r="492" spans="1:2">
      <c r="A492" s="62">
        <v>39022</v>
      </c>
      <c r="B492" s="5">
        <v>18.399999999999999</v>
      </c>
    </row>
    <row r="493" spans="1:2">
      <c r="A493" s="62">
        <v>39052</v>
      </c>
      <c r="B493" s="5">
        <v>18.399999999999999</v>
      </c>
    </row>
    <row r="494" spans="1:2">
      <c r="A494" s="62">
        <v>39083</v>
      </c>
      <c r="B494" s="5">
        <v>18.399999999999999</v>
      </c>
    </row>
    <row r="495" spans="1:2">
      <c r="A495" s="62">
        <v>39114</v>
      </c>
      <c r="B495" s="5">
        <v>18.399999999999999</v>
      </c>
    </row>
    <row r="496" spans="1:2">
      <c r="A496" s="62">
        <v>39142</v>
      </c>
      <c r="B496" s="5">
        <v>18.399999999999999</v>
      </c>
    </row>
    <row r="497" spans="1:2">
      <c r="A497" s="62">
        <v>39173</v>
      </c>
      <c r="B497" s="5">
        <v>18.399999999999999</v>
      </c>
    </row>
    <row r="498" spans="1:2">
      <c r="A498" s="62">
        <v>39203</v>
      </c>
      <c r="B498" s="5">
        <v>18.399999999999999</v>
      </c>
    </row>
    <row r="499" spans="1:2">
      <c r="A499" s="62">
        <v>39234</v>
      </c>
      <c r="B499" s="5">
        <v>18.399999999999999</v>
      </c>
    </row>
    <row r="500" spans="1:2">
      <c r="A500" s="62">
        <v>39264</v>
      </c>
      <c r="B500" s="5">
        <v>18.399999999999999</v>
      </c>
    </row>
    <row r="501" spans="1:2">
      <c r="A501" s="62">
        <v>39295</v>
      </c>
      <c r="B501" s="5">
        <v>18.399999999999999</v>
      </c>
    </row>
    <row r="502" spans="1:2">
      <c r="A502" s="62">
        <v>39326</v>
      </c>
      <c r="B502" s="5">
        <v>18.399999999999999</v>
      </c>
    </row>
    <row r="503" spans="1:2">
      <c r="A503" s="62">
        <v>39356</v>
      </c>
      <c r="B503" s="5">
        <v>18.399999999999999</v>
      </c>
    </row>
    <row r="504" spans="1:2">
      <c r="A504" s="62">
        <v>39387</v>
      </c>
      <c r="B504" s="5">
        <v>18.399999999999999</v>
      </c>
    </row>
    <row r="505" spans="1:2">
      <c r="A505" s="62">
        <v>39417</v>
      </c>
      <c r="B505" s="5">
        <v>18.399999999999999</v>
      </c>
    </row>
    <row r="506" spans="1:2">
      <c r="A506" s="62">
        <v>39448</v>
      </c>
      <c r="B506" s="5">
        <v>18.399999999999999</v>
      </c>
    </row>
    <row r="507" spans="1:2">
      <c r="A507" s="62">
        <v>39479</v>
      </c>
      <c r="B507" s="5">
        <v>18.399999999999999</v>
      </c>
    </row>
    <row r="508" spans="1:2">
      <c r="A508" s="62">
        <v>39508</v>
      </c>
      <c r="B508" s="5">
        <v>18.399999999999999</v>
      </c>
    </row>
    <row r="509" spans="1:2">
      <c r="A509" s="62">
        <v>39539</v>
      </c>
      <c r="B509" s="5">
        <v>18.399999999999999</v>
      </c>
    </row>
    <row r="510" spans="1:2">
      <c r="A510" s="62">
        <v>39569</v>
      </c>
      <c r="B510" s="5">
        <v>18.399999999999999</v>
      </c>
    </row>
    <row r="511" spans="1:2">
      <c r="A511" s="62">
        <v>39600</v>
      </c>
      <c r="B511" s="5">
        <v>18.399999999999999</v>
      </c>
    </row>
    <row r="512" spans="1:2">
      <c r="A512" s="62">
        <v>39630</v>
      </c>
      <c r="B512" s="5">
        <v>18.399999999999999</v>
      </c>
    </row>
    <row r="513" spans="1:2">
      <c r="A513" s="62">
        <v>39661</v>
      </c>
      <c r="B513" s="5">
        <v>18.399999999999999</v>
      </c>
    </row>
    <row r="514" spans="1:2">
      <c r="A514" s="62">
        <v>39692</v>
      </c>
      <c r="B514" s="5">
        <v>18.399999999999999</v>
      </c>
    </row>
    <row r="515" spans="1:2">
      <c r="A515" s="62">
        <v>39722</v>
      </c>
      <c r="B515" s="5">
        <v>18.399999999999999</v>
      </c>
    </row>
    <row r="516" spans="1:2">
      <c r="A516" s="62">
        <v>39753</v>
      </c>
      <c r="B516" s="5">
        <v>18.399999999999999</v>
      </c>
    </row>
    <row r="517" spans="1:2">
      <c r="A517" s="62">
        <v>39783</v>
      </c>
      <c r="B517" s="5">
        <v>18.399999999999999</v>
      </c>
    </row>
    <row r="518" spans="1:2">
      <c r="A518" s="62">
        <v>39814</v>
      </c>
      <c r="B518" s="5">
        <v>18.399999999999999</v>
      </c>
    </row>
    <row r="519" spans="1:2">
      <c r="A519" s="62">
        <v>39845</v>
      </c>
      <c r="B519" s="5">
        <v>18.399999999999999</v>
      </c>
    </row>
    <row r="520" spans="1:2">
      <c r="A520" s="62">
        <v>39873</v>
      </c>
      <c r="B520" s="5">
        <v>18.399999999999999</v>
      </c>
    </row>
    <row r="521" spans="1:2">
      <c r="A521" s="62">
        <v>39904</v>
      </c>
      <c r="B521" s="5">
        <v>18.399999999999999</v>
      </c>
    </row>
    <row r="522" spans="1:2">
      <c r="A522" s="62">
        <v>39934</v>
      </c>
      <c r="B522" s="5">
        <v>18.399999999999999</v>
      </c>
    </row>
    <row r="523" spans="1:2">
      <c r="A523" s="62">
        <v>39965</v>
      </c>
      <c r="B523" s="5">
        <v>18.399999999999999</v>
      </c>
    </row>
    <row r="524" spans="1:2">
      <c r="A524" s="62">
        <v>39995</v>
      </c>
      <c r="B524" s="5">
        <v>18.399999999999999</v>
      </c>
    </row>
    <row r="525" spans="1:2">
      <c r="A525" s="62">
        <v>40026</v>
      </c>
      <c r="B525" s="5">
        <v>18.399999999999999</v>
      </c>
    </row>
    <row r="526" spans="1:2">
      <c r="A526" s="62">
        <v>40057</v>
      </c>
      <c r="B526" s="5">
        <v>18.399999999999999</v>
      </c>
    </row>
    <row r="527" spans="1:2">
      <c r="A527" s="62">
        <v>40087</v>
      </c>
      <c r="B527" s="5">
        <v>18.399999999999999</v>
      </c>
    </row>
    <row r="528" spans="1:2">
      <c r="A528" s="62">
        <v>40118</v>
      </c>
      <c r="B528" s="5">
        <v>18.399999999999999</v>
      </c>
    </row>
    <row r="529" spans="1:2">
      <c r="A529" s="62">
        <v>40148</v>
      </c>
      <c r="B529" s="5">
        <v>18.399999999999999</v>
      </c>
    </row>
    <row r="530" spans="1:2">
      <c r="A530" s="62">
        <v>40179</v>
      </c>
      <c r="B530" s="5">
        <v>18.399999999999999</v>
      </c>
    </row>
    <row r="531" spans="1:2">
      <c r="A531" s="62">
        <v>40210</v>
      </c>
      <c r="B531" s="5">
        <v>18.399999999999999</v>
      </c>
    </row>
    <row r="532" spans="1:2">
      <c r="A532" s="62">
        <v>40238</v>
      </c>
      <c r="B532" s="5">
        <v>18.399999999999999</v>
      </c>
    </row>
    <row r="533" spans="1:2">
      <c r="A533" s="62">
        <v>40269</v>
      </c>
      <c r="B533" s="5">
        <v>18.399999999999999</v>
      </c>
    </row>
    <row r="534" spans="1:2">
      <c r="A534" s="62">
        <v>40299</v>
      </c>
      <c r="B534" s="5">
        <v>18.399999999999999</v>
      </c>
    </row>
    <row r="535" spans="1:2">
      <c r="A535" s="62">
        <v>40330</v>
      </c>
      <c r="B535" s="5">
        <v>18.399999999999999</v>
      </c>
    </row>
    <row r="536" spans="1:2">
      <c r="A536" s="62">
        <v>40360</v>
      </c>
      <c r="B536" s="5">
        <v>18.399999999999999</v>
      </c>
    </row>
    <row r="537" spans="1:2">
      <c r="A537" s="62">
        <v>40391</v>
      </c>
      <c r="B537" s="5">
        <v>18.399999999999999</v>
      </c>
    </row>
    <row r="538" spans="1:2">
      <c r="A538" s="62">
        <v>40422</v>
      </c>
      <c r="B538" s="5">
        <v>18.399999999999999</v>
      </c>
    </row>
    <row r="539" spans="1:2">
      <c r="A539" s="62">
        <v>40452</v>
      </c>
      <c r="B539" s="5">
        <v>18.399999999999999</v>
      </c>
    </row>
    <row r="540" spans="1:2">
      <c r="A540" s="62">
        <v>40483</v>
      </c>
      <c r="B540" s="5">
        <v>18.399999999999999</v>
      </c>
    </row>
    <row r="541" spans="1:2">
      <c r="A541" s="62">
        <v>40513</v>
      </c>
      <c r="B541" s="5">
        <v>18.399999999999999</v>
      </c>
    </row>
    <row r="542" spans="1:2">
      <c r="A542" s="62">
        <v>40544</v>
      </c>
      <c r="B542" s="5">
        <v>18.399999999999999</v>
      </c>
    </row>
    <row r="543" spans="1:2">
      <c r="A543" s="62">
        <v>40575</v>
      </c>
      <c r="B543" s="5">
        <v>18.399999999999999</v>
      </c>
    </row>
    <row r="544" spans="1:2">
      <c r="A544" s="62">
        <v>40603</v>
      </c>
      <c r="B544" s="5">
        <v>18.399999999999999</v>
      </c>
    </row>
    <row r="545" spans="1:2">
      <c r="A545" s="62">
        <v>40634</v>
      </c>
      <c r="B545" s="5">
        <v>18.399999999999999</v>
      </c>
    </row>
    <row r="546" spans="1:2">
      <c r="A546" s="62">
        <v>40664</v>
      </c>
      <c r="B546" s="5">
        <v>18.399999999999999</v>
      </c>
    </row>
    <row r="547" spans="1:2">
      <c r="A547" s="62">
        <v>40695</v>
      </c>
      <c r="B547" s="5">
        <v>18.399999999999999</v>
      </c>
    </row>
    <row r="548" spans="1:2">
      <c r="A548" s="62">
        <v>40725</v>
      </c>
      <c r="B548" s="5">
        <v>18.399999999999999</v>
      </c>
    </row>
    <row r="549" spans="1:2">
      <c r="A549" s="62">
        <v>40756</v>
      </c>
      <c r="B549" s="5">
        <v>18.399999999999999</v>
      </c>
    </row>
    <row r="550" spans="1:2">
      <c r="A550" s="62">
        <v>40787</v>
      </c>
      <c r="B550" s="5">
        <v>18.399999999999999</v>
      </c>
    </row>
    <row r="551" spans="1:2">
      <c r="A551" s="62">
        <v>40817</v>
      </c>
      <c r="B551" s="5">
        <v>18.399999999999999</v>
      </c>
    </row>
    <row r="552" spans="1:2">
      <c r="A552" s="62">
        <v>40848</v>
      </c>
      <c r="B552" s="5">
        <v>18.399999999999999</v>
      </c>
    </row>
    <row r="553" spans="1:2">
      <c r="A553" s="62">
        <v>40878</v>
      </c>
      <c r="B553" s="5">
        <v>18.399999999999999</v>
      </c>
    </row>
    <row r="554" spans="1:2">
      <c r="A554" s="62">
        <v>40909</v>
      </c>
      <c r="B554" s="5">
        <v>18.399999999999999</v>
      </c>
    </row>
    <row r="555" spans="1:2">
      <c r="A555" s="62">
        <v>40940</v>
      </c>
      <c r="B555" s="5">
        <v>18.399999999999999</v>
      </c>
    </row>
    <row r="556" spans="1:2">
      <c r="A556" s="62">
        <v>40969</v>
      </c>
      <c r="B556" s="5">
        <v>18.399999999999999</v>
      </c>
    </row>
    <row r="557" spans="1:2">
      <c r="A557" s="62">
        <v>41000</v>
      </c>
      <c r="B557" s="5">
        <v>18.399999999999999</v>
      </c>
    </row>
    <row r="558" spans="1:2">
      <c r="A558" s="62">
        <v>41030</v>
      </c>
      <c r="B558" s="5">
        <v>18.399999999999999</v>
      </c>
    </row>
    <row r="559" spans="1:2">
      <c r="A559" s="62">
        <v>41061</v>
      </c>
      <c r="B559" s="5">
        <v>18.399999999999999</v>
      </c>
    </row>
    <row r="560" spans="1:2">
      <c r="A560" s="62">
        <v>41091</v>
      </c>
      <c r="B560" s="5">
        <v>18.399999999999999</v>
      </c>
    </row>
    <row r="561" spans="1:2">
      <c r="A561" s="62">
        <v>41122</v>
      </c>
      <c r="B561" s="5">
        <v>18.399999999999999</v>
      </c>
    </row>
    <row r="562" spans="1:2">
      <c r="A562" s="62">
        <v>41153</v>
      </c>
      <c r="B562" s="5">
        <v>18.399999999999999</v>
      </c>
    </row>
    <row r="563" spans="1:2">
      <c r="A563" s="62">
        <v>41183</v>
      </c>
      <c r="B563" s="5">
        <v>18.399999999999999</v>
      </c>
    </row>
    <row r="564" spans="1:2">
      <c r="A564" s="62">
        <v>41214</v>
      </c>
      <c r="B564" s="5">
        <v>18.399999999999999</v>
      </c>
    </row>
    <row r="565" spans="1:2">
      <c r="A565" s="62">
        <v>41244</v>
      </c>
      <c r="B565" s="5">
        <v>18.399999999999999</v>
      </c>
    </row>
    <row r="566" spans="1:2">
      <c r="A566" s="62">
        <v>41275</v>
      </c>
      <c r="B566" s="5">
        <v>18.399999999999999</v>
      </c>
    </row>
    <row r="567" spans="1:2">
      <c r="A567" s="62">
        <v>41306</v>
      </c>
      <c r="B567" s="5">
        <v>18.399999999999999</v>
      </c>
    </row>
    <row r="568" spans="1:2">
      <c r="A568" s="62">
        <v>41334</v>
      </c>
      <c r="B568" s="5">
        <v>18.399999999999999</v>
      </c>
    </row>
    <row r="569" spans="1:2">
      <c r="A569" s="62">
        <v>41365</v>
      </c>
      <c r="B569" s="5">
        <v>18.399999999999999</v>
      </c>
    </row>
    <row r="570" spans="1:2">
      <c r="A570" s="62">
        <v>41395</v>
      </c>
      <c r="B570" s="5">
        <v>18.399999999999999</v>
      </c>
    </row>
    <row r="571" spans="1:2">
      <c r="A571" s="62">
        <v>41426</v>
      </c>
      <c r="B571" s="5">
        <v>18.399999999999999</v>
      </c>
    </row>
    <row r="572" spans="1:2">
      <c r="A572" s="62">
        <v>41456</v>
      </c>
      <c r="B572" s="5">
        <v>18.399999999999999</v>
      </c>
    </row>
    <row r="573" spans="1:2">
      <c r="A573" s="62">
        <v>41487</v>
      </c>
      <c r="B573" s="5">
        <v>18.399999999999999</v>
      </c>
    </row>
    <row r="574" spans="1:2">
      <c r="A574" s="62">
        <v>41518</v>
      </c>
      <c r="B574" s="5">
        <v>18.399999999999999</v>
      </c>
    </row>
    <row r="575" spans="1:2">
      <c r="A575" s="62">
        <v>41548</v>
      </c>
      <c r="B575" s="5">
        <v>18.399999999999999</v>
      </c>
    </row>
    <row r="576" spans="1:2">
      <c r="A576" s="62">
        <v>41579</v>
      </c>
      <c r="B576" s="5">
        <v>18.399999999999999</v>
      </c>
    </row>
    <row r="577" spans="1:2">
      <c r="A577" s="62">
        <v>41609</v>
      </c>
      <c r="B577" s="5">
        <v>18.399999999999999</v>
      </c>
    </row>
    <row r="578" spans="1:2">
      <c r="A578" s="62">
        <v>41640</v>
      </c>
      <c r="B578" s="5">
        <v>18.399999999999999</v>
      </c>
    </row>
    <row r="579" spans="1:2">
      <c r="A579" s="62">
        <v>41671</v>
      </c>
      <c r="B579" s="5">
        <v>18.399999999999999</v>
      </c>
    </row>
    <row r="580" spans="1:2">
      <c r="A580" s="62">
        <v>41699</v>
      </c>
      <c r="B580" s="5">
        <v>18.399999999999999</v>
      </c>
    </row>
    <row r="581" spans="1:2">
      <c r="A581" s="62">
        <v>41730</v>
      </c>
      <c r="B581" s="5">
        <v>18.399999999999999</v>
      </c>
    </row>
    <row r="582" spans="1:2">
      <c r="A582" s="62">
        <v>41760</v>
      </c>
      <c r="B582" s="5">
        <v>18.399999999999999</v>
      </c>
    </row>
    <row r="583" spans="1:2">
      <c r="A583" s="62">
        <v>41791</v>
      </c>
      <c r="B583" s="5">
        <v>18.399999999999999</v>
      </c>
    </row>
    <row r="584" spans="1:2">
      <c r="A584" s="62">
        <v>41821</v>
      </c>
      <c r="B584" s="5">
        <v>18.399999999999999</v>
      </c>
    </row>
    <row r="585" spans="1:2">
      <c r="A585" s="62">
        <v>41852</v>
      </c>
      <c r="B585" s="5">
        <v>18.399999999999999</v>
      </c>
    </row>
    <row r="586" spans="1:2">
      <c r="A586" s="62">
        <v>41883</v>
      </c>
      <c r="B586" s="5">
        <v>18.399999999999999</v>
      </c>
    </row>
    <row r="587" spans="1:2">
      <c r="A587" s="62">
        <v>41913</v>
      </c>
      <c r="B587" s="5">
        <v>18.399999999999999</v>
      </c>
    </row>
    <row r="588" spans="1:2">
      <c r="A588" s="62">
        <v>41944</v>
      </c>
      <c r="B588" s="5">
        <v>18.399999999999999</v>
      </c>
    </row>
    <row r="589" spans="1:2">
      <c r="A589" s="62">
        <v>41974</v>
      </c>
      <c r="B589" s="5">
        <v>18.399999999999999</v>
      </c>
    </row>
    <row r="590" spans="1:2">
      <c r="A590" s="62">
        <v>42005</v>
      </c>
      <c r="B590" s="5">
        <v>18.399999999999999</v>
      </c>
    </row>
    <row r="591" spans="1:2">
      <c r="A591" s="62">
        <v>42036</v>
      </c>
      <c r="B591" s="5">
        <v>18.399999999999999</v>
      </c>
    </row>
    <row r="592" spans="1:2">
      <c r="A592" s="62">
        <v>42064</v>
      </c>
      <c r="B592" s="5">
        <v>18.399999999999999</v>
      </c>
    </row>
    <row r="593" spans="1:2">
      <c r="A593" s="62">
        <v>42095</v>
      </c>
      <c r="B593" s="5">
        <v>18.399999999999999</v>
      </c>
    </row>
    <row r="594" spans="1:2">
      <c r="A594" s="62">
        <v>42125</v>
      </c>
      <c r="B594" s="5">
        <v>18.399999999999999</v>
      </c>
    </row>
    <row r="595" spans="1:2">
      <c r="A595" s="62">
        <v>42156</v>
      </c>
      <c r="B595" s="5">
        <v>18.399999999999999</v>
      </c>
    </row>
    <row r="596" spans="1:2">
      <c r="A596" s="62">
        <v>42186</v>
      </c>
      <c r="B596" s="5">
        <v>18.399999999999999</v>
      </c>
    </row>
    <row r="597" spans="1:2">
      <c r="A597" s="62">
        <v>42217</v>
      </c>
      <c r="B597" s="5">
        <v>18.399999999999999</v>
      </c>
    </row>
    <row r="598" spans="1:2">
      <c r="A598" s="62">
        <v>42248</v>
      </c>
      <c r="B598" s="5">
        <v>18.399999999999999</v>
      </c>
    </row>
    <row r="599" spans="1:2">
      <c r="A599" s="62">
        <v>42278</v>
      </c>
      <c r="B599" s="5">
        <v>18.399999999999999</v>
      </c>
    </row>
    <row r="600" spans="1:2">
      <c r="A600" s="62">
        <v>42309</v>
      </c>
      <c r="B600" s="5">
        <v>18.399999999999999</v>
      </c>
    </row>
    <row r="601" spans="1:2">
      <c r="A601" s="62">
        <v>42339</v>
      </c>
      <c r="B601" s="5">
        <v>18.399999999999999</v>
      </c>
    </row>
    <row r="602" spans="1:2">
      <c r="A602" s="62">
        <v>42370</v>
      </c>
      <c r="B602" s="5">
        <v>18.399999999999999</v>
      </c>
    </row>
    <row r="603" spans="1:2">
      <c r="A603" s="62">
        <v>42401</v>
      </c>
      <c r="B603" s="5">
        <v>18.399999999999999</v>
      </c>
    </row>
    <row r="604" spans="1:2">
      <c r="A604" s="62">
        <v>42430</v>
      </c>
      <c r="B604" s="5">
        <v>18.399999999999999</v>
      </c>
    </row>
    <row r="605" spans="1:2">
      <c r="A605" s="62">
        <v>42461</v>
      </c>
      <c r="B605" s="5">
        <v>18.399999999999999</v>
      </c>
    </row>
    <row r="606" spans="1:2">
      <c r="A606" s="62">
        <v>42491</v>
      </c>
      <c r="B606" s="5">
        <v>18.399999999999999</v>
      </c>
    </row>
    <row r="607" spans="1:2">
      <c r="A607" s="62">
        <v>42522</v>
      </c>
      <c r="B607" s="5">
        <v>18.399999999999999</v>
      </c>
    </row>
    <row r="608" spans="1:2">
      <c r="A608" s="62">
        <v>42552</v>
      </c>
      <c r="B608" s="5">
        <v>18.399999999999999</v>
      </c>
    </row>
    <row r="609" spans="1:2">
      <c r="A609" s="62">
        <v>42583</v>
      </c>
      <c r="B609" s="5">
        <v>18.399999999999999</v>
      </c>
    </row>
    <row r="610" spans="1:2">
      <c r="A610" s="62">
        <v>42614</v>
      </c>
      <c r="B610" s="5">
        <v>18.399999999999999</v>
      </c>
    </row>
    <row r="611" spans="1:2">
      <c r="A611" s="62">
        <v>42644</v>
      </c>
      <c r="B611" s="5">
        <v>18.399999999999999</v>
      </c>
    </row>
    <row r="612" spans="1:2">
      <c r="A612" s="62">
        <v>42675</v>
      </c>
      <c r="B612" s="5">
        <v>18.399999999999999</v>
      </c>
    </row>
    <row r="613" spans="1:2">
      <c r="A613" s="62">
        <v>42705</v>
      </c>
      <c r="B613" s="5">
        <v>18.399999999999999</v>
      </c>
    </row>
    <row r="614" spans="1:2">
      <c r="A614" s="62">
        <v>42736</v>
      </c>
      <c r="B614" s="5">
        <v>18.399999999999999</v>
      </c>
    </row>
    <row r="615" spans="1:2">
      <c r="A615" s="62">
        <v>42767</v>
      </c>
      <c r="B615" s="5">
        <v>18.399999999999999</v>
      </c>
    </row>
    <row r="616" spans="1:2">
      <c r="A616" s="62">
        <v>42795</v>
      </c>
      <c r="B616" s="5">
        <v>18.399999999999999</v>
      </c>
    </row>
    <row r="617" spans="1:2">
      <c r="A617" s="62">
        <v>42826</v>
      </c>
      <c r="B617" s="5">
        <v>18.399999999999999</v>
      </c>
    </row>
    <row r="618" spans="1:2">
      <c r="A618" s="62">
        <v>42856</v>
      </c>
      <c r="B618" s="5">
        <v>18.399999999999999</v>
      </c>
    </row>
    <row r="619" spans="1:2">
      <c r="A619" s="62">
        <v>42887</v>
      </c>
      <c r="B619" s="5">
        <v>18.399999999999999</v>
      </c>
    </row>
    <row r="620" spans="1:2">
      <c r="A620" s="62">
        <v>42917</v>
      </c>
      <c r="B620" s="5">
        <v>18.399999999999999</v>
      </c>
    </row>
    <row r="621" spans="1:2">
      <c r="A621" s="62">
        <v>42948</v>
      </c>
      <c r="B621" s="5">
        <v>18.399999999999999</v>
      </c>
    </row>
    <row r="622" spans="1:2">
      <c r="A622" s="62">
        <v>42979</v>
      </c>
      <c r="B622" s="5">
        <v>18.399999999999999</v>
      </c>
    </row>
    <row r="623" spans="1:2">
      <c r="A623" s="62">
        <v>43009</v>
      </c>
      <c r="B623" s="5">
        <v>18.399999999999999</v>
      </c>
    </row>
    <row r="624" spans="1:2">
      <c r="A624" s="62">
        <v>43040</v>
      </c>
      <c r="B624" s="5">
        <v>18.399999999999999</v>
      </c>
    </row>
    <row r="625" spans="1:2">
      <c r="A625" s="62">
        <v>43070</v>
      </c>
      <c r="B625" s="5">
        <v>18.399999999999999</v>
      </c>
    </row>
    <row r="626" spans="1:2">
      <c r="A626" s="62">
        <v>43101</v>
      </c>
      <c r="B626" s="5">
        <v>18.399999999999999</v>
      </c>
    </row>
    <row r="627" spans="1:2">
      <c r="A627" s="62">
        <v>43132</v>
      </c>
      <c r="B627" s="5">
        <v>18.399999999999999</v>
      </c>
    </row>
    <row r="628" spans="1:2">
      <c r="A628" s="62">
        <v>43160</v>
      </c>
      <c r="B628" s="5">
        <v>18.399999999999999</v>
      </c>
    </row>
    <row r="629" spans="1:2">
      <c r="A629" s="62">
        <v>43191</v>
      </c>
      <c r="B629" s="5">
        <v>18.399999999999999</v>
      </c>
    </row>
    <row r="630" spans="1:2">
      <c r="A630" s="62">
        <v>43221</v>
      </c>
      <c r="B630" s="5">
        <v>18.399999999999999</v>
      </c>
    </row>
    <row r="631" spans="1:2">
      <c r="A631" s="62">
        <v>43252</v>
      </c>
      <c r="B631" s="5">
        <v>18.399999999999999</v>
      </c>
    </row>
    <row r="632" spans="1:2">
      <c r="A632" s="62">
        <v>43282</v>
      </c>
      <c r="B632" s="5">
        <v>18.399999999999999</v>
      </c>
    </row>
    <row r="633" spans="1:2">
      <c r="A633" s="62">
        <v>43313</v>
      </c>
      <c r="B633" s="5">
        <v>18.399999999999999</v>
      </c>
    </row>
    <row r="634" spans="1:2">
      <c r="A634" s="62">
        <v>43344</v>
      </c>
      <c r="B634" s="5">
        <v>18.399999999999999</v>
      </c>
    </row>
    <row r="635" spans="1:2">
      <c r="A635" s="62">
        <v>43374</v>
      </c>
      <c r="B635" s="5">
        <v>18.399999999999999</v>
      </c>
    </row>
    <row r="636" spans="1:2">
      <c r="A636" s="62">
        <v>43405</v>
      </c>
      <c r="B636" s="5">
        <v>18.399999999999999</v>
      </c>
    </row>
    <row r="637" spans="1:2">
      <c r="A637" s="62">
        <v>43435</v>
      </c>
      <c r="B637" s="5">
        <v>18.399999999999999</v>
      </c>
    </row>
    <row r="638" spans="1:2">
      <c r="A638" s="62">
        <v>43466</v>
      </c>
      <c r="B638" s="5">
        <v>18.399999999999999</v>
      </c>
    </row>
    <row r="639" spans="1:2">
      <c r="A639" s="62">
        <v>43497</v>
      </c>
      <c r="B639" s="5">
        <v>18.399999999999999</v>
      </c>
    </row>
    <row r="640" spans="1:2">
      <c r="A640" s="62">
        <v>43525</v>
      </c>
      <c r="B640" s="5">
        <v>18.399999999999999</v>
      </c>
    </row>
    <row r="641" spans="1:2">
      <c r="A641" s="62">
        <v>43556</v>
      </c>
      <c r="B641" s="5">
        <v>18.399999999999999</v>
      </c>
    </row>
    <row r="642" spans="1:2">
      <c r="A642" s="62">
        <v>43586</v>
      </c>
      <c r="B642" s="5">
        <v>18.399999999999999</v>
      </c>
    </row>
    <row r="643" spans="1:2">
      <c r="A643" s="62">
        <v>43617</v>
      </c>
      <c r="B643" s="5">
        <v>18.399999999999999</v>
      </c>
    </row>
    <row r="644" spans="1:2">
      <c r="A644" s="62">
        <v>43647</v>
      </c>
      <c r="B644" s="5">
        <v>18.399999999999999</v>
      </c>
    </row>
    <row r="645" spans="1:2">
      <c r="A645" s="62">
        <v>43678</v>
      </c>
      <c r="B645" s="5">
        <v>18.399999999999999</v>
      </c>
    </row>
    <row r="646" spans="1:2">
      <c r="A646" s="62">
        <v>43709</v>
      </c>
      <c r="B646" s="5">
        <v>18.399999999999999</v>
      </c>
    </row>
    <row r="647" spans="1:2">
      <c r="A647" s="62">
        <v>43739</v>
      </c>
      <c r="B647" s="5">
        <v>18.399999999999999</v>
      </c>
    </row>
    <row r="648" spans="1:2">
      <c r="A648" s="62">
        <v>43770</v>
      </c>
      <c r="B648" s="5">
        <v>18.399999999999999</v>
      </c>
    </row>
    <row r="649" spans="1:2">
      <c r="A649" s="62">
        <v>43800</v>
      </c>
      <c r="B649" s="5">
        <v>18.399999999999999</v>
      </c>
    </row>
    <row r="650" spans="1:2">
      <c r="A650" s="62">
        <v>43831</v>
      </c>
      <c r="B650" s="5">
        <v>18.399999999999999</v>
      </c>
    </row>
    <row r="651" spans="1:2">
      <c r="A651" s="62">
        <v>43862</v>
      </c>
      <c r="B651" s="5">
        <v>18.399999999999999</v>
      </c>
    </row>
    <row r="652" spans="1:2">
      <c r="A652" s="62">
        <v>43891</v>
      </c>
      <c r="B652" s="5">
        <v>18.399999999999999</v>
      </c>
    </row>
    <row r="653" spans="1:2">
      <c r="A653" s="62">
        <v>43922</v>
      </c>
      <c r="B653" s="5">
        <v>18.399999999999999</v>
      </c>
    </row>
    <row r="654" spans="1:2">
      <c r="A654" s="62">
        <v>43952</v>
      </c>
      <c r="B654" s="5">
        <v>18.399999999999999</v>
      </c>
    </row>
    <row r="655" spans="1:2">
      <c r="A655" s="62">
        <v>43983</v>
      </c>
      <c r="B655" s="5">
        <v>18.399999999999999</v>
      </c>
    </row>
    <row r="656" spans="1:2">
      <c r="A656" s="62">
        <v>44013</v>
      </c>
      <c r="B656" s="5">
        <v>18.399999999999999</v>
      </c>
    </row>
    <row r="657" spans="1:2">
      <c r="A657" s="62">
        <v>44044</v>
      </c>
      <c r="B657" s="5">
        <v>18.399999999999999</v>
      </c>
    </row>
    <row r="658" spans="1:2">
      <c r="A658" s="62">
        <v>44075</v>
      </c>
      <c r="B658" s="5">
        <v>18.399999999999999</v>
      </c>
    </row>
    <row r="659" spans="1:2">
      <c r="A659" s="62">
        <v>44105</v>
      </c>
      <c r="B659" s="5">
        <v>18.399999999999999</v>
      </c>
    </row>
    <row r="660" spans="1:2">
      <c r="A660" s="62">
        <v>44136</v>
      </c>
      <c r="B660" s="5">
        <v>18.399999999999999</v>
      </c>
    </row>
    <row r="661" spans="1:2">
      <c r="A661" s="62">
        <v>44166</v>
      </c>
      <c r="B661" s="5">
        <v>18.399999999999999</v>
      </c>
    </row>
    <row r="662" spans="1:2">
      <c r="A662" s="62">
        <v>44197</v>
      </c>
      <c r="B662" s="5">
        <v>18.399999999999999</v>
      </c>
    </row>
    <row r="663" spans="1:2">
      <c r="A663" s="62">
        <v>44228</v>
      </c>
      <c r="B663" s="5">
        <v>18.399999999999999</v>
      </c>
    </row>
    <row r="664" spans="1:2">
      <c r="A664" s="62">
        <v>44256</v>
      </c>
      <c r="B664" s="5">
        <v>18.399999999999999</v>
      </c>
    </row>
    <row r="665" spans="1:2">
      <c r="A665" s="62">
        <v>44287</v>
      </c>
      <c r="B665" s="5">
        <v>18.399999999999999</v>
      </c>
    </row>
    <row r="666" spans="1:2">
      <c r="A666" s="62">
        <v>44317</v>
      </c>
      <c r="B666" s="5">
        <v>18.399999999999999</v>
      </c>
    </row>
    <row r="667" spans="1:2">
      <c r="A667" s="62">
        <v>44348</v>
      </c>
      <c r="B667" s="5">
        <v>18.399999999999999</v>
      </c>
    </row>
    <row r="668" spans="1:2">
      <c r="A668" s="62">
        <v>44378</v>
      </c>
      <c r="B668" s="5">
        <v>18.399999999999999</v>
      </c>
    </row>
    <row r="669" spans="1:2">
      <c r="A669" s="62">
        <v>44409</v>
      </c>
      <c r="B669" s="5">
        <v>18.399999999999999</v>
      </c>
    </row>
    <row r="670" spans="1:2">
      <c r="A670" s="62">
        <v>44440</v>
      </c>
      <c r="B670" s="5">
        <v>18.399999999999999</v>
      </c>
    </row>
    <row r="671" spans="1:2">
      <c r="A671" s="62">
        <v>44470</v>
      </c>
      <c r="B671" s="5">
        <v>18.399999999999999</v>
      </c>
    </row>
    <row r="672" spans="1:2">
      <c r="A672" s="62">
        <v>44501</v>
      </c>
      <c r="B672" s="5">
        <v>18.399999999999999</v>
      </c>
    </row>
    <row r="673" spans="1:2">
      <c r="A673" s="62">
        <v>44531</v>
      </c>
      <c r="B673" s="5">
        <v>18.399999999999999</v>
      </c>
    </row>
    <row r="674" spans="1:2">
      <c r="A674" s="62">
        <v>44562</v>
      </c>
      <c r="B674" s="5">
        <v>18.399999999999999</v>
      </c>
    </row>
    <row r="675" spans="1:2">
      <c r="A675" s="62">
        <v>44593</v>
      </c>
      <c r="B675" s="5">
        <v>18.399999999999999</v>
      </c>
    </row>
    <row r="676" spans="1:2">
      <c r="A676" s="62">
        <v>44621</v>
      </c>
      <c r="B676" s="5">
        <v>18.399999999999999</v>
      </c>
    </row>
    <row r="677" spans="1:2">
      <c r="A677" s="62">
        <v>44652</v>
      </c>
      <c r="B677" s="5">
        <v>18.399999999999999</v>
      </c>
    </row>
    <row r="678" spans="1:2">
      <c r="A678" s="62">
        <v>44682</v>
      </c>
      <c r="B678" s="5">
        <v>18.399999999999999</v>
      </c>
    </row>
    <row r="679" spans="1:2">
      <c r="A679" s="62">
        <v>44713</v>
      </c>
      <c r="B679" s="5">
        <v>18.399999999999999</v>
      </c>
    </row>
    <row r="680" spans="1:2">
      <c r="A680" s="62">
        <v>44743</v>
      </c>
      <c r="B680" s="5">
        <v>18.399999999999999</v>
      </c>
    </row>
    <row r="681" spans="1:2">
      <c r="A681" s="62">
        <v>44774</v>
      </c>
      <c r="B681" s="5">
        <v>18.399999999999999</v>
      </c>
    </row>
    <row r="682" spans="1:2">
      <c r="A682" s="62">
        <v>44805</v>
      </c>
      <c r="B682" s="5">
        <v>18.399999999999999</v>
      </c>
    </row>
    <row r="683" spans="1:2">
      <c r="A683" s="62">
        <v>44835</v>
      </c>
      <c r="B683" s="5">
        <v>18.399999999999999</v>
      </c>
    </row>
    <row r="684" spans="1:2">
      <c r="A684" s="62">
        <v>44866</v>
      </c>
      <c r="B684" s="5">
        <v>18.399999999999999</v>
      </c>
    </row>
    <row r="685" spans="1:2">
      <c r="A685" s="62">
        <v>44896</v>
      </c>
      <c r="B685" s="5">
        <v>18.399999999999999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3E6B-EDD0-4EDA-80BB-13B504B37218}">
  <dimension ref="A1:B44"/>
  <sheetViews>
    <sheetView workbookViewId="0">
      <selection activeCell="B1" sqref="B1"/>
    </sheetView>
  </sheetViews>
  <sheetFormatPr defaultColWidth="8.77734375" defaultRowHeight="14.4"/>
  <cols>
    <col min="2" max="2" width="16.44140625" bestFit="1" customWidth="1"/>
  </cols>
  <sheetData>
    <row r="1" spans="1:2">
      <c r="A1" t="s">
        <v>27</v>
      </c>
      <c r="B1" t="s">
        <v>10717</v>
      </c>
    </row>
    <row r="2" spans="1:2">
      <c r="A2">
        <v>1981</v>
      </c>
      <c r="B2">
        <v>5.86</v>
      </c>
    </row>
    <row r="3" spans="1:2">
      <c r="A3">
        <v>1982</v>
      </c>
      <c r="B3">
        <v>15.784000000000001</v>
      </c>
    </row>
    <row r="4" spans="1:2">
      <c r="A4">
        <v>1983</v>
      </c>
      <c r="B4">
        <v>28.843</v>
      </c>
    </row>
    <row r="5" spans="1:2">
      <c r="A5">
        <v>1984</v>
      </c>
      <c r="B5">
        <v>35.161999999999999</v>
      </c>
    </row>
    <row r="6" spans="1:2">
      <c r="A6">
        <v>1985</v>
      </c>
      <c r="B6">
        <v>42.191000000000003</v>
      </c>
    </row>
    <row r="7" spans="1:2">
      <c r="A7">
        <v>1986</v>
      </c>
      <c r="B7">
        <v>48.298999999999999</v>
      </c>
    </row>
    <row r="8" spans="1:2">
      <c r="A8">
        <v>1987</v>
      </c>
      <c r="B8">
        <v>55.104999999999997</v>
      </c>
    </row>
    <row r="9" spans="1:2">
      <c r="A9">
        <v>1988</v>
      </c>
      <c r="B9">
        <v>55.457999999999998</v>
      </c>
    </row>
    <row r="10" spans="1:2">
      <c r="A10">
        <v>1989</v>
      </c>
      <c r="B10">
        <v>55.798000000000002</v>
      </c>
    </row>
    <row r="11" spans="1:2">
      <c r="A11">
        <v>1990</v>
      </c>
      <c r="B11">
        <v>49.127000000000002</v>
      </c>
    </row>
    <row r="12" spans="1:2">
      <c r="A12">
        <v>1991</v>
      </c>
      <c r="B12">
        <v>56.46</v>
      </c>
    </row>
    <row r="13" spans="1:2">
      <c r="A13">
        <v>1992</v>
      </c>
      <c r="B13">
        <v>63.664999999999999</v>
      </c>
    </row>
    <row r="14" spans="1:2">
      <c r="A14">
        <v>1993</v>
      </c>
      <c r="B14">
        <v>74.016000000000005</v>
      </c>
    </row>
    <row r="15" spans="1:2">
      <c r="A15">
        <v>1994</v>
      </c>
      <c r="B15">
        <v>81.954999999999998</v>
      </c>
    </row>
    <row r="16" spans="1:2">
      <c r="A16">
        <v>1995</v>
      </c>
      <c r="B16">
        <v>85.626999999999995</v>
      </c>
    </row>
    <row r="17" spans="1:2">
      <c r="A17">
        <v>1996</v>
      </c>
      <c r="B17">
        <v>60.896999999999998</v>
      </c>
    </row>
    <row r="18" spans="1:2">
      <c r="A18">
        <v>1997</v>
      </c>
      <c r="B18">
        <v>79.930999999999997</v>
      </c>
    </row>
    <row r="19" spans="1:2">
      <c r="A19">
        <v>1998</v>
      </c>
      <c r="B19">
        <v>86.450999999999993</v>
      </c>
    </row>
    <row r="20" spans="1:2">
      <c r="A20">
        <v>1999</v>
      </c>
      <c r="B20">
        <v>89.834000000000003</v>
      </c>
    </row>
    <row r="21" spans="1:2">
      <c r="A21">
        <v>2000</v>
      </c>
      <c r="B21">
        <v>99.179000000000002</v>
      </c>
    </row>
    <row r="22" spans="1:2">
      <c r="A22">
        <v>2001</v>
      </c>
      <c r="B22">
        <v>107.58199999999999</v>
      </c>
    </row>
    <row r="23" spans="1:2">
      <c r="A23">
        <v>2002</v>
      </c>
      <c r="B23">
        <v>130.036</v>
      </c>
    </row>
    <row r="24" spans="1:2">
      <c r="A24">
        <v>2003</v>
      </c>
      <c r="B24">
        <v>167.976</v>
      </c>
    </row>
    <row r="25" spans="1:2">
      <c r="A25">
        <v>2004</v>
      </c>
      <c r="B25">
        <v>200.97499999999999</v>
      </c>
    </row>
    <row r="26" spans="1:2">
      <c r="A26">
        <v>2005</v>
      </c>
      <c r="B26">
        <v>227.11699999999999</v>
      </c>
    </row>
    <row r="27" spans="1:2">
      <c r="A27">
        <v>2006</v>
      </c>
      <c r="B27">
        <v>279.90600000000001</v>
      </c>
    </row>
    <row r="28" spans="1:2">
      <c r="A28">
        <v>2007</v>
      </c>
      <c r="B28">
        <v>368.22199999999998</v>
      </c>
    </row>
    <row r="29" spans="1:2">
      <c r="A29">
        <v>2008</v>
      </c>
      <c r="B29">
        <v>517.59799999999996</v>
      </c>
    </row>
    <row r="30" spans="1:2">
      <c r="A30">
        <v>2009</v>
      </c>
      <c r="B30">
        <v>601.68600000000004</v>
      </c>
    </row>
    <row r="31" spans="1:2">
      <c r="A31">
        <v>2010</v>
      </c>
      <c r="B31">
        <v>725.97</v>
      </c>
    </row>
    <row r="32" spans="1:2">
      <c r="A32">
        <v>2011</v>
      </c>
      <c r="B32">
        <v>753.99300000000005</v>
      </c>
    </row>
    <row r="33" spans="1:2">
      <c r="A33">
        <v>2012</v>
      </c>
      <c r="B33">
        <v>709.12699999999995</v>
      </c>
    </row>
    <row r="34" spans="1:2">
      <c r="A34">
        <v>2013</v>
      </c>
      <c r="B34">
        <v>711.23500000000001</v>
      </c>
    </row>
    <row r="35" spans="1:2">
      <c r="A35">
        <v>2014</v>
      </c>
      <c r="B35">
        <v>764.221</v>
      </c>
    </row>
    <row r="36" spans="1:2">
      <c r="A36">
        <v>2015</v>
      </c>
      <c r="B36">
        <v>788.34500000000003</v>
      </c>
    </row>
    <row r="37" spans="1:2">
      <c r="A37">
        <v>2016</v>
      </c>
      <c r="B37">
        <v>818.05899999999997</v>
      </c>
    </row>
    <row r="38" spans="1:2">
      <c r="A38">
        <v>2017</v>
      </c>
      <c r="B38">
        <v>844.34199999999998</v>
      </c>
    </row>
    <row r="39" spans="1:2">
      <c r="A39">
        <v>2018</v>
      </c>
      <c r="B39">
        <v>851.96100000000001</v>
      </c>
    </row>
    <row r="40" spans="1:2">
      <c r="A40">
        <v>2019</v>
      </c>
      <c r="B40">
        <v>831.94500000000005</v>
      </c>
    </row>
    <row r="41" spans="1:2">
      <c r="A41">
        <v>2020</v>
      </c>
      <c r="B41">
        <v>731.95100000000002</v>
      </c>
    </row>
    <row r="42" spans="1:2">
      <c r="A42">
        <v>2021</v>
      </c>
      <c r="B42">
        <v>786.48500000000001</v>
      </c>
    </row>
    <row r="43" spans="1:2">
      <c r="A43">
        <v>2022</v>
      </c>
      <c r="B43">
        <v>805.37099999999998</v>
      </c>
    </row>
    <row r="44" spans="1:2">
      <c r="A44">
        <v>2023</v>
      </c>
      <c r="B44">
        <v>818.34299999999996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7446-E0BF-AB40-A10E-59298E3B272B}">
  <dimension ref="A1:D600"/>
  <sheetViews>
    <sheetView topLeftCell="A563" workbookViewId="0">
      <selection activeCell="D580" sqref="D580"/>
    </sheetView>
  </sheetViews>
  <sheetFormatPr defaultColWidth="8.77734375" defaultRowHeight="14.4"/>
  <cols>
    <col min="1" max="1" width="10.109375" bestFit="1" customWidth="1"/>
    <col min="2" max="3" width="15.44140625" bestFit="1" customWidth="1"/>
    <col min="4" max="4" width="8.44140625" bestFit="1" customWidth="1"/>
  </cols>
  <sheetData>
    <row r="1" spans="1:4">
      <c r="A1" t="s">
        <v>34</v>
      </c>
      <c r="B1" t="s">
        <v>10437</v>
      </c>
      <c r="C1" t="s">
        <v>10623</v>
      </c>
      <c r="D1" t="s">
        <v>10624</v>
      </c>
    </row>
    <row r="2" spans="1:4">
      <c r="A2" s="85">
        <v>27044</v>
      </c>
      <c r="B2" s="86">
        <v>10.45</v>
      </c>
      <c r="C2" s="86">
        <v>7.46</v>
      </c>
    </row>
    <row r="3" spans="1:4">
      <c r="A3" s="85">
        <v>27075</v>
      </c>
      <c r="B3" s="86">
        <v>12.6</v>
      </c>
      <c r="C3" s="86">
        <v>8.57</v>
      </c>
    </row>
    <row r="4" spans="1:4">
      <c r="A4" s="85">
        <v>27103</v>
      </c>
      <c r="B4" s="86">
        <v>12.57</v>
      </c>
      <c r="C4" s="86">
        <v>8.68</v>
      </c>
    </row>
    <row r="5" spans="1:4">
      <c r="A5" s="85">
        <v>27134</v>
      </c>
      <c r="B5" s="86">
        <v>12.66</v>
      </c>
      <c r="C5" s="86">
        <v>9.1300000000000008</v>
      </c>
    </row>
    <row r="6" spans="1:4">
      <c r="A6" s="85">
        <v>27164</v>
      </c>
      <c r="B6" s="86">
        <v>12.7</v>
      </c>
      <c r="C6" s="86">
        <v>9.44</v>
      </c>
    </row>
    <row r="7" spans="1:4">
      <c r="A7" s="85">
        <v>27195</v>
      </c>
      <c r="B7" s="86">
        <v>12.92</v>
      </c>
      <c r="C7" s="86">
        <v>9.4499999999999993</v>
      </c>
    </row>
    <row r="8" spans="1:4">
      <c r="A8" s="85">
        <v>27225</v>
      </c>
      <c r="B8" s="86">
        <v>12.37</v>
      </c>
      <c r="C8" s="86">
        <v>9.3000000000000007</v>
      </c>
    </row>
    <row r="9" spans="1:4">
      <c r="A9" s="85">
        <v>27256</v>
      </c>
      <c r="B9" s="86">
        <v>12.4</v>
      </c>
      <c r="C9" s="86">
        <v>9.17</v>
      </c>
    </row>
    <row r="10" spans="1:4">
      <c r="A10" s="85">
        <v>27287</v>
      </c>
      <c r="B10" s="86">
        <v>12.09</v>
      </c>
      <c r="C10" s="86">
        <v>9.1300000000000008</v>
      </c>
    </row>
    <row r="11" spans="1:4">
      <c r="A11" s="85">
        <v>27317</v>
      </c>
      <c r="B11" s="86">
        <v>12.08</v>
      </c>
      <c r="C11" s="86">
        <v>9.2200000000000006</v>
      </c>
    </row>
    <row r="12" spans="1:4">
      <c r="A12" s="85">
        <v>27348</v>
      </c>
      <c r="B12" s="86">
        <v>12.17</v>
      </c>
      <c r="C12" s="86">
        <v>9.41</v>
      </c>
    </row>
    <row r="13" spans="1:4">
      <c r="A13" s="85">
        <v>27378</v>
      </c>
      <c r="B13" s="86">
        <v>12.3</v>
      </c>
      <c r="C13" s="86">
        <v>9.2799999999999994</v>
      </c>
    </row>
    <row r="14" spans="1:4">
      <c r="A14" s="85">
        <v>27409</v>
      </c>
      <c r="B14" s="86">
        <v>12.25</v>
      </c>
      <c r="C14" s="86">
        <v>9.48</v>
      </c>
    </row>
    <row r="15" spans="1:4">
      <c r="A15" s="85">
        <v>27440</v>
      </c>
      <c r="B15" s="86">
        <v>12.37</v>
      </c>
      <c r="C15" s="86">
        <v>10.09</v>
      </c>
    </row>
    <row r="16" spans="1:4">
      <c r="A16" s="85">
        <v>27468</v>
      </c>
      <c r="B16" s="86">
        <v>12.46</v>
      </c>
      <c r="C16" s="86">
        <v>9.91</v>
      </c>
    </row>
    <row r="17" spans="1:3">
      <c r="A17" s="85">
        <v>27499</v>
      </c>
      <c r="B17" s="86">
        <v>12.4</v>
      </c>
      <c r="C17" s="86">
        <v>9.83</v>
      </c>
    </row>
    <row r="18" spans="1:3">
      <c r="A18" s="85">
        <v>27529</v>
      </c>
      <c r="B18" s="86">
        <v>12.47</v>
      </c>
      <c r="C18" s="86">
        <v>9.7899999999999991</v>
      </c>
    </row>
    <row r="19" spans="1:3">
      <c r="A19" s="85">
        <v>27560</v>
      </c>
      <c r="B19" s="86">
        <v>12.48</v>
      </c>
      <c r="C19" s="86">
        <v>10.33</v>
      </c>
    </row>
    <row r="20" spans="1:3">
      <c r="A20" s="85">
        <v>27590</v>
      </c>
      <c r="B20" s="86">
        <v>12.49</v>
      </c>
      <c r="C20" s="86">
        <v>10.57</v>
      </c>
    </row>
    <row r="21" spans="1:3">
      <c r="A21" s="85">
        <v>27621</v>
      </c>
      <c r="B21" s="86">
        <v>12.51</v>
      </c>
      <c r="C21" s="86">
        <v>10.81</v>
      </c>
    </row>
    <row r="22" spans="1:3">
      <c r="A22" s="85">
        <v>27652</v>
      </c>
      <c r="B22" s="86">
        <v>12.59</v>
      </c>
      <c r="C22" s="86">
        <v>10.79</v>
      </c>
    </row>
    <row r="23" spans="1:3">
      <c r="A23" s="85">
        <v>27682</v>
      </c>
      <c r="B23" s="86">
        <v>13.2</v>
      </c>
      <c r="C23" s="86">
        <v>10.85</v>
      </c>
    </row>
    <row r="24" spans="1:3">
      <c r="A24" s="85">
        <v>27713</v>
      </c>
      <c r="B24" s="86">
        <v>13.49</v>
      </c>
      <c r="C24" s="86">
        <v>11.05</v>
      </c>
    </row>
    <row r="25" spans="1:3">
      <c r="A25" s="85">
        <v>27743</v>
      </c>
      <c r="B25" s="86">
        <v>13.37</v>
      </c>
      <c r="C25" s="86">
        <v>10.98</v>
      </c>
    </row>
    <row r="26" spans="1:3">
      <c r="A26" s="85">
        <v>27774</v>
      </c>
      <c r="B26" s="86">
        <v>13.26</v>
      </c>
      <c r="C26" s="86">
        <v>10.76</v>
      </c>
    </row>
    <row r="27" spans="1:3">
      <c r="A27" s="85">
        <v>27805</v>
      </c>
      <c r="B27" s="86">
        <v>13.25</v>
      </c>
      <c r="C27" s="86">
        <v>10.54</v>
      </c>
    </row>
    <row r="28" spans="1:3">
      <c r="A28" s="85">
        <v>27834</v>
      </c>
      <c r="B28" s="86">
        <v>13.27</v>
      </c>
      <c r="C28" s="86">
        <v>10.44</v>
      </c>
    </row>
    <row r="29" spans="1:3">
      <c r="A29" s="85">
        <v>27865</v>
      </c>
      <c r="B29" s="86">
        <v>13.29</v>
      </c>
      <c r="C29" s="86">
        <v>10.63</v>
      </c>
    </row>
    <row r="30" spans="1:3">
      <c r="A30" s="85">
        <v>27895</v>
      </c>
      <c r="B30" s="86">
        <v>13.22</v>
      </c>
      <c r="C30" s="86">
        <v>10.66</v>
      </c>
    </row>
    <row r="31" spans="1:3">
      <c r="A31" s="85">
        <v>27926</v>
      </c>
      <c r="B31" s="86">
        <v>13.37</v>
      </c>
      <c r="C31" s="86">
        <v>10.88</v>
      </c>
    </row>
    <row r="32" spans="1:3">
      <c r="A32" s="85">
        <v>27956</v>
      </c>
      <c r="B32" s="86">
        <v>13.29</v>
      </c>
      <c r="C32" s="86">
        <v>10.97</v>
      </c>
    </row>
    <row r="33" spans="1:3">
      <c r="A33" s="85">
        <v>27987</v>
      </c>
      <c r="B33" s="86">
        <v>13.39</v>
      </c>
      <c r="C33" s="86">
        <v>10.78</v>
      </c>
    </row>
    <row r="34" spans="1:3">
      <c r="A34" s="85">
        <v>28018</v>
      </c>
      <c r="B34" s="86">
        <v>13.32</v>
      </c>
      <c r="C34" s="86">
        <v>11.08</v>
      </c>
    </row>
    <row r="35" spans="1:3">
      <c r="A35" s="85">
        <v>28048</v>
      </c>
      <c r="B35" s="86">
        <v>13.32</v>
      </c>
      <c r="C35" s="86">
        <v>11.2</v>
      </c>
    </row>
    <row r="36" spans="1:3">
      <c r="A36" s="85">
        <v>28079</v>
      </c>
      <c r="B36" s="86">
        <v>13.38</v>
      </c>
      <c r="C36" s="86">
        <v>11.26</v>
      </c>
    </row>
    <row r="37" spans="1:3">
      <c r="A37" s="85">
        <v>28109</v>
      </c>
      <c r="B37" s="86">
        <v>13.46</v>
      </c>
      <c r="C37" s="86">
        <v>11.32</v>
      </c>
    </row>
    <row r="38" spans="1:3">
      <c r="A38" s="85">
        <v>28140</v>
      </c>
      <c r="B38" s="86">
        <v>14.04</v>
      </c>
      <c r="C38" s="86">
        <v>11.64</v>
      </c>
    </row>
    <row r="39" spans="1:3">
      <c r="A39" s="85">
        <v>28171</v>
      </c>
      <c r="B39" s="86">
        <v>14.27</v>
      </c>
      <c r="C39" s="86">
        <v>11.8</v>
      </c>
    </row>
    <row r="40" spans="1:3">
      <c r="A40" s="85">
        <v>28199</v>
      </c>
      <c r="B40" s="86">
        <v>14.34</v>
      </c>
      <c r="C40" s="86">
        <v>11.88</v>
      </c>
    </row>
    <row r="41" spans="1:3">
      <c r="A41" s="85">
        <v>28230</v>
      </c>
      <c r="B41" s="86">
        <v>14.35</v>
      </c>
      <c r="C41" s="86">
        <v>11.75</v>
      </c>
    </row>
    <row r="42" spans="1:3">
      <c r="A42" s="85">
        <v>28260</v>
      </c>
      <c r="B42" s="86">
        <v>14.43</v>
      </c>
      <c r="C42" s="86">
        <v>11.87</v>
      </c>
    </row>
    <row r="43" spans="1:3">
      <c r="A43" s="85">
        <v>28291</v>
      </c>
      <c r="B43" s="86">
        <v>14.32</v>
      </c>
      <c r="C43" s="86">
        <v>11.98</v>
      </c>
    </row>
    <row r="44" spans="1:3">
      <c r="A44" s="85">
        <v>28321</v>
      </c>
      <c r="B44" s="86">
        <v>14.39</v>
      </c>
      <c r="C44" s="86">
        <v>11.9</v>
      </c>
    </row>
    <row r="45" spans="1:3">
      <c r="A45" s="85">
        <v>28352</v>
      </c>
      <c r="B45" s="86">
        <v>14.37</v>
      </c>
      <c r="C45" s="86">
        <v>12.01</v>
      </c>
    </row>
    <row r="46" spans="1:3">
      <c r="A46" s="85">
        <v>28383</v>
      </c>
      <c r="B46" s="86">
        <v>14.46</v>
      </c>
      <c r="C46" s="86">
        <v>12.01</v>
      </c>
    </row>
    <row r="47" spans="1:3">
      <c r="A47" s="85">
        <v>28413</v>
      </c>
      <c r="B47" s="86">
        <v>14.43</v>
      </c>
      <c r="C47" s="86">
        <v>12.12</v>
      </c>
    </row>
    <row r="48" spans="1:3">
      <c r="A48" s="85">
        <v>28444</v>
      </c>
      <c r="B48" s="86">
        <v>14.43</v>
      </c>
      <c r="C48" s="86">
        <v>12.18</v>
      </c>
    </row>
    <row r="49" spans="1:3">
      <c r="A49" s="85">
        <v>28474</v>
      </c>
      <c r="B49" s="86">
        <v>14.48</v>
      </c>
      <c r="C49" s="86">
        <v>12.27</v>
      </c>
    </row>
    <row r="50" spans="1:3">
      <c r="A50" s="85">
        <v>28505</v>
      </c>
      <c r="B50" s="86">
        <v>14.37</v>
      </c>
      <c r="C50" s="86">
        <v>12.13</v>
      </c>
    </row>
    <row r="51" spans="1:3">
      <c r="A51" s="85">
        <v>28536</v>
      </c>
      <c r="B51" s="86">
        <v>14.33</v>
      </c>
      <c r="C51" s="86">
        <v>12.19</v>
      </c>
    </row>
    <row r="52" spans="1:3">
      <c r="A52" s="85">
        <v>28564</v>
      </c>
      <c r="B52" s="86">
        <v>14.32</v>
      </c>
      <c r="C52" s="86">
        <v>12.23</v>
      </c>
    </row>
    <row r="53" spans="1:3">
      <c r="A53" s="85">
        <v>28595</v>
      </c>
      <c r="B53" s="86">
        <v>14.29</v>
      </c>
      <c r="C53" s="86">
        <v>12.2</v>
      </c>
    </row>
    <row r="54" spans="1:3">
      <c r="A54" s="85">
        <v>28625</v>
      </c>
      <c r="B54" s="86">
        <v>14.23</v>
      </c>
      <c r="C54" s="86">
        <v>12.35</v>
      </c>
    </row>
    <row r="55" spans="1:3">
      <c r="A55" s="85">
        <v>28656</v>
      </c>
      <c r="B55" s="86">
        <v>14.28</v>
      </c>
      <c r="C55" s="86">
        <v>12.48</v>
      </c>
    </row>
    <row r="56" spans="1:3">
      <c r="A56" s="85">
        <v>28686</v>
      </c>
      <c r="B56" s="86">
        <v>14.23</v>
      </c>
      <c r="C56" s="86">
        <v>12.45</v>
      </c>
    </row>
    <row r="57" spans="1:3">
      <c r="A57" s="85">
        <v>28717</v>
      </c>
      <c r="B57" s="86">
        <v>14.24</v>
      </c>
      <c r="C57" s="86">
        <v>12.46</v>
      </c>
    </row>
    <row r="58" spans="1:3">
      <c r="A58" s="85">
        <v>28748</v>
      </c>
      <c r="B58" s="86">
        <v>14.29</v>
      </c>
      <c r="C58" s="86">
        <v>12.57</v>
      </c>
    </row>
    <row r="59" spans="1:3">
      <c r="A59" s="85">
        <v>28778</v>
      </c>
      <c r="B59" s="86">
        <v>14.37</v>
      </c>
      <c r="C59" s="86">
        <v>12.62</v>
      </c>
    </row>
    <row r="60" spans="1:3">
      <c r="A60" s="85">
        <v>28809</v>
      </c>
      <c r="B60" s="86">
        <v>14.49</v>
      </c>
      <c r="C60" s="86">
        <v>12.76</v>
      </c>
    </row>
    <row r="61" spans="1:3">
      <c r="A61" s="85">
        <v>28839</v>
      </c>
      <c r="B61" s="86">
        <v>14.62</v>
      </c>
      <c r="C61" s="86">
        <v>12.93</v>
      </c>
    </row>
    <row r="62" spans="1:3">
      <c r="A62" s="85">
        <v>28870</v>
      </c>
      <c r="B62" s="86">
        <v>15.35</v>
      </c>
      <c r="C62" s="86">
        <v>13.11</v>
      </c>
    </row>
    <row r="63" spans="1:3">
      <c r="A63" s="85">
        <v>28901</v>
      </c>
      <c r="B63" s="86">
        <v>15.61</v>
      </c>
      <c r="C63" s="86">
        <v>13.42</v>
      </c>
    </row>
    <row r="64" spans="1:3">
      <c r="A64" s="85">
        <v>28929</v>
      </c>
      <c r="B64" s="86">
        <v>16.149999999999999</v>
      </c>
      <c r="C64" s="86">
        <v>13.7</v>
      </c>
    </row>
    <row r="65" spans="1:3">
      <c r="A65" s="85">
        <v>28960</v>
      </c>
      <c r="B65" s="86">
        <v>17.79</v>
      </c>
      <c r="C65" s="86">
        <v>14.52</v>
      </c>
    </row>
    <row r="66" spans="1:3">
      <c r="A66" s="85">
        <v>28990</v>
      </c>
      <c r="B66" s="86">
        <v>18.829999999999998</v>
      </c>
      <c r="C66" s="86">
        <v>15.4</v>
      </c>
    </row>
    <row r="67" spans="1:3">
      <c r="A67" s="85">
        <v>29021</v>
      </c>
      <c r="B67" s="86">
        <v>21.12</v>
      </c>
      <c r="C67" s="86">
        <v>17</v>
      </c>
    </row>
    <row r="68" spans="1:3">
      <c r="A68" s="85">
        <v>29051</v>
      </c>
      <c r="B68" s="86">
        <v>22.89</v>
      </c>
      <c r="C68" s="86">
        <v>18.579999999999998</v>
      </c>
    </row>
    <row r="69" spans="1:3">
      <c r="A69" s="85">
        <v>29082</v>
      </c>
      <c r="B69" s="86">
        <v>23.6</v>
      </c>
      <c r="C69" s="86">
        <v>19.75</v>
      </c>
    </row>
    <row r="70" spans="1:3">
      <c r="A70" s="85">
        <v>29113</v>
      </c>
      <c r="B70" s="86">
        <v>24.69</v>
      </c>
      <c r="C70" s="86">
        <v>20.14</v>
      </c>
    </row>
    <row r="71" spans="1:3">
      <c r="A71" s="85">
        <v>29143</v>
      </c>
      <c r="B71" s="86">
        <v>24.78</v>
      </c>
      <c r="C71" s="86">
        <v>20.68</v>
      </c>
    </row>
    <row r="72" spans="1:3">
      <c r="A72" s="85">
        <v>29174</v>
      </c>
      <c r="B72" s="86">
        <v>27.69</v>
      </c>
      <c r="C72" s="86">
        <v>22.04</v>
      </c>
    </row>
    <row r="73" spans="1:3">
      <c r="A73" s="85">
        <v>29204</v>
      </c>
      <c r="B73" s="86">
        <v>28.71</v>
      </c>
      <c r="C73" s="86">
        <v>23.63</v>
      </c>
    </row>
    <row r="74" spans="1:3">
      <c r="A74" s="85">
        <v>29235</v>
      </c>
      <c r="B74" s="86">
        <v>30.85</v>
      </c>
      <c r="C74" s="86">
        <v>24.81</v>
      </c>
    </row>
    <row r="75" spans="1:3">
      <c r="A75" s="85">
        <v>29266</v>
      </c>
      <c r="B75" s="86">
        <v>32.51</v>
      </c>
      <c r="C75" s="86">
        <v>26.11</v>
      </c>
    </row>
    <row r="76" spans="1:3">
      <c r="A76" s="85">
        <v>29295</v>
      </c>
      <c r="B76" s="86">
        <v>32.479999999999997</v>
      </c>
      <c r="C76" s="86">
        <v>26.88</v>
      </c>
    </row>
    <row r="77" spans="1:3">
      <c r="A77" s="85">
        <v>29326</v>
      </c>
      <c r="B77" s="86">
        <v>33.049999999999997</v>
      </c>
      <c r="C77" s="86">
        <v>27.09</v>
      </c>
    </row>
    <row r="78" spans="1:3">
      <c r="A78" s="85">
        <v>29356</v>
      </c>
      <c r="B78" s="86">
        <v>33.6</v>
      </c>
      <c r="C78" s="86">
        <v>27.85</v>
      </c>
    </row>
    <row r="79" spans="1:3">
      <c r="A79" s="85">
        <v>29387</v>
      </c>
      <c r="B79" s="86">
        <v>34.119999999999997</v>
      </c>
      <c r="C79" s="86">
        <v>28.8</v>
      </c>
    </row>
    <row r="80" spans="1:3">
      <c r="A80" s="85">
        <v>29417</v>
      </c>
      <c r="B80" s="86">
        <v>34.479999999999997</v>
      </c>
      <c r="C80" s="86">
        <v>28.73</v>
      </c>
    </row>
    <row r="81" spans="1:3">
      <c r="A81" s="85">
        <v>29448</v>
      </c>
      <c r="B81" s="86">
        <v>34.69</v>
      </c>
      <c r="C81" s="86">
        <v>28.7</v>
      </c>
    </row>
    <row r="82" spans="1:3">
      <c r="A82" s="85">
        <v>29479</v>
      </c>
      <c r="B82" s="86">
        <v>34.619999999999997</v>
      </c>
      <c r="C82" s="86">
        <v>28.96</v>
      </c>
    </row>
    <row r="83" spans="1:3">
      <c r="A83" s="85">
        <v>29509</v>
      </c>
      <c r="B83" s="86">
        <v>34.33</v>
      </c>
      <c r="C83" s="86">
        <v>29.56</v>
      </c>
    </row>
    <row r="84" spans="1:3">
      <c r="A84" s="85">
        <v>29540</v>
      </c>
      <c r="B84" s="86">
        <v>35.270000000000003</v>
      </c>
      <c r="C84" s="86">
        <v>29.79</v>
      </c>
    </row>
    <row r="85" spans="1:3">
      <c r="A85" s="85">
        <v>29570</v>
      </c>
      <c r="B85" s="86">
        <v>35.53</v>
      </c>
      <c r="C85" s="86">
        <v>31.39</v>
      </c>
    </row>
    <row r="86" spans="1:3">
      <c r="A86" s="85">
        <v>29601</v>
      </c>
      <c r="B86" s="86">
        <v>37.97</v>
      </c>
      <c r="C86" s="86">
        <v>34.86</v>
      </c>
    </row>
    <row r="87" spans="1:3">
      <c r="A87" s="85">
        <v>29632</v>
      </c>
      <c r="B87" s="86">
        <v>38.340000000000003</v>
      </c>
      <c r="C87" s="86">
        <v>37.28</v>
      </c>
    </row>
    <row r="88" spans="1:3">
      <c r="A88" s="85">
        <v>29660</v>
      </c>
      <c r="B88" s="86">
        <v>38.049999999999997</v>
      </c>
      <c r="C88" s="86">
        <v>37.479999999999997</v>
      </c>
    </row>
    <row r="89" spans="1:3">
      <c r="A89" s="85">
        <v>29691</v>
      </c>
      <c r="B89" s="86">
        <v>37.26</v>
      </c>
      <c r="C89" s="86">
        <v>36.58</v>
      </c>
    </row>
    <row r="90" spans="1:3">
      <c r="A90" s="85">
        <v>29721</v>
      </c>
      <c r="B90" s="86">
        <v>36.950000000000003</v>
      </c>
      <c r="C90" s="86">
        <v>36.11</v>
      </c>
    </row>
    <row r="91" spans="1:3">
      <c r="A91" s="85">
        <v>29752</v>
      </c>
      <c r="B91" s="86">
        <v>36.21</v>
      </c>
      <c r="C91" s="86">
        <v>35.03</v>
      </c>
    </row>
    <row r="92" spans="1:3">
      <c r="A92" s="85">
        <v>29782</v>
      </c>
      <c r="B92" s="86">
        <v>35.299999999999997</v>
      </c>
      <c r="C92" s="86">
        <v>34.700000000000003</v>
      </c>
    </row>
    <row r="93" spans="1:3">
      <c r="A93" s="85">
        <v>29813</v>
      </c>
      <c r="B93" s="86">
        <v>35.06</v>
      </c>
      <c r="C93" s="86">
        <v>34.46</v>
      </c>
    </row>
    <row r="94" spans="1:3">
      <c r="A94" s="85">
        <v>29844</v>
      </c>
      <c r="B94" s="86">
        <v>35.090000000000003</v>
      </c>
      <c r="C94" s="86">
        <v>34.11</v>
      </c>
    </row>
    <row r="95" spans="1:3">
      <c r="A95" s="85">
        <v>29874</v>
      </c>
      <c r="B95" s="86">
        <v>35.1</v>
      </c>
      <c r="C95" s="86">
        <v>34.07</v>
      </c>
    </row>
    <row r="96" spans="1:3">
      <c r="A96" s="85">
        <v>29905</v>
      </c>
      <c r="B96" s="86">
        <v>35.71</v>
      </c>
      <c r="C96" s="86">
        <v>34.33</v>
      </c>
    </row>
    <row r="97" spans="1:3">
      <c r="A97" s="85">
        <v>29935</v>
      </c>
      <c r="B97" s="86">
        <v>35.82</v>
      </c>
      <c r="C97" s="86">
        <v>34.33</v>
      </c>
    </row>
    <row r="98" spans="1:3">
      <c r="A98" s="85">
        <v>29966</v>
      </c>
      <c r="B98" s="86">
        <v>35.229999999999997</v>
      </c>
      <c r="C98" s="86">
        <v>33.950000000000003</v>
      </c>
    </row>
    <row r="99" spans="1:3">
      <c r="A99" s="85">
        <v>29997</v>
      </c>
      <c r="B99" s="86">
        <v>34.630000000000003</v>
      </c>
      <c r="C99" s="86">
        <v>33.4</v>
      </c>
    </row>
    <row r="100" spans="1:3">
      <c r="A100" s="85">
        <v>30025</v>
      </c>
      <c r="B100" s="86">
        <v>33.31</v>
      </c>
      <c r="C100" s="86">
        <v>31.81</v>
      </c>
    </row>
    <row r="101" spans="1:3">
      <c r="A101" s="85">
        <v>30056</v>
      </c>
      <c r="B101" s="86">
        <v>32.770000000000003</v>
      </c>
      <c r="C101" s="86">
        <v>30.83</v>
      </c>
    </row>
    <row r="102" spans="1:3">
      <c r="A102" s="85">
        <v>30086</v>
      </c>
      <c r="B102" s="86">
        <v>32.700000000000003</v>
      </c>
      <c r="C102" s="86">
        <v>31.02</v>
      </c>
    </row>
    <row r="103" spans="1:3">
      <c r="A103" s="85">
        <v>30117</v>
      </c>
      <c r="B103" s="86">
        <v>33.47</v>
      </c>
      <c r="C103" s="86">
        <v>31.74</v>
      </c>
    </row>
    <row r="104" spans="1:3">
      <c r="A104" s="85">
        <v>30147</v>
      </c>
      <c r="B104" s="86">
        <v>33.31</v>
      </c>
      <c r="C104" s="86">
        <v>31.74</v>
      </c>
    </row>
    <row r="105" spans="1:3">
      <c r="A105" s="85">
        <v>30178</v>
      </c>
      <c r="B105" s="86">
        <v>32.340000000000003</v>
      </c>
      <c r="C105" s="86">
        <v>31.45</v>
      </c>
    </row>
    <row r="106" spans="1:3">
      <c r="A106" s="85">
        <v>30209</v>
      </c>
      <c r="B106" s="86">
        <v>32.49</v>
      </c>
      <c r="C106" s="86">
        <v>31.4</v>
      </c>
    </row>
    <row r="107" spans="1:3">
      <c r="A107" s="85">
        <v>30239</v>
      </c>
      <c r="B107" s="86">
        <v>33.01</v>
      </c>
      <c r="C107" s="86">
        <v>31.98</v>
      </c>
    </row>
    <row r="108" spans="1:3">
      <c r="A108" s="85">
        <v>30270</v>
      </c>
      <c r="B108" s="86">
        <v>32.86</v>
      </c>
      <c r="C108" s="86">
        <v>32.07</v>
      </c>
    </row>
    <row r="109" spans="1:3">
      <c r="A109" s="85">
        <v>30300</v>
      </c>
      <c r="B109" s="86">
        <v>32.32</v>
      </c>
      <c r="C109" s="86">
        <v>31.29</v>
      </c>
    </row>
    <row r="110" spans="1:3">
      <c r="A110" s="85">
        <v>30331</v>
      </c>
      <c r="B110" s="86">
        <v>30.62</v>
      </c>
      <c r="C110" s="86">
        <v>30.73</v>
      </c>
    </row>
    <row r="111" spans="1:3">
      <c r="A111" s="85">
        <v>30362</v>
      </c>
      <c r="B111" s="86">
        <v>29.08</v>
      </c>
      <c r="C111" s="86">
        <v>29.49</v>
      </c>
    </row>
    <row r="112" spans="1:3">
      <c r="A112" s="85">
        <v>30390</v>
      </c>
      <c r="B112" s="86">
        <v>27.84</v>
      </c>
      <c r="C112" s="86">
        <v>28.64</v>
      </c>
    </row>
    <row r="113" spans="1:3">
      <c r="A113" s="85">
        <v>30421</v>
      </c>
      <c r="B113" s="86">
        <v>28.24</v>
      </c>
      <c r="C113" s="86">
        <v>28.33</v>
      </c>
    </row>
    <row r="114" spans="1:3">
      <c r="A114" s="85">
        <v>30451</v>
      </c>
      <c r="B114" s="86">
        <v>28.55</v>
      </c>
      <c r="C114" s="86">
        <v>28.64</v>
      </c>
    </row>
    <row r="115" spans="1:3">
      <c r="A115" s="85">
        <v>30482</v>
      </c>
      <c r="B115" s="86">
        <v>29</v>
      </c>
      <c r="C115" s="86">
        <v>28.85</v>
      </c>
    </row>
    <row r="116" spans="1:3">
      <c r="A116" s="85">
        <v>30512</v>
      </c>
      <c r="B116" s="86">
        <v>28.99</v>
      </c>
      <c r="C116" s="86">
        <v>28.75</v>
      </c>
    </row>
    <row r="117" spans="1:3">
      <c r="A117" s="85">
        <v>30543</v>
      </c>
      <c r="B117" s="86">
        <v>29.22</v>
      </c>
      <c r="C117" s="86">
        <v>28.88</v>
      </c>
    </row>
    <row r="118" spans="1:3">
      <c r="A118" s="85">
        <v>30574</v>
      </c>
      <c r="B118" s="86">
        <v>29.24</v>
      </c>
      <c r="C118" s="86">
        <v>28.97</v>
      </c>
    </row>
    <row r="119" spans="1:3">
      <c r="A119" s="85">
        <v>30604</v>
      </c>
      <c r="B119" s="86">
        <v>29.08</v>
      </c>
      <c r="C119" s="86">
        <v>29.14</v>
      </c>
    </row>
    <row r="120" spans="1:3">
      <c r="A120" s="85">
        <v>30635</v>
      </c>
      <c r="B120" s="86">
        <v>28.93</v>
      </c>
      <c r="C120" s="86">
        <v>28.85</v>
      </c>
    </row>
    <row r="121" spans="1:3">
      <c r="A121" s="85">
        <v>30665</v>
      </c>
      <c r="B121" s="86">
        <v>28.58</v>
      </c>
      <c r="C121" s="86">
        <v>28.83</v>
      </c>
    </row>
    <row r="122" spans="1:3">
      <c r="A122" s="85">
        <v>30696</v>
      </c>
      <c r="B122" s="86">
        <v>28.59</v>
      </c>
      <c r="C122" s="86">
        <v>28.67</v>
      </c>
    </row>
    <row r="123" spans="1:3">
      <c r="A123" s="85">
        <v>30727</v>
      </c>
      <c r="B123" s="86">
        <v>28.95</v>
      </c>
      <c r="C123" s="86">
        <v>28.81</v>
      </c>
    </row>
    <row r="124" spans="1:3">
      <c r="A124" s="85">
        <v>30756</v>
      </c>
      <c r="B124" s="86">
        <v>28.86</v>
      </c>
      <c r="C124" s="86">
        <v>28.81</v>
      </c>
    </row>
    <row r="125" spans="1:3">
      <c r="A125" s="85">
        <v>30787</v>
      </c>
      <c r="B125" s="86">
        <v>28.97</v>
      </c>
      <c r="C125" s="86">
        <v>28.77</v>
      </c>
    </row>
    <row r="126" spans="1:3">
      <c r="A126" s="85">
        <v>30817</v>
      </c>
      <c r="B126" s="86">
        <v>29.04</v>
      </c>
      <c r="C126" s="86">
        <v>28.83</v>
      </c>
    </row>
    <row r="127" spans="1:3">
      <c r="A127" s="85">
        <v>30848</v>
      </c>
      <c r="B127" s="86">
        <v>29</v>
      </c>
      <c r="C127" s="86">
        <v>28.77</v>
      </c>
    </row>
    <row r="128" spans="1:3">
      <c r="A128" s="85">
        <v>30878</v>
      </c>
      <c r="B128" s="86">
        <v>28.41</v>
      </c>
      <c r="C128" s="86">
        <v>28.79</v>
      </c>
    </row>
    <row r="129" spans="1:3">
      <c r="A129" s="85">
        <v>30909</v>
      </c>
      <c r="B129" s="86">
        <v>28.41</v>
      </c>
      <c r="C129" s="86">
        <v>28.69</v>
      </c>
    </row>
    <row r="130" spans="1:3">
      <c r="A130" s="85">
        <v>30940</v>
      </c>
      <c r="B130" s="86">
        <v>28.26</v>
      </c>
      <c r="C130" s="86">
        <v>28.6</v>
      </c>
    </row>
    <row r="131" spans="1:3">
      <c r="A131" s="85">
        <v>30970</v>
      </c>
      <c r="B131" s="86">
        <v>28.21</v>
      </c>
      <c r="C131" s="86">
        <v>28.56</v>
      </c>
    </row>
    <row r="132" spans="1:3">
      <c r="A132" s="85">
        <v>31001</v>
      </c>
      <c r="B132" s="86">
        <v>27.96</v>
      </c>
      <c r="C132" s="86">
        <v>28.3</v>
      </c>
    </row>
    <row r="133" spans="1:3">
      <c r="A133" s="85">
        <v>31031</v>
      </c>
      <c r="B133" s="86">
        <v>27.55</v>
      </c>
      <c r="C133" s="86">
        <v>27.97</v>
      </c>
    </row>
    <row r="134" spans="1:3">
      <c r="A134" s="85">
        <v>31062</v>
      </c>
      <c r="B134" s="86">
        <v>27.02</v>
      </c>
      <c r="C134" s="86">
        <v>27.02</v>
      </c>
    </row>
    <row r="135" spans="1:3">
      <c r="A135" s="85">
        <v>31093</v>
      </c>
      <c r="B135" s="86">
        <v>26.86</v>
      </c>
      <c r="C135" s="86">
        <v>26.49</v>
      </c>
    </row>
    <row r="136" spans="1:3">
      <c r="A136" s="85">
        <v>31121</v>
      </c>
      <c r="B136" s="86">
        <v>27.13</v>
      </c>
      <c r="C136" s="86">
        <v>26.76</v>
      </c>
    </row>
    <row r="137" spans="1:3">
      <c r="A137" s="85">
        <v>31152</v>
      </c>
      <c r="B137" s="86">
        <v>27.51</v>
      </c>
      <c r="C137" s="86">
        <v>27.03</v>
      </c>
    </row>
    <row r="138" spans="1:3">
      <c r="A138" s="85">
        <v>31182</v>
      </c>
      <c r="B138" s="86">
        <v>27.21</v>
      </c>
      <c r="C138" s="86">
        <v>27.12</v>
      </c>
    </row>
    <row r="139" spans="1:3">
      <c r="A139" s="85">
        <v>31213</v>
      </c>
      <c r="B139" s="86">
        <v>26.49</v>
      </c>
      <c r="C139" s="86">
        <v>26.76</v>
      </c>
    </row>
    <row r="140" spans="1:3">
      <c r="A140" s="85">
        <v>31243</v>
      </c>
      <c r="B140" s="86">
        <v>26.37</v>
      </c>
      <c r="C140" s="86">
        <v>26.59</v>
      </c>
    </row>
    <row r="141" spans="1:3">
      <c r="A141" s="85">
        <v>31274</v>
      </c>
      <c r="B141" s="86">
        <v>26.26</v>
      </c>
      <c r="C141" s="86">
        <v>26.5</v>
      </c>
    </row>
    <row r="142" spans="1:3">
      <c r="A142" s="85">
        <v>31305</v>
      </c>
      <c r="B142" s="86">
        <v>26.48</v>
      </c>
      <c r="C142" s="86">
        <v>26.45</v>
      </c>
    </row>
    <row r="143" spans="1:3">
      <c r="A143" s="85">
        <v>31335</v>
      </c>
      <c r="B143" s="86">
        <v>26.71</v>
      </c>
      <c r="C143" s="86">
        <v>26.66</v>
      </c>
    </row>
    <row r="144" spans="1:3">
      <c r="A144" s="85">
        <v>31366</v>
      </c>
      <c r="B144" s="86">
        <v>26.73</v>
      </c>
      <c r="C144" s="86">
        <v>26.86</v>
      </c>
    </row>
    <row r="145" spans="1:3">
      <c r="A145" s="85">
        <v>31396</v>
      </c>
      <c r="B145" s="86">
        <v>25.27</v>
      </c>
      <c r="C145" s="86">
        <v>26.72</v>
      </c>
    </row>
    <row r="146" spans="1:3">
      <c r="A146" s="85">
        <v>31427</v>
      </c>
      <c r="B146" s="86">
        <v>22.88</v>
      </c>
      <c r="C146" s="86">
        <v>25.63</v>
      </c>
    </row>
    <row r="147" spans="1:3">
      <c r="A147" s="85">
        <v>31458</v>
      </c>
      <c r="B147" s="86">
        <v>16.23</v>
      </c>
      <c r="C147" s="86">
        <v>19.760000000000002</v>
      </c>
    </row>
    <row r="148" spans="1:3">
      <c r="A148" s="85">
        <v>31486</v>
      </c>
      <c r="B148" s="86">
        <v>13.55</v>
      </c>
      <c r="C148" s="86">
        <v>14.8</v>
      </c>
    </row>
    <row r="149" spans="1:3">
      <c r="A149" s="85">
        <v>31517</v>
      </c>
      <c r="B149" s="86">
        <v>12.45</v>
      </c>
      <c r="C149" s="86">
        <v>13.05</v>
      </c>
    </row>
    <row r="150" spans="1:3">
      <c r="A150" s="85">
        <v>31547</v>
      </c>
      <c r="B150" s="86">
        <v>12.22</v>
      </c>
      <c r="C150" s="86">
        <v>13.05</v>
      </c>
    </row>
    <row r="151" spans="1:3">
      <c r="A151" s="85">
        <v>31578</v>
      </c>
      <c r="B151" s="86">
        <v>11.9</v>
      </c>
      <c r="C151" s="86">
        <v>12.83</v>
      </c>
    </row>
    <row r="152" spans="1:3">
      <c r="A152" s="85">
        <v>31608</v>
      </c>
      <c r="B152" s="86">
        <v>10.87</v>
      </c>
      <c r="C152" s="86">
        <v>11.26</v>
      </c>
    </row>
    <row r="153" spans="1:3">
      <c r="A153" s="85">
        <v>31639</v>
      </c>
      <c r="B153" s="86">
        <v>11.51</v>
      </c>
      <c r="C153" s="86">
        <v>11.93</v>
      </c>
    </row>
    <row r="154" spans="1:3">
      <c r="A154" s="85">
        <v>31670</v>
      </c>
      <c r="B154" s="86">
        <v>12.7</v>
      </c>
      <c r="C154" s="86">
        <v>13.13</v>
      </c>
    </row>
    <row r="155" spans="1:3">
      <c r="A155" s="85">
        <v>31700</v>
      </c>
      <c r="B155" s="86">
        <v>13.1</v>
      </c>
      <c r="C155" s="86">
        <v>13.05</v>
      </c>
    </row>
    <row r="156" spans="1:3">
      <c r="A156" s="85">
        <v>31731</v>
      </c>
      <c r="B156" s="86">
        <v>13.55</v>
      </c>
      <c r="C156" s="86">
        <v>13.3</v>
      </c>
    </row>
    <row r="157" spans="1:3">
      <c r="A157" s="85">
        <v>31761</v>
      </c>
      <c r="B157" s="86">
        <v>14.5</v>
      </c>
      <c r="C157" s="86">
        <v>13.84</v>
      </c>
    </row>
    <row r="158" spans="1:3">
      <c r="A158" s="85">
        <v>31792</v>
      </c>
      <c r="B158" s="86">
        <v>16.16</v>
      </c>
      <c r="C158" s="86">
        <v>16.16</v>
      </c>
    </row>
    <row r="159" spans="1:3">
      <c r="A159" s="85">
        <v>31823</v>
      </c>
      <c r="B159" s="86">
        <v>16.86</v>
      </c>
      <c r="C159" s="86">
        <v>16.829999999999998</v>
      </c>
    </row>
    <row r="160" spans="1:3">
      <c r="A160" s="85">
        <v>31851</v>
      </c>
      <c r="B160" s="86">
        <v>17.05</v>
      </c>
      <c r="C160" s="86">
        <v>17.04</v>
      </c>
    </row>
    <row r="161" spans="1:3">
      <c r="A161" s="85">
        <v>31882</v>
      </c>
      <c r="B161" s="86">
        <v>17.53</v>
      </c>
      <c r="C161" s="86">
        <v>17.440000000000001</v>
      </c>
    </row>
    <row r="162" spans="1:3">
      <c r="A162" s="85">
        <v>31912</v>
      </c>
      <c r="B162" s="86">
        <v>17.91</v>
      </c>
      <c r="C162" s="86">
        <v>17.850000000000001</v>
      </c>
    </row>
    <row r="163" spans="1:3">
      <c r="A163" s="85">
        <v>31943</v>
      </c>
      <c r="B163" s="86">
        <v>18.34</v>
      </c>
      <c r="C163" s="86">
        <v>18.47</v>
      </c>
    </row>
    <row r="164" spans="1:3">
      <c r="A164" s="85">
        <v>31973</v>
      </c>
      <c r="B164" s="86">
        <v>18.87</v>
      </c>
      <c r="C164" s="86">
        <v>19.13</v>
      </c>
    </row>
    <row r="165" spans="1:3">
      <c r="A165" s="85">
        <v>32004</v>
      </c>
      <c r="B165" s="86">
        <v>18.88</v>
      </c>
      <c r="C165" s="86">
        <v>19.36</v>
      </c>
    </row>
    <row r="166" spans="1:3">
      <c r="A166" s="85">
        <v>32035</v>
      </c>
      <c r="B166" s="86">
        <v>18.04</v>
      </c>
      <c r="C166" s="86">
        <v>18.57</v>
      </c>
    </row>
    <row r="167" spans="1:3">
      <c r="A167" s="85">
        <v>32065</v>
      </c>
      <c r="B167" s="86">
        <v>17.670000000000002</v>
      </c>
      <c r="C167" s="86">
        <v>18.43</v>
      </c>
    </row>
    <row r="168" spans="1:3">
      <c r="A168" s="85">
        <v>32096</v>
      </c>
      <c r="B168" s="86">
        <v>17.52</v>
      </c>
      <c r="C168" s="86">
        <v>18.02</v>
      </c>
    </row>
    <row r="169" spans="1:3">
      <c r="A169" s="85">
        <v>32126</v>
      </c>
      <c r="B169" s="86">
        <v>16.03</v>
      </c>
      <c r="C169" s="86">
        <v>17.09</v>
      </c>
    </row>
    <row r="170" spans="1:3">
      <c r="A170" s="85">
        <v>32157</v>
      </c>
      <c r="B170" s="86">
        <v>14.92</v>
      </c>
      <c r="C170" s="86">
        <v>15.68</v>
      </c>
    </row>
    <row r="171" spans="1:3">
      <c r="A171" s="85">
        <v>32188</v>
      </c>
      <c r="B171" s="86">
        <v>14.72</v>
      </c>
      <c r="C171" s="86">
        <v>15.53</v>
      </c>
    </row>
    <row r="172" spans="1:3">
      <c r="A172" s="85">
        <v>32217</v>
      </c>
      <c r="B172" s="86">
        <v>14.47</v>
      </c>
      <c r="C172" s="86">
        <v>14.84</v>
      </c>
    </row>
    <row r="173" spans="1:3">
      <c r="A173" s="85">
        <v>32248</v>
      </c>
      <c r="B173" s="86">
        <v>15.17</v>
      </c>
      <c r="C173" s="86">
        <v>15.77</v>
      </c>
    </row>
    <row r="174" spans="1:3">
      <c r="A174" s="85">
        <v>32278</v>
      </c>
      <c r="B174" s="86">
        <v>15.52</v>
      </c>
      <c r="C174" s="86">
        <v>16.18</v>
      </c>
    </row>
    <row r="175" spans="1:3">
      <c r="A175" s="85">
        <v>32309</v>
      </c>
      <c r="B175" s="86">
        <v>14.87</v>
      </c>
      <c r="C175" s="86">
        <v>15.65</v>
      </c>
    </row>
    <row r="176" spans="1:3">
      <c r="A176" s="85">
        <v>32339</v>
      </c>
      <c r="B176" s="86">
        <v>14.07</v>
      </c>
      <c r="C176" s="86">
        <v>14.71</v>
      </c>
    </row>
    <row r="177" spans="1:3">
      <c r="A177" s="85">
        <v>32370</v>
      </c>
      <c r="B177" s="86">
        <v>13.64</v>
      </c>
      <c r="C177" s="86">
        <v>14.34</v>
      </c>
    </row>
    <row r="178" spans="1:3">
      <c r="A178" s="85">
        <v>32401</v>
      </c>
      <c r="B178" s="86">
        <v>13.03</v>
      </c>
      <c r="C178" s="86">
        <v>13.91</v>
      </c>
    </row>
    <row r="179" spans="1:3">
      <c r="A179" s="85">
        <v>32431</v>
      </c>
      <c r="B179" s="86">
        <v>12.42</v>
      </c>
      <c r="C179" s="86">
        <v>12.96</v>
      </c>
    </row>
    <row r="180" spans="1:3">
      <c r="A180" s="85">
        <v>32462</v>
      </c>
      <c r="B180" s="86">
        <v>12.49</v>
      </c>
      <c r="C180" s="86">
        <v>12.63</v>
      </c>
    </row>
    <row r="181" spans="1:3">
      <c r="A181" s="85">
        <v>32492</v>
      </c>
      <c r="B181" s="86">
        <v>14.1</v>
      </c>
      <c r="C181" s="86">
        <v>13.98</v>
      </c>
    </row>
    <row r="182" spans="1:3">
      <c r="A182" s="85">
        <v>32523</v>
      </c>
      <c r="B182" s="86">
        <v>15.68</v>
      </c>
      <c r="C182" s="86">
        <v>15.73</v>
      </c>
    </row>
    <row r="183" spans="1:3">
      <c r="A183" s="85">
        <v>32554</v>
      </c>
      <c r="B183" s="86">
        <v>16.41</v>
      </c>
      <c r="C183" s="86">
        <v>16.32</v>
      </c>
    </row>
    <row r="184" spans="1:3">
      <c r="A184" s="85">
        <v>32582</v>
      </c>
      <c r="B184" s="86">
        <v>17.47</v>
      </c>
      <c r="C184" s="86">
        <v>17.52</v>
      </c>
    </row>
    <row r="185" spans="1:3">
      <c r="A185" s="85">
        <v>32613</v>
      </c>
      <c r="B185" s="86">
        <v>18.97</v>
      </c>
      <c r="C185" s="86">
        <v>19.22</v>
      </c>
    </row>
    <row r="186" spans="1:3">
      <c r="A186" s="85">
        <v>32643</v>
      </c>
      <c r="B186" s="86">
        <v>18.329999999999998</v>
      </c>
      <c r="C186" s="86">
        <v>19.03</v>
      </c>
    </row>
    <row r="187" spans="1:3">
      <c r="A187" s="85">
        <v>32674</v>
      </c>
      <c r="B187" s="86">
        <v>17.61</v>
      </c>
      <c r="C187" s="86">
        <v>18.43</v>
      </c>
    </row>
    <row r="188" spans="1:3">
      <c r="A188" s="85">
        <v>32704</v>
      </c>
      <c r="B188" s="86">
        <v>17.39</v>
      </c>
      <c r="C188" s="86">
        <v>18.18</v>
      </c>
    </row>
    <row r="189" spans="1:3">
      <c r="A189" s="85">
        <v>32735</v>
      </c>
      <c r="B189" s="86">
        <v>16.829999999999998</v>
      </c>
      <c r="C189" s="86">
        <v>17.23</v>
      </c>
    </row>
    <row r="190" spans="1:3">
      <c r="A190" s="85">
        <v>32766</v>
      </c>
      <c r="B190" s="86">
        <v>17.28</v>
      </c>
      <c r="C190" s="86">
        <v>17.66</v>
      </c>
    </row>
    <row r="191" spans="1:3">
      <c r="A191" s="85">
        <v>32796</v>
      </c>
      <c r="B191" s="86">
        <v>17.93</v>
      </c>
      <c r="C191" s="86">
        <v>18.239999999999998</v>
      </c>
    </row>
    <row r="192" spans="1:3">
      <c r="A192" s="85">
        <v>32827</v>
      </c>
      <c r="B192" s="86">
        <v>18.16</v>
      </c>
      <c r="C192" s="86">
        <v>18.39</v>
      </c>
    </row>
    <row r="193" spans="1:3">
      <c r="A193" s="85">
        <v>32857</v>
      </c>
      <c r="B193" s="86">
        <v>19.54</v>
      </c>
      <c r="C193" s="86">
        <v>19.54</v>
      </c>
    </row>
    <row r="194" spans="1:3">
      <c r="A194" s="85">
        <v>32888</v>
      </c>
      <c r="B194" s="86">
        <v>19.809999999999999</v>
      </c>
      <c r="C194" s="86">
        <v>20.64</v>
      </c>
    </row>
    <row r="195" spans="1:3">
      <c r="A195" s="85">
        <v>32919</v>
      </c>
      <c r="B195" s="86">
        <v>18.96</v>
      </c>
      <c r="C195" s="86">
        <v>20.309999999999999</v>
      </c>
    </row>
    <row r="196" spans="1:3">
      <c r="A196" s="85">
        <v>32947</v>
      </c>
      <c r="B196" s="86">
        <v>17.93</v>
      </c>
      <c r="C196" s="86">
        <v>19.14</v>
      </c>
    </row>
    <row r="197" spans="1:3">
      <c r="A197" s="85">
        <v>32978</v>
      </c>
      <c r="B197" s="86">
        <v>15.96</v>
      </c>
      <c r="C197" s="86">
        <v>17.05</v>
      </c>
    </row>
    <row r="198" spans="1:3">
      <c r="A198" s="85">
        <v>33008</v>
      </c>
      <c r="B198" s="86">
        <v>15.3</v>
      </c>
      <c r="C198" s="86">
        <v>16.27</v>
      </c>
    </row>
    <row r="199" spans="1:3">
      <c r="A199" s="85">
        <v>33039</v>
      </c>
      <c r="B199" s="86">
        <v>14.99</v>
      </c>
      <c r="C199" s="86">
        <v>15.11</v>
      </c>
    </row>
    <row r="200" spans="1:3">
      <c r="A200" s="85">
        <v>33069</v>
      </c>
      <c r="B200" s="86">
        <v>17.649999999999999</v>
      </c>
      <c r="C200" s="86">
        <v>16.190000000000001</v>
      </c>
    </row>
    <row r="201" spans="1:3">
      <c r="A201" s="85">
        <v>33100</v>
      </c>
      <c r="B201" s="86">
        <v>24.63</v>
      </c>
      <c r="C201" s="86">
        <v>23.55</v>
      </c>
    </row>
    <row r="202" spans="1:3">
      <c r="A202" s="85">
        <v>33131</v>
      </c>
      <c r="B202" s="86">
        <v>29.48</v>
      </c>
      <c r="C202" s="86">
        <v>30.03</v>
      </c>
    </row>
    <row r="203" spans="1:3">
      <c r="A203" s="85">
        <v>33161</v>
      </c>
      <c r="B203" s="86">
        <v>31.47</v>
      </c>
      <c r="C203" s="86">
        <v>33.14</v>
      </c>
    </row>
    <row r="204" spans="1:3">
      <c r="A204" s="85">
        <v>33192</v>
      </c>
      <c r="B204" s="86">
        <v>28.34</v>
      </c>
      <c r="C204" s="86">
        <v>30.52</v>
      </c>
    </row>
    <row r="205" spans="1:3">
      <c r="A205" s="85">
        <v>33222</v>
      </c>
      <c r="B205" s="86">
        <v>24.05</v>
      </c>
      <c r="C205" s="86">
        <v>26.09</v>
      </c>
    </row>
    <row r="206" spans="1:3">
      <c r="A206" s="85">
        <v>33253</v>
      </c>
      <c r="B206" s="86">
        <v>20.86</v>
      </c>
      <c r="C206" s="86">
        <v>22.85</v>
      </c>
    </row>
    <row r="207" spans="1:3">
      <c r="A207" s="85">
        <v>33284</v>
      </c>
      <c r="B207" s="86">
        <v>17.260000000000002</v>
      </c>
      <c r="C207" s="86">
        <v>19.03</v>
      </c>
    </row>
    <row r="208" spans="1:3">
      <c r="A208" s="85">
        <v>33312</v>
      </c>
      <c r="B208" s="86">
        <v>17.16</v>
      </c>
      <c r="C208" s="86">
        <v>17.89</v>
      </c>
    </row>
    <row r="209" spans="1:3">
      <c r="A209" s="85">
        <v>33343</v>
      </c>
      <c r="B209" s="86">
        <v>17.78</v>
      </c>
      <c r="C209" s="86">
        <v>18.46</v>
      </c>
    </row>
    <row r="210" spans="1:3">
      <c r="A210" s="85">
        <v>33373</v>
      </c>
      <c r="B210" s="86">
        <v>17.82</v>
      </c>
      <c r="C210" s="86">
        <v>18.7</v>
      </c>
    </row>
    <row r="211" spans="1:3">
      <c r="A211" s="85">
        <v>33404</v>
      </c>
      <c r="B211" s="86">
        <v>17.16</v>
      </c>
      <c r="C211" s="86">
        <v>17.98</v>
      </c>
    </row>
    <row r="212" spans="1:3">
      <c r="A212" s="85">
        <v>33434</v>
      </c>
      <c r="B212" s="86">
        <v>17.84</v>
      </c>
      <c r="C212" s="86">
        <v>18.57</v>
      </c>
    </row>
    <row r="213" spans="1:3">
      <c r="A213" s="85">
        <v>33465</v>
      </c>
      <c r="B213" s="86">
        <v>18.2</v>
      </c>
      <c r="C213" s="86">
        <v>18.920000000000002</v>
      </c>
    </row>
    <row r="214" spans="1:3">
      <c r="A214" s="85">
        <v>33496</v>
      </c>
      <c r="B214" s="86">
        <v>18.63</v>
      </c>
      <c r="C214" s="86">
        <v>19.170000000000002</v>
      </c>
    </row>
    <row r="215" spans="1:3">
      <c r="A215" s="85">
        <v>33526</v>
      </c>
      <c r="B215" s="86">
        <v>19.03</v>
      </c>
      <c r="C215" s="86">
        <v>20.16</v>
      </c>
    </row>
    <row r="216" spans="1:3">
      <c r="A216" s="85">
        <v>33557</v>
      </c>
      <c r="B216" s="86">
        <v>18.329999999999998</v>
      </c>
      <c r="C216" s="86">
        <v>19.72</v>
      </c>
    </row>
    <row r="217" spans="1:3">
      <c r="A217" s="85">
        <v>33587</v>
      </c>
      <c r="B217" s="86">
        <v>16.190000000000001</v>
      </c>
      <c r="C217" s="86">
        <v>17.559999999999999</v>
      </c>
    </row>
    <row r="218" spans="1:3">
      <c r="A218" s="85">
        <v>33618</v>
      </c>
      <c r="B218" s="86">
        <v>15.28</v>
      </c>
      <c r="C218" s="86">
        <v>16.5</v>
      </c>
    </row>
    <row r="219" spans="1:3">
      <c r="A219" s="85">
        <v>33649</v>
      </c>
      <c r="B219" s="86">
        <v>15.6</v>
      </c>
      <c r="C219" s="86">
        <v>16.3</v>
      </c>
    </row>
    <row r="220" spans="1:3">
      <c r="A220" s="85">
        <v>33678</v>
      </c>
      <c r="B220" s="86">
        <v>16</v>
      </c>
      <c r="C220" s="86">
        <v>16.559999999999999</v>
      </c>
    </row>
    <row r="221" spans="1:3">
      <c r="A221" s="85">
        <v>33709</v>
      </c>
      <c r="B221" s="86">
        <v>17.399999999999999</v>
      </c>
      <c r="C221" s="86">
        <v>17.66</v>
      </c>
    </row>
    <row r="222" spans="1:3">
      <c r="A222" s="85">
        <v>33739</v>
      </c>
      <c r="B222" s="86">
        <v>18.38</v>
      </c>
      <c r="C222" s="86">
        <v>18.829999999999998</v>
      </c>
    </row>
    <row r="223" spans="1:3">
      <c r="A223" s="85">
        <v>33770</v>
      </c>
      <c r="B223" s="86">
        <v>19.440000000000001</v>
      </c>
      <c r="C223" s="86">
        <v>19.989999999999998</v>
      </c>
    </row>
    <row r="224" spans="1:3">
      <c r="A224" s="85">
        <v>33800</v>
      </c>
      <c r="B224" s="86">
        <v>19.13</v>
      </c>
      <c r="C224" s="86">
        <v>20.100000000000001</v>
      </c>
    </row>
    <row r="225" spans="1:3">
      <c r="A225" s="85">
        <v>33831</v>
      </c>
      <c r="B225" s="86">
        <v>18.739999999999998</v>
      </c>
      <c r="C225" s="86">
        <v>19.559999999999999</v>
      </c>
    </row>
    <row r="226" spans="1:3">
      <c r="A226" s="85">
        <v>33862</v>
      </c>
      <c r="B226" s="86">
        <v>18.899999999999999</v>
      </c>
      <c r="C226" s="86">
        <v>19.59</v>
      </c>
    </row>
    <row r="227" spans="1:3">
      <c r="A227" s="85">
        <v>33892</v>
      </c>
      <c r="B227" s="86">
        <v>18.75</v>
      </c>
      <c r="C227" s="86">
        <v>19.489999999999998</v>
      </c>
    </row>
    <row r="228" spans="1:3">
      <c r="A228" s="85">
        <v>33923</v>
      </c>
      <c r="B228" s="86">
        <v>17.64</v>
      </c>
      <c r="C228" s="86">
        <v>18.66</v>
      </c>
    </row>
    <row r="229" spans="1:3">
      <c r="A229" s="85">
        <v>33953</v>
      </c>
      <c r="B229" s="86">
        <v>16.579999999999998</v>
      </c>
      <c r="C229" s="86">
        <v>17.43</v>
      </c>
    </row>
    <row r="230" spans="1:3">
      <c r="A230" s="85">
        <v>33984</v>
      </c>
      <c r="B230" s="86">
        <v>16.36</v>
      </c>
      <c r="C230" s="86">
        <v>17.11</v>
      </c>
    </row>
    <row r="231" spans="1:3">
      <c r="A231" s="85">
        <v>34015</v>
      </c>
      <c r="B231" s="86">
        <v>17.12</v>
      </c>
      <c r="C231" s="86">
        <v>17.64</v>
      </c>
    </row>
    <row r="232" spans="1:3">
      <c r="A232" s="85">
        <v>34043</v>
      </c>
      <c r="B232" s="86">
        <v>17.559999999999999</v>
      </c>
      <c r="C232" s="86">
        <v>18.079999999999998</v>
      </c>
    </row>
    <row r="233" spans="1:3">
      <c r="A233" s="85">
        <v>34074</v>
      </c>
      <c r="B233" s="86">
        <v>17.55</v>
      </c>
      <c r="C233" s="86">
        <v>18.420000000000002</v>
      </c>
    </row>
    <row r="234" spans="1:3">
      <c r="A234" s="85">
        <v>34104</v>
      </c>
      <c r="B234" s="86">
        <v>17.3</v>
      </c>
      <c r="C234" s="86">
        <v>18.16</v>
      </c>
    </row>
    <row r="235" spans="1:3">
      <c r="A235" s="85">
        <v>34135</v>
      </c>
      <c r="B235" s="86">
        <v>16.32</v>
      </c>
      <c r="C235" s="86">
        <v>17.260000000000002</v>
      </c>
    </row>
    <row r="236" spans="1:3">
      <c r="A236" s="85">
        <v>34165</v>
      </c>
      <c r="B236" s="86">
        <v>15.45</v>
      </c>
      <c r="C236" s="86">
        <v>16.100000000000001</v>
      </c>
    </row>
    <row r="237" spans="1:3">
      <c r="A237" s="85">
        <v>34196</v>
      </c>
      <c r="B237" s="86">
        <v>15.26</v>
      </c>
      <c r="C237" s="86">
        <v>15.83</v>
      </c>
    </row>
    <row r="238" spans="1:3">
      <c r="A238" s="85">
        <v>34227</v>
      </c>
      <c r="B238" s="86">
        <v>14.95</v>
      </c>
      <c r="C238" s="86">
        <v>15.59</v>
      </c>
    </row>
    <row r="239" spans="1:3">
      <c r="A239" s="85">
        <v>34257</v>
      </c>
      <c r="B239" s="86">
        <v>15.01</v>
      </c>
      <c r="C239" s="86">
        <v>15.81</v>
      </c>
    </row>
    <row r="240" spans="1:3">
      <c r="A240" s="85">
        <v>34288</v>
      </c>
      <c r="B240" s="86">
        <v>13.83</v>
      </c>
      <c r="C240" s="86">
        <v>14.51</v>
      </c>
    </row>
    <row r="241" spans="1:4">
      <c r="A241" s="85">
        <v>34318</v>
      </c>
      <c r="B241" s="86">
        <v>12.33</v>
      </c>
      <c r="C241" s="86">
        <v>12.51</v>
      </c>
    </row>
    <row r="242" spans="1:4">
      <c r="A242" s="85">
        <v>34349</v>
      </c>
      <c r="B242" s="86">
        <v>12.74</v>
      </c>
      <c r="C242" s="86">
        <v>12.83</v>
      </c>
      <c r="D242">
        <v>0.621</v>
      </c>
    </row>
    <row r="243" spans="1:4">
      <c r="A243" s="85">
        <v>34380</v>
      </c>
      <c r="B243" s="86">
        <v>12.71</v>
      </c>
      <c r="C243" s="86">
        <v>13.07</v>
      </c>
      <c r="D243">
        <v>0.63</v>
      </c>
    </row>
    <row r="244" spans="1:4">
      <c r="A244" s="85">
        <v>34408</v>
      </c>
      <c r="B244" s="86">
        <v>13</v>
      </c>
      <c r="C244" s="86">
        <v>13.16</v>
      </c>
      <c r="D244">
        <v>0.627</v>
      </c>
    </row>
    <row r="245" spans="1:4">
      <c r="A245" s="85">
        <v>34439</v>
      </c>
      <c r="B245" s="86">
        <v>14.3</v>
      </c>
      <c r="C245" s="86">
        <v>14.64</v>
      </c>
      <c r="D245">
        <v>0.65</v>
      </c>
    </row>
    <row r="246" spans="1:4">
      <c r="A246" s="85">
        <v>34469</v>
      </c>
      <c r="B246" s="86">
        <v>15.62</v>
      </c>
      <c r="C246" s="86">
        <v>15.8</v>
      </c>
      <c r="D246">
        <v>0.66700000000000004</v>
      </c>
    </row>
    <row r="247" spans="1:4">
      <c r="A247" s="85">
        <v>34500</v>
      </c>
      <c r="B247" s="86">
        <v>16.510000000000002</v>
      </c>
      <c r="C247" s="86">
        <v>17.21</v>
      </c>
      <c r="D247">
        <v>0.7</v>
      </c>
    </row>
    <row r="248" spans="1:4">
      <c r="A248" s="85">
        <v>34530</v>
      </c>
      <c r="B248" s="86">
        <v>17.149999999999999</v>
      </c>
      <c r="C248" s="86">
        <v>17.62</v>
      </c>
      <c r="D248">
        <v>0.72699999999999998</v>
      </c>
    </row>
    <row r="249" spans="1:4">
      <c r="A249" s="85">
        <v>34561</v>
      </c>
      <c r="B249" s="86">
        <v>16.07</v>
      </c>
      <c r="C249" s="86">
        <v>16.920000000000002</v>
      </c>
      <c r="D249">
        <v>0.75700000000000001</v>
      </c>
    </row>
    <row r="250" spans="1:4">
      <c r="A250" s="85">
        <v>34592</v>
      </c>
      <c r="B250" s="86">
        <v>15.47</v>
      </c>
      <c r="C250" s="86">
        <v>16.18</v>
      </c>
      <c r="D250">
        <v>0.73699999999999999</v>
      </c>
    </row>
    <row r="251" spans="1:4">
      <c r="A251" s="85">
        <v>34622</v>
      </c>
      <c r="B251" s="86">
        <v>15.66</v>
      </c>
      <c r="C251" s="86">
        <v>16.309999999999999</v>
      </c>
      <c r="D251">
        <v>0.73099999999999998</v>
      </c>
    </row>
    <row r="252" spans="1:4">
      <c r="A252" s="85">
        <v>34653</v>
      </c>
      <c r="B252" s="86">
        <v>15.98</v>
      </c>
      <c r="C252" s="86">
        <v>16.54</v>
      </c>
      <c r="D252">
        <v>0.74</v>
      </c>
    </row>
    <row r="253" spans="1:4">
      <c r="A253" s="85">
        <v>34683</v>
      </c>
      <c r="B253" s="86">
        <v>15.61</v>
      </c>
      <c r="C253" s="86">
        <v>16.03</v>
      </c>
      <c r="D253">
        <v>0.72299999999999998</v>
      </c>
    </row>
    <row r="254" spans="1:4">
      <c r="A254" s="85">
        <v>34714</v>
      </c>
      <c r="B254" s="86">
        <v>16.23</v>
      </c>
      <c r="C254" s="86">
        <v>16.54</v>
      </c>
      <c r="D254">
        <v>0.72499999999999998</v>
      </c>
    </row>
    <row r="255" spans="1:4">
      <c r="A255" s="85">
        <v>34745</v>
      </c>
      <c r="B255" s="86">
        <v>16.739999999999998</v>
      </c>
      <c r="C255" s="86">
        <v>17.18</v>
      </c>
      <c r="D255">
        <v>0.71299999999999997</v>
      </c>
    </row>
    <row r="256" spans="1:4">
      <c r="A256" s="85">
        <v>34773</v>
      </c>
      <c r="B256" s="86">
        <v>17.04</v>
      </c>
      <c r="C256" s="86">
        <v>17.260000000000002</v>
      </c>
      <c r="D256">
        <v>0.70499999999999996</v>
      </c>
    </row>
    <row r="257" spans="1:4">
      <c r="A257" s="85">
        <v>34804</v>
      </c>
      <c r="B257" s="86">
        <v>18.260000000000002</v>
      </c>
      <c r="C257" s="86">
        <v>18.43</v>
      </c>
      <c r="D257">
        <v>0.73799999999999999</v>
      </c>
    </row>
    <row r="258" spans="1:4">
      <c r="A258" s="85">
        <v>34834</v>
      </c>
      <c r="B258" s="86">
        <v>18.18</v>
      </c>
      <c r="C258" s="86">
        <v>18.62</v>
      </c>
      <c r="D258">
        <v>0.79300000000000004</v>
      </c>
    </row>
    <row r="259" spans="1:4">
      <c r="A259" s="85">
        <v>34865</v>
      </c>
      <c r="B259" s="86">
        <v>17.07</v>
      </c>
      <c r="C259" s="86">
        <v>17.690000000000001</v>
      </c>
      <c r="D259">
        <v>0.79800000000000004</v>
      </c>
    </row>
    <row r="260" spans="1:4">
      <c r="A260" s="85">
        <v>34895</v>
      </c>
      <c r="B260" s="86">
        <v>15.96</v>
      </c>
      <c r="C260" s="86">
        <v>16.68</v>
      </c>
      <c r="D260">
        <v>0.76</v>
      </c>
    </row>
    <row r="261" spans="1:4">
      <c r="A261" s="85">
        <v>34926</v>
      </c>
      <c r="B261" s="86">
        <v>16.100000000000001</v>
      </c>
      <c r="C261" s="86">
        <v>16.75</v>
      </c>
      <c r="D261">
        <v>0.72399999999999998</v>
      </c>
    </row>
    <row r="262" spans="1:4">
      <c r="A262" s="85">
        <v>34957</v>
      </c>
      <c r="B262" s="86">
        <v>16.38</v>
      </c>
      <c r="C262" s="86">
        <v>16.91</v>
      </c>
      <c r="D262">
        <v>0.71399999999999997</v>
      </c>
    </row>
    <row r="263" spans="1:4">
      <c r="A263" s="85">
        <v>34987</v>
      </c>
      <c r="B263" s="86">
        <v>15.87</v>
      </c>
      <c r="C263" s="86">
        <v>16.55</v>
      </c>
      <c r="D263">
        <v>0.70099999999999996</v>
      </c>
    </row>
    <row r="264" spans="1:4">
      <c r="A264" s="85">
        <v>35018</v>
      </c>
      <c r="B264" s="86">
        <v>16.3</v>
      </c>
      <c r="C264" s="86">
        <v>16.62</v>
      </c>
      <c r="D264">
        <v>0.68200000000000005</v>
      </c>
    </row>
    <row r="265" spans="1:4">
      <c r="A265" s="85">
        <v>35048</v>
      </c>
      <c r="B265" s="86">
        <v>17.05</v>
      </c>
      <c r="C265" s="86">
        <v>17.54</v>
      </c>
      <c r="D265">
        <v>0.69099999999999995</v>
      </c>
    </row>
    <row r="266" spans="1:4">
      <c r="A266" s="85">
        <v>35079</v>
      </c>
      <c r="B266" s="86">
        <v>17.309999999999999</v>
      </c>
      <c r="C266" s="86">
        <v>17.739999999999998</v>
      </c>
      <c r="D266">
        <v>0.70799999999999996</v>
      </c>
    </row>
    <row r="267" spans="1:4">
      <c r="A267" s="85">
        <v>35110</v>
      </c>
      <c r="B267" s="86">
        <v>17.809999999999999</v>
      </c>
      <c r="C267" s="86">
        <v>17.95</v>
      </c>
      <c r="D267">
        <v>0.71</v>
      </c>
    </row>
    <row r="268" spans="1:4">
      <c r="A268" s="85">
        <v>35139</v>
      </c>
      <c r="B268" s="86">
        <v>19.61</v>
      </c>
      <c r="C268" s="86">
        <v>19.760000000000002</v>
      </c>
      <c r="D268">
        <v>0.754</v>
      </c>
    </row>
    <row r="269" spans="1:4">
      <c r="A269" s="85">
        <v>35170</v>
      </c>
      <c r="B269" s="86">
        <v>20.73</v>
      </c>
      <c r="C269" s="86">
        <v>21.63</v>
      </c>
      <c r="D269">
        <v>0.85</v>
      </c>
    </row>
    <row r="270" spans="1:4">
      <c r="A270" s="85">
        <v>35200</v>
      </c>
      <c r="B270" s="86">
        <v>19.61</v>
      </c>
      <c r="C270" s="86">
        <v>20.61</v>
      </c>
      <c r="D270">
        <v>0.91500000000000004</v>
      </c>
    </row>
    <row r="271" spans="1:4">
      <c r="A271" s="85">
        <v>35231</v>
      </c>
      <c r="B271" s="86">
        <v>18.829999999999998</v>
      </c>
      <c r="C271" s="86">
        <v>19.309999999999999</v>
      </c>
      <c r="D271">
        <v>0.88900000000000001</v>
      </c>
    </row>
    <row r="272" spans="1:4">
      <c r="A272" s="85">
        <v>35261</v>
      </c>
      <c r="B272" s="86">
        <v>19.350000000000001</v>
      </c>
      <c r="C272" s="86">
        <v>19.760000000000002</v>
      </c>
      <c r="D272">
        <v>0.85599999999999998</v>
      </c>
    </row>
    <row r="273" spans="1:4">
      <c r="A273" s="85">
        <v>35292</v>
      </c>
      <c r="B273" s="86">
        <v>20.3</v>
      </c>
      <c r="C273" s="86">
        <v>20.54</v>
      </c>
      <c r="D273">
        <v>0.81799999999999995</v>
      </c>
    </row>
    <row r="274" spans="1:4">
      <c r="A274" s="85">
        <v>35323</v>
      </c>
      <c r="B274" s="86">
        <v>21.95</v>
      </c>
      <c r="C274" s="86">
        <v>21.96</v>
      </c>
      <c r="D274">
        <v>0.80300000000000005</v>
      </c>
    </row>
    <row r="275" spans="1:4">
      <c r="A275" s="85">
        <v>35353</v>
      </c>
      <c r="B275" s="86">
        <v>23.05</v>
      </c>
      <c r="C275" s="86">
        <v>23.08</v>
      </c>
      <c r="D275">
        <v>0.79800000000000004</v>
      </c>
    </row>
    <row r="276" spans="1:4">
      <c r="A276" s="85">
        <v>35384</v>
      </c>
      <c r="B276" s="86">
        <v>22.24</v>
      </c>
      <c r="C276" s="86">
        <v>22.87</v>
      </c>
      <c r="D276">
        <v>0.79800000000000004</v>
      </c>
    </row>
    <row r="277" spans="1:4">
      <c r="A277" s="85">
        <v>35414</v>
      </c>
      <c r="B277" s="86">
        <v>22.48</v>
      </c>
      <c r="C277" s="86">
        <v>23.3</v>
      </c>
      <c r="D277">
        <v>0.79500000000000004</v>
      </c>
    </row>
    <row r="278" spans="1:4">
      <c r="A278" s="85">
        <v>35445</v>
      </c>
      <c r="B278" s="86">
        <v>22.21</v>
      </c>
      <c r="C278" s="86">
        <v>23.59</v>
      </c>
      <c r="D278">
        <v>0.81200000000000006</v>
      </c>
    </row>
    <row r="279" spans="1:4">
      <c r="A279" s="85">
        <v>35476</v>
      </c>
      <c r="B279" s="86">
        <v>19.98</v>
      </c>
      <c r="C279" s="86">
        <v>21.64</v>
      </c>
      <c r="D279">
        <v>0.81200000000000006</v>
      </c>
    </row>
    <row r="280" spans="1:4">
      <c r="A280" s="85">
        <v>35504</v>
      </c>
      <c r="B280" s="86">
        <v>18.45</v>
      </c>
      <c r="C280" s="86">
        <v>19.82</v>
      </c>
      <c r="D280">
        <v>0.80500000000000005</v>
      </c>
    </row>
    <row r="281" spans="1:4">
      <c r="A281" s="85">
        <v>35535</v>
      </c>
      <c r="B281" s="86">
        <v>17.52</v>
      </c>
      <c r="C281" s="86">
        <v>18.350000000000001</v>
      </c>
      <c r="D281">
        <v>0.81299999999999994</v>
      </c>
    </row>
    <row r="282" spans="1:4">
      <c r="A282" s="85">
        <v>35565</v>
      </c>
      <c r="B282" s="86">
        <v>17.87</v>
      </c>
      <c r="C282" s="86">
        <v>18.79</v>
      </c>
      <c r="D282">
        <v>0.80300000000000005</v>
      </c>
    </row>
    <row r="283" spans="1:4">
      <c r="A283" s="85">
        <v>35596</v>
      </c>
      <c r="B283" s="86">
        <v>17.12</v>
      </c>
      <c r="C283" s="86">
        <v>17.8</v>
      </c>
      <c r="D283">
        <v>0.78800000000000003</v>
      </c>
    </row>
    <row r="284" spans="1:4">
      <c r="A284" s="85">
        <v>35626</v>
      </c>
      <c r="B284" s="86">
        <v>17.27</v>
      </c>
      <c r="C284" s="86">
        <v>17.84</v>
      </c>
      <c r="D284">
        <v>0.76400000000000001</v>
      </c>
    </row>
    <row r="285" spans="1:4">
      <c r="A285" s="85">
        <v>35657</v>
      </c>
      <c r="B285" s="86">
        <v>17.78</v>
      </c>
      <c r="C285" s="86">
        <v>18.190000000000001</v>
      </c>
      <c r="D285">
        <v>0.83199999999999996</v>
      </c>
    </row>
    <row r="286" spans="1:4">
      <c r="A286" s="85">
        <v>35688</v>
      </c>
      <c r="B286" s="86">
        <v>17.850000000000001</v>
      </c>
      <c r="C286" s="86">
        <v>18.14</v>
      </c>
      <c r="D286">
        <v>0.85099999999999998</v>
      </c>
    </row>
    <row r="287" spans="1:4">
      <c r="A287" s="85">
        <v>35718</v>
      </c>
      <c r="B287" s="86">
        <v>18.510000000000002</v>
      </c>
      <c r="C287" s="86">
        <v>19.170000000000002</v>
      </c>
      <c r="D287">
        <v>0.81899999999999995</v>
      </c>
    </row>
    <row r="288" spans="1:4">
      <c r="A288" s="85">
        <v>35749</v>
      </c>
      <c r="B288" s="86">
        <v>17.350000000000001</v>
      </c>
      <c r="C288" s="86">
        <v>18.52</v>
      </c>
      <c r="D288">
        <v>0.78800000000000003</v>
      </c>
    </row>
    <row r="289" spans="1:4">
      <c r="A289" s="85">
        <v>35779</v>
      </c>
      <c r="B289" s="86">
        <v>15.7</v>
      </c>
      <c r="C289" s="86">
        <v>16.91</v>
      </c>
      <c r="D289">
        <v>0.746</v>
      </c>
    </row>
    <row r="290" spans="1:4">
      <c r="A290" s="85">
        <v>35810</v>
      </c>
      <c r="B290" s="86">
        <v>14.12</v>
      </c>
      <c r="C290" s="86">
        <v>15.04</v>
      </c>
      <c r="D290">
        <v>0.70699999999999996</v>
      </c>
    </row>
    <row r="291" spans="1:4">
      <c r="A291" s="85">
        <v>35841</v>
      </c>
      <c r="B291" s="86">
        <v>13.08</v>
      </c>
      <c r="C291" s="86">
        <v>13.98</v>
      </c>
      <c r="D291">
        <v>0.64900000000000002</v>
      </c>
    </row>
    <row r="292" spans="1:4">
      <c r="A292" s="85">
        <v>35869</v>
      </c>
      <c r="B292" s="86">
        <v>12.4</v>
      </c>
      <c r="C292" s="86">
        <v>12.84</v>
      </c>
      <c r="D292">
        <v>0.60399999999999998</v>
      </c>
    </row>
    <row r="293" spans="1:4">
      <c r="A293" s="85">
        <v>35900</v>
      </c>
      <c r="B293" s="86">
        <v>12.33</v>
      </c>
      <c r="C293" s="86">
        <v>13.06</v>
      </c>
      <c r="D293">
        <v>0.625</v>
      </c>
    </row>
    <row r="294" spans="1:4">
      <c r="A294" s="85">
        <v>35930</v>
      </c>
      <c r="B294" s="86">
        <v>12.26</v>
      </c>
      <c r="C294" s="86">
        <v>12.95</v>
      </c>
      <c r="D294">
        <v>0.67300000000000004</v>
      </c>
    </row>
    <row r="295" spans="1:4">
      <c r="A295" s="85">
        <v>35961</v>
      </c>
      <c r="B295" s="86">
        <v>11.25</v>
      </c>
      <c r="C295" s="86">
        <v>11.94</v>
      </c>
      <c r="D295">
        <v>0.66600000000000004</v>
      </c>
    </row>
    <row r="296" spans="1:4">
      <c r="A296" s="85">
        <v>35991</v>
      </c>
      <c r="B296" s="86">
        <v>11.41</v>
      </c>
      <c r="C296" s="86">
        <v>11.9</v>
      </c>
      <c r="D296">
        <v>0.65100000000000002</v>
      </c>
    </row>
    <row r="297" spans="1:4">
      <c r="A297" s="85">
        <v>36022</v>
      </c>
      <c r="B297" s="86">
        <v>11.32</v>
      </c>
      <c r="C297" s="86">
        <v>11.77</v>
      </c>
      <c r="D297">
        <v>0.628</v>
      </c>
    </row>
    <row r="298" spans="1:4">
      <c r="A298" s="85">
        <v>36053</v>
      </c>
      <c r="B298" s="86">
        <v>12.44</v>
      </c>
      <c r="C298" s="86">
        <v>13.01</v>
      </c>
      <c r="D298">
        <v>0.61599999999999999</v>
      </c>
    </row>
    <row r="299" spans="1:4">
      <c r="A299" s="85">
        <v>36083</v>
      </c>
      <c r="B299" s="86">
        <v>11.96</v>
      </c>
      <c r="C299" s="86">
        <v>12.61</v>
      </c>
      <c r="D299">
        <v>0.622</v>
      </c>
    </row>
    <row r="300" spans="1:4">
      <c r="A300" s="85">
        <v>36114</v>
      </c>
      <c r="B300" s="86">
        <v>10.47</v>
      </c>
      <c r="C300" s="86">
        <v>11.56</v>
      </c>
      <c r="D300">
        <v>0.61099999999999999</v>
      </c>
    </row>
    <row r="301" spans="1:4">
      <c r="A301" s="85">
        <v>36144</v>
      </c>
      <c r="B301" s="86">
        <v>9.3000000000000007</v>
      </c>
      <c r="C301" s="86">
        <v>9.81</v>
      </c>
      <c r="D301">
        <v>0.58299999999999996</v>
      </c>
    </row>
    <row r="302" spans="1:4">
      <c r="A302" s="85">
        <v>36175</v>
      </c>
      <c r="B302" s="86">
        <v>10.18</v>
      </c>
      <c r="C302" s="86">
        <v>10.43</v>
      </c>
      <c r="D302">
        <v>0.57899999999999996</v>
      </c>
    </row>
    <row r="303" spans="1:4">
      <c r="A303" s="85">
        <v>36206</v>
      </c>
      <c r="B303" s="86">
        <v>10.59</v>
      </c>
      <c r="C303" s="86">
        <v>10.55</v>
      </c>
      <c r="D303">
        <v>0.56000000000000005</v>
      </c>
    </row>
    <row r="304" spans="1:4">
      <c r="A304" s="85">
        <v>36234</v>
      </c>
      <c r="B304" s="86">
        <v>12.9</v>
      </c>
      <c r="C304" s="86">
        <v>12.13</v>
      </c>
      <c r="D304">
        <v>0.63500000000000001</v>
      </c>
    </row>
    <row r="305" spans="1:4">
      <c r="A305" s="85">
        <v>36265</v>
      </c>
      <c r="B305" s="86">
        <v>15.05</v>
      </c>
      <c r="C305" s="86">
        <v>14.95</v>
      </c>
      <c r="D305">
        <v>0.80300000000000005</v>
      </c>
    </row>
    <row r="306" spans="1:4">
      <c r="A306" s="85">
        <v>36295</v>
      </c>
      <c r="B306" s="86">
        <v>15.5</v>
      </c>
      <c r="C306" s="86">
        <v>15.95</v>
      </c>
      <c r="D306">
        <v>0.78400000000000003</v>
      </c>
    </row>
    <row r="307" spans="1:4">
      <c r="A307" s="85">
        <v>36326</v>
      </c>
      <c r="B307" s="86">
        <v>16.079999999999998</v>
      </c>
      <c r="C307" s="86">
        <v>16.059999999999999</v>
      </c>
      <c r="D307">
        <v>0.74</v>
      </c>
    </row>
    <row r="308" spans="1:4">
      <c r="A308" s="85">
        <v>36356</v>
      </c>
      <c r="B308" s="86">
        <v>18.13</v>
      </c>
      <c r="C308" s="86">
        <v>18.07</v>
      </c>
      <c r="D308">
        <v>0.78500000000000003</v>
      </c>
    </row>
    <row r="309" spans="1:4">
      <c r="A309" s="85">
        <v>36387</v>
      </c>
      <c r="B309" s="86">
        <v>19.75</v>
      </c>
      <c r="C309" s="86">
        <v>19.57</v>
      </c>
      <c r="D309">
        <v>0.85299999999999998</v>
      </c>
    </row>
    <row r="310" spans="1:4">
      <c r="A310" s="85">
        <v>36418</v>
      </c>
      <c r="B310" s="86">
        <v>21.7</v>
      </c>
      <c r="C310" s="86">
        <v>21.68</v>
      </c>
      <c r="D310">
        <v>0.85899999999999999</v>
      </c>
    </row>
    <row r="311" spans="1:4">
      <c r="A311" s="85">
        <v>36448</v>
      </c>
      <c r="B311" s="86">
        <v>21.78</v>
      </c>
      <c r="C311" s="86">
        <v>21.93</v>
      </c>
      <c r="D311">
        <v>0.84499999999999997</v>
      </c>
    </row>
    <row r="312" spans="1:4">
      <c r="A312" s="85">
        <v>36479</v>
      </c>
      <c r="B312" s="86">
        <v>23.06</v>
      </c>
      <c r="C312" s="86">
        <v>23.12</v>
      </c>
      <c r="D312">
        <v>0.84399999999999997</v>
      </c>
    </row>
    <row r="313" spans="1:4">
      <c r="A313" s="85">
        <v>36509</v>
      </c>
      <c r="B313" s="86">
        <v>23.83</v>
      </c>
      <c r="C313" s="86">
        <v>24.51</v>
      </c>
      <c r="D313">
        <v>0.86299999999999999</v>
      </c>
    </row>
    <row r="314" spans="1:4">
      <c r="A314" s="85">
        <v>36540</v>
      </c>
      <c r="B314" s="86">
        <v>25.61</v>
      </c>
      <c r="C314" s="86">
        <v>25.49</v>
      </c>
      <c r="D314">
        <v>0.86599999999999999</v>
      </c>
    </row>
    <row r="315" spans="1:4">
      <c r="A315" s="85">
        <v>36571</v>
      </c>
      <c r="B315" s="86">
        <v>27.01</v>
      </c>
      <c r="C315" s="86">
        <v>27.55</v>
      </c>
      <c r="D315">
        <v>0.93100000000000005</v>
      </c>
    </row>
    <row r="316" spans="1:4">
      <c r="A316" s="85">
        <v>36600</v>
      </c>
      <c r="B316" s="86">
        <v>26.94</v>
      </c>
      <c r="C316" s="86">
        <v>28.41</v>
      </c>
      <c r="D316">
        <v>1.1000000000000001</v>
      </c>
    </row>
    <row r="317" spans="1:4">
      <c r="A317" s="85">
        <v>36631</v>
      </c>
      <c r="B317" s="86">
        <v>24.72</v>
      </c>
      <c r="C317" s="86">
        <v>24.97</v>
      </c>
      <c r="D317">
        <v>1.0820000000000001</v>
      </c>
    </row>
    <row r="318" spans="1:4">
      <c r="A318" s="85">
        <v>36661</v>
      </c>
      <c r="B318" s="86">
        <v>26.71</v>
      </c>
      <c r="C318" s="86">
        <v>26.46</v>
      </c>
      <c r="D318">
        <v>1.0680000000000001</v>
      </c>
    </row>
    <row r="319" spans="1:4">
      <c r="A319" s="85">
        <v>36692</v>
      </c>
      <c r="B319" s="86">
        <v>28.56</v>
      </c>
      <c r="C319" s="86">
        <v>29.13</v>
      </c>
      <c r="D319">
        <v>1.1439999999999999</v>
      </c>
    </row>
    <row r="320" spans="1:4">
      <c r="A320" s="85">
        <v>36722</v>
      </c>
      <c r="B320" s="86">
        <v>28.29</v>
      </c>
      <c r="C320" s="86">
        <v>28.74</v>
      </c>
      <c r="D320">
        <v>1.137</v>
      </c>
    </row>
    <row r="321" spans="1:4">
      <c r="A321" s="85">
        <v>36753</v>
      </c>
      <c r="B321" s="86">
        <v>29.03</v>
      </c>
      <c r="C321" s="86">
        <v>29.01</v>
      </c>
      <c r="D321">
        <v>1.079</v>
      </c>
    </row>
    <row r="322" spans="1:4">
      <c r="A322" s="85">
        <v>36784</v>
      </c>
      <c r="B322" s="86">
        <v>30.51</v>
      </c>
      <c r="C322" s="86">
        <v>31.13</v>
      </c>
      <c r="D322">
        <v>1.1479999999999999</v>
      </c>
    </row>
    <row r="323" spans="1:4">
      <c r="A323" s="85">
        <v>36814</v>
      </c>
      <c r="B323" s="86">
        <v>29.54</v>
      </c>
      <c r="C323" s="86">
        <v>30.63</v>
      </c>
      <c r="D323">
        <v>1.139</v>
      </c>
    </row>
    <row r="324" spans="1:4">
      <c r="A324" s="85">
        <v>36845</v>
      </c>
      <c r="B324" s="86">
        <v>28.74</v>
      </c>
      <c r="C324" s="86">
        <v>31</v>
      </c>
      <c r="D324">
        <v>1.117</v>
      </c>
    </row>
    <row r="325" spans="1:4">
      <c r="A325" s="85">
        <v>36875</v>
      </c>
      <c r="B325" s="86">
        <v>24.77</v>
      </c>
      <c r="C325" s="86">
        <v>26.31</v>
      </c>
      <c r="D325">
        <v>1.048</v>
      </c>
    </row>
    <row r="326" spans="1:4">
      <c r="A326" s="85">
        <v>36906</v>
      </c>
      <c r="B326" s="86">
        <v>24.04</v>
      </c>
      <c r="C326" s="86">
        <v>25.45</v>
      </c>
      <c r="D326">
        <v>1.02</v>
      </c>
    </row>
    <row r="327" spans="1:4">
      <c r="A327" s="85">
        <v>36937</v>
      </c>
      <c r="B327" s="86">
        <v>24.23</v>
      </c>
      <c r="C327" s="86">
        <v>26.09</v>
      </c>
      <c r="D327">
        <v>1.0289999999999999</v>
      </c>
    </row>
    <row r="328" spans="1:4">
      <c r="A328" s="85">
        <v>36965</v>
      </c>
      <c r="B328" s="86">
        <v>22.89</v>
      </c>
      <c r="C328" s="86">
        <v>24.05</v>
      </c>
      <c r="D328">
        <v>1.0269999999999999</v>
      </c>
    </row>
    <row r="329" spans="1:4">
      <c r="A329" s="85">
        <v>36996</v>
      </c>
      <c r="B329" s="86">
        <v>23.06</v>
      </c>
      <c r="C329" s="86">
        <v>23.87</v>
      </c>
      <c r="D329">
        <v>1.1399999999999999</v>
      </c>
    </row>
    <row r="330" spans="1:4">
      <c r="A330" s="85">
        <v>37026</v>
      </c>
      <c r="B330" s="86">
        <v>24.14</v>
      </c>
      <c r="C330" s="86">
        <v>25.31</v>
      </c>
      <c r="D330">
        <v>1.288</v>
      </c>
    </row>
    <row r="331" spans="1:4">
      <c r="A331" s="85">
        <v>37057</v>
      </c>
      <c r="B331" s="86">
        <v>23.83</v>
      </c>
      <c r="C331" s="86">
        <v>24.92</v>
      </c>
      <c r="D331">
        <v>1.234</v>
      </c>
    </row>
    <row r="332" spans="1:4">
      <c r="A332" s="85">
        <v>37087</v>
      </c>
      <c r="B332" s="86">
        <v>22.88</v>
      </c>
      <c r="C332" s="86">
        <v>23.76</v>
      </c>
      <c r="D332">
        <v>1.083</v>
      </c>
    </row>
    <row r="333" spans="1:4">
      <c r="A333" s="85">
        <v>37118</v>
      </c>
      <c r="B333" s="86">
        <v>23.29</v>
      </c>
      <c r="C333" s="86">
        <v>24.44</v>
      </c>
      <c r="D333">
        <v>0.99299999999999999</v>
      </c>
    </row>
    <row r="334" spans="1:4">
      <c r="A334" s="85">
        <v>37149</v>
      </c>
      <c r="B334" s="86">
        <v>22.22</v>
      </c>
      <c r="C334" s="86">
        <v>23.73</v>
      </c>
      <c r="D334">
        <v>1.0349999999999999</v>
      </c>
    </row>
    <row r="335" spans="1:4">
      <c r="A335" s="85">
        <v>37179</v>
      </c>
      <c r="B335" s="86">
        <v>18.38</v>
      </c>
      <c r="C335" s="86">
        <v>20.04</v>
      </c>
      <c r="D335">
        <v>0.89800000000000002</v>
      </c>
    </row>
    <row r="336" spans="1:4">
      <c r="A336" s="85">
        <v>37210</v>
      </c>
      <c r="B336" s="86">
        <v>16.239999999999998</v>
      </c>
      <c r="C336" s="86">
        <v>17.239999999999998</v>
      </c>
      <c r="D336">
        <v>0.751</v>
      </c>
    </row>
    <row r="337" spans="1:4">
      <c r="A337" s="85">
        <v>37240</v>
      </c>
      <c r="B337" s="86">
        <v>16.05</v>
      </c>
      <c r="C337" s="86">
        <v>16.52</v>
      </c>
      <c r="D337">
        <v>0.629</v>
      </c>
    </row>
    <row r="338" spans="1:4">
      <c r="A338" s="85">
        <v>37271</v>
      </c>
      <c r="B338" s="86">
        <v>17.29</v>
      </c>
      <c r="C338" s="86">
        <v>17.38</v>
      </c>
      <c r="D338">
        <v>0.66100000000000003</v>
      </c>
    </row>
    <row r="339" spans="1:4">
      <c r="A339" s="85">
        <v>37302</v>
      </c>
      <c r="B339" s="86">
        <v>19.170000000000002</v>
      </c>
      <c r="C339" s="86">
        <v>18.43</v>
      </c>
      <c r="D339">
        <v>0.69399999999999995</v>
      </c>
    </row>
    <row r="340" spans="1:4">
      <c r="A340" s="85">
        <v>37330</v>
      </c>
      <c r="B340" s="86">
        <v>22.24</v>
      </c>
      <c r="C340" s="86">
        <v>22</v>
      </c>
      <c r="D340">
        <v>0.84699999999999998</v>
      </c>
    </row>
    <row r="341" spans="1:4">
      <c r="A341" s="85">
        <v>37361</v>
      </c>
      <c r="B341" s="86">
        <v>24.15</v>
      </c>
      <c r="C341" s="86">
        <v>24.1</v>
      </c>
      <c r="D341">
        <v>0.98699999999999999</v>
      </c>
    </row>
    <row r="342" spans="1:4">
      <c r="A342" s="85">
        <v>37391</v>
      </c>
      <c r="B342" s="86">
        <v>24.49</v>
      </c>
      <c r="C342" s="86">
        <v>25.03</v>
      </c>
      <c r="D342">
        <v>0.98199999999999998</v>
      </c>
    </row>
    <row r="343" spans="1:4">
      <c r="A343" s="85">
        <v>37422</v>
      </c>
      <c r="B343" s="86">
        <v>23.95</v>
      </c>
      <c r="C343" s="86">
        <v>24.05</v>
      </c>
      <c r="D343">
        <v>0.98499999999999999</v>
      </c>
    </row>
    <row r="344" spans="1:4">
      <c r="A344" s="85">
        <v>37452</v>
      </c>
      <c r="B344" s="86">
        <v>25.01</v>
      </c>
      <c r="C344" s="86">
        <v>25.16</v>
      </c>
      <c r="D344">
        <v>0.99</v>
      </c>
    </row>
    <row r="345" spans="1:4">
      <c r="A345" s="85">
        <v>37483</v>
      </c>
      <c r="B345" s="86">
        <v>25.93</v>
      </c>
      <c r="C345" s="86">
        <v>26.19</v>
      </c>
      <c r="D345">
        <v>0.996</v>
      </c>
    </row>
    <row r="346" spans="1:4">
      <c r="A346" s="85">
        <v>37514</v>
      </c>
      <c r="B346" s="86">
        <v>26.78</v>
      </c>
      <c r="C346" s="86">
        <v>27.66</v>
      </c>
      <c r="D346">
        <v>0.98599999999999999</v>
      </c>
    </row>
    <row r="347" spans="1:4">
      <c r="A347" s="85">
        <v>37544</v>
      </c>
      <c r="B347" s="86">
        <v>25.58</v>
      </c>
      <c r="C347" s="86">
        <v>26.7</v>
      </c>
      <c r="D347">
        <v>0.98599999999999999</v>
      </c>
    </row>
    <row r="348" spans="1:4">
      <c r="A348" s="85">
        <v>37575</v>
      </c>
      <c r="B348" s="86">
        <v>24.22</v>
      </c>
      <c r="C348" s="86">
        <v>24.6</v>
      </c>
      <c r="D348">
        <v>0.99399999999999999</v>
      </c>
    </row>
    <row r="349" spans="1:4">
      <c r="A349" s="85">
        <v>37605</v>
      </c>
      <c r="B349" s="86">
        <v>27.08</v>
      </c>
      <c r="C349" s="86">
        <v>26.93</v>
      </c>
      <c r="D349">
        <v>0.96099999999999997</v>
      </c>
    </row>
    <row r="350" spans="1:4">
      <c r="A350" s="85">
        <v>37636</v>
      </c>
      <c r="B350" s="86">
        <v>30.34</v>
      </c>
      <c r="C350" s="86">
        <v>30.52</v>
      </c>
      <c r="D350">
        <v>1.0329999999999999</v>
      </c>
    </row>
    <row r="351" spans="1:4">
      <c r="A351" s="85">
        <v>37667</v>
      </c>
      <c r="B351" s="86">
        <v>31.34</v>
      </c>
      <c r="C351" s="86">
        <v>33</v>
      </c>
      <c r="D351">
        <v>1.196</v>
      </c>
    </row>
    <row r="352" spans="1:4">
      <c r="A352" s="85">
        <v>37695</v>
      </c>
      <c r="B352" s="86">
        <v>28.86</v>
      </c>
      <c r="C352" s="86">
        <v>30.65</v>
      </c>
      <c r="D352">
        <v>1.327</v>
      </c>
    </row>
    <row r="353" spans="1:4">
      <c r="A353" s="85">
        <v>37726</v>
      </c>
      <c r="B353" s="86">
        <v>25.2</v>
      </c>
      <c r="C353" s="86">
        <v>26.02</v>
      </c>
      <c r="D353">
        <v>1.2589999999999999</v>
      </c>
    </row>
    <row r="354" spans="1:4">
      <c r="A354" s="85">
        <v>37756</v>
      </c>
      <c r="B354" s="86">
        <v>25.4</v>
      </c>
      <c r="C354" s="86">
        <v>25.74</v>
      </c>
      <c r="D354">
        <v>1.127</v>
      </c>
    </row>
    <row r="355" spans="1:4">
      <c r="A355" s="85">
        <v>37787</v>
      </c>
      <c r="B355" s="86">
        <v>27.36</v>
      </c>
      <c r="C355" s="86">
        <v>27.92</v>
      </c>
      <c r="D355">
        <v>1.093</v>
      </c>
    </row>
    <row r="356" spans="1:4">
      <c r="A356" s="85">
        <v>37817</v>
      </c>
      <c r="B356" s="86">
        <v>27.72</v>
      </c>
      <c r="C356" s="86">
        <v>28.55</v>
      </c>
      <c r="D356">
        <v>1.091</v>
      </c>
    </row>
    <row r="357" spans="1:4">
      <c r="A357" s="85">
        <v>37848</v>
      </c>
      <c r="B357" s="86">
        <v>28.01</v>
      </c>
      <c r="C357" s="86">
        <v>29.15</v>
      </c>
      <c r="D357">
        <v>1.2270000000000001</v>
      </c>
    </row>
    <row r="358" spans="1:4">
      <c r="A358" s="85">
        <v>37879</v>
      </c>
      <c r="B358" s="86">
        <v>25.91</v>
      </c>
      <c r="C358" s="86">
        <v>26.39</v>
      </c>
      <c r="D358">
        <v>1.3120000000000001</v>
      </c>
    </row>
    <row r="359" spans="1:4">
      <c r="A359" s="85">
        <v>37909</v>
      </c>
      <c r="B359" s="86">
        <v>27.37</v>
      </c>
      <c r="C359" s="86">
        <v>27.75</v>
      </c>
      <c r="D359">
        <v>1.1659999999999999</v>
      </c>
    </row>
    <row r="360" spans="1:4">
      <c r="A360" s="85">
        <v>37940</v>
      </c>
      <c r="B360" s="86">
        <v>27.68</v>
      </c>
      <c r="C360" s="86">
        <v>28.28</v>
      </c>
      <c r="D360">
        <v>1.095</v>
      </c>
    </row>
    <row r="361" spans="1:4">
      <c r="A361" s="85">
        <v>37970</v>
      </c>
      <c r="B361" s="86">
        <v>28.8</v>
      </c>
      <c r="C361" s="86">
        <v>29.28</v>
      </c>
      <c r="D361">
        <v>1.0469999999999999</v>
      </c>
    </row>
    <row r="362" spans="1:4">
      <c r="A362" s="85">
        <v>38001</v>
      </c>
      <c r="B362" s="86">
        <v>30.79</v>
      </c>
      <c r="C362" s="86">
        <v>30.93</v>
      </c>
      <c r="D362">
        <v>1.1339999999999999</v>
      </c>
    </row>
    <row r="363" spans="1:4">
      <c r="A363" s="85">
        <v>38032</v>
      </c>
      <c r="B363" s="86">
        <v>31.14</v>
      </c>
      <c r="C363" s="86">
        <v>31.72</v>
      </c>
      <c r="D363">
        <v>1.2589999999999999</v>
      </c>
    </row>
    <row r="364" spans="1:4">
      <c r="A364" s="85">
        <v>38061</v>
      </c>
      <c r="B364" s="86">
        <v>32.31</v>
      </c>
      <c r="C364" s="86">
        <v>33.1</v>
      </c>
      <c r="D364">
        <v>1.3720000000000001</v>
      </c>
    </row>
    <row r="365" spans="1:4">
      <c r="A365" s="85">
        <v>38092</v>
      </c>
      <c r="B365" s="86">
        <v>32.880000000000003</v>
      </c>
      <c r="C365" s="86">
        <v>33.47</v>
      </c>
      <c r="D365">
        <v>1.4159999999999999</v>
      </c>
    </row>
    <row r="366" spans="1:4">
      <c r="A366" s="85">
        <v>38122</v>
      </c>
      <c r="B366" s="86">
        <v>35.090000000000003</v>
      </c>
      <c r="C366" s="86">
        <v>36.32</v>
      </c>
      <c r="D366">
        <v>1.5820000000000001</v>
      </c>
    </row>
    <row r="367" spans="1:4">
      <c r="A367" s="85">
        <v>38153</v>
      </c>
      <c r="B367" s="86">
        <v>34.380000000000003</v>
      </c>
      <c r="C367" s="86">
        <v>34.590000000000003</v>
      </c>
      <c r="D367">
        <v>1.587</v>
      </c>
    </row>
    <row r="368" spans="1:4">
      <c r="A368" s="85">
        <v>38183</v>
      </c>
      <c r="B368" s="86">
        <v>36.85</v>
      </c>
      <c r="C368" s="86">
        <v>36.68</v>
      </c>
      <c r="D368">
        <v>1.496</v>
      </c>
    </row>
    <row r="369" spans="1:4">
      <c r="A369" s="85">
        <v>38214</v>
      </c>
      <c r="B369" s="86">
        <v>39.56</v>
      </c>
      <c r="C369" s="86">
        <v>40.299999999999997</v>
      </c>
      <c r="D369">
        <v>1.4419999999999999</v>
      </c>
    </row>
    <row r="370" spans="1:4">
      <c r="A370" s="85">
        <v>38245</v>
      </c>
      <c r="B370" s="86">
        <v>41.08</v>
      </c>
      <c r="C370" s="86">
        <v>41.35</v>
      </c>
      <c r="D370">
        <v>1.4450000000000001</v>
      </c>
    </row>
    <row r="371" spans="1:4">
      <c r="A371" s="85">
        <v>38275</v>
      </c>
      <c r="B371" s="86">
        <v>44.11</v>
      </c>
      <c r="C371" s="86">
        <v>46.13</v>
      </c>
      <c r="D371">
        <v>1.6040000000000001</v>
      </c>
    </row>
    <row r="372" spans="1:4">
      <c r="A372" s="85">
        <v>38306</v>
      </c>
      <c r="B372" s="86">
        <v>39.06</v>
      </c>
      <c r="C372" s="86">
        <v>41.77</v>
      </c>
      <c r="D372">
        <v>1.569</v>
      </c>
    </row>
    <row r="373" spans="1:4">
      <c r="A373" s="85">
        <v>38336</v>
      </c>
      <c r="B373" s="86">
        <v>35.340000000000003</v>
      </c>
      <c r="C373" s="86">
        <v>36.6</v>
      </c>
      <c r="D373">
        <v>1.41</v>
      </c>
    </row>
    <row r="374" spans="1:4">
      <c r="A374" s="85">
        <v>38367</v>
      </c>
      <c r="B374" s="86">
        <v>38.49</v>
      </c>
      <c r="C374" s="86">
        <v>39.01</v>
      </c>
      <c r="D374">
        <v>1.3420000000000001</v>
      </c>
    </row>
    <row r="375" spans="1:4">
      <c r="A375" s="85">
        <v>38398</v>
      </c>
      <c r="B375" s="86">
        <v>40.71</v>
      </c>
      <c r="C375" s="86">
        <v>41.05</v>
      </c>
      <c r="D375">
        <v>1.4390000000000001</v>
      </c>
    </row>
    <row r="376" spans="1:4">
      <c r="A376" s="85">
        <v>38426</v>
      </c>
      <c r="B376" s="86">
        <v>45.95</v>
      </c>
      <c r="C376" s="86">
        <v>46.78</v>
      </c>
      <c r="D376">
        <v>1.6080000000000001</v>
      </c>
    </row>
    <row r="377" spans="1:4">
      <c r="A377" s="85">
        <v>38457</v>
      </c>
      <c r="B377" s="86">
        <v>45.43</v>
      </c>
      <c r="C377" s="86">
        <v>46.71</v>
      </c>
      <c r="D377">
        <v>1.8129999999999999</v>
      </c>
    </row>
    <row r="378" spans="1:4">
      <c r="A378" s="85">
        <v>38487</v>
      </c>
      <c r="B378" s="86">
        <v>44.51</v>
      </c>
      <c r="C378" s="86">
        <v>44.84</v>
      </c>
      <c r="D378">
        <v>1.7470000000000001</v>
      </c>
    </row>
    <row r="379" spans="1:4">
      <c r="A379" s="85">
        <v>38518</v>
      </c>
      <c r="B379" s="86">
        <v>49.99</v>
      </c>
      <c r="C379" s="86">
        <v>50.3</v>
      </c>
      <c r="D379">
        <v>1.7070000000000001</v>
      </c>
    </row>
    <row r="380" spans="1:4">
      <c r="A380" s="85">
        <v>38548</v>
      </c>
      <c r="B380" s="86">
        <v>53.85</v>
      </c>
      <c r="C380" s="86">
        <v>53.83</v>
      </c>
      <c r="D380">
        <v>1.853</v>
      </c>
    </row>
    <row r="381" spans="1:4">
      <c r="A381" s="85">
        <v>38579</v>
      </c>
      <c r="B381" s="86">
        <v>58.33</v>
      </c>
      <c r="C381" s="86">
        <v>59.3</v>
      </c>
      <c r="D381">
        <v>2.0430000000000001</v>
      </c>
    </row>
    <row r="382" spans="1:4">
      <c r="A382" s="85">
        <v>38610</v>
      </c>
      <c r="B382" s="86">
        <v>58.26</v>
      </c>
      <c r="C382" s="86">
        <v>60.18</v>
      </c>
      <c r="D382">
        <v>2.3340000000000001</v>
      </c>
    </row>
    <row r="383" spans="1:4">
      <c r="A383" s="85">
        <v>38640</v>
      </c>
      <c r="B383" s="86">
        <v>54.32</v>
      </c>
      <c r="C383" s="86">
        <v>57.18</v>
      </c>
      <c r="D383">
        <v>2.1819999999999999</v>
      </c>
    </row>
    <row r="384" spans="1:4">
      <c r="A384" s="85">
        <v>38671</v>
      </c>
      <c r="B384" s="86">
        <v>51.03</v>
      </c>
      <c r="C384" s="86">
        <v>52.13</v>
      </c>
      <c r="D384">
        <v>1.8149999999999999</v>
      </c>
    </row>
    <row r="385" spans="1:4">
      <c r="A385" s="85">
        <v>38701</v>
      </c>
      <c r="B385" s="86">
        <v>52.04</v>
      </c>
      <c r="C385" s="86">
        <v>52.51</v>
      </c>
      <c r="D385">
        <v>1.6479999999999999</v>
      </c>
    </row>
    <row r="386" spans="1:4">
      <c r="A386" s="85">
        <v>38732</v>
      </c>
      <c r="B386" s="86">
        <v>55.49</v>
      </c>
      <c r="C386" s="86">
        <v>57.33</v>
      </c>
      <c r="D386">
        <v>1.7929999999999999</v>
      </c>
    </row>
    <row r="387" spans="1:4">
      <c r="A387" s="85">
        <v>38763</v>
      </c>
      <c r="B387" s="86">
        <v>53.25</v>
      </c>
      <c r="C387" s="86">
        <v>54.82</v>
      </c>
      <c r="D387">
        <v>1.8109999999999999</v>
      </c>
    </row>
    <row r="388" spans="1:4">
      <c r="A388" s="85">
        <v>38791</v>
      </c>
      <c r="B388" s="86">
        <v>56.59</v>
      </c>
      <c r="C388" s="86">
        <v>56.38</v>
      </c>
      <c r="D388">
        <v>1.915</v>
      </c>
    </row>
    <row r="389" spans="1:4">
      <c r="A389" s="85">
        <v>38822</v>
      </c>
      <c r="B389" s="86">
        <v>63.4</v>
      </c>
      <c r="C389" s="86">
        <v>62.98</v>
      </c>
      <c r="D389">
        <v>2.266</v>
      </c>
    </row>
    <row r="390" spans="1:4">
      <c r="A390" s="85">
        <v>38852</v>
      </c>
      <c r="B390" s="86">
        <v>64.64</v>
      </c>
      <c r="C390" s="86">
        <v>65.34</v>
      </c>
      <c r="D390">
        <v>2.5310000000000001</v>
      </c>
    </row>
    <row r="391" spans="1:4">
      <c r="A391" s="85">
        <v>38883</v>
      </c>
      <c r="B391" s="86">
        <v>64.42</v>
      </c>
      <c r="C391" s="86">
        <v>65.13</v>
      </c>
      <c r="D391">
        <v>2.468</v>
      </c>
    </row>
    <row r="392" spans="1:4">
      <c r="A392" s="85">
        <v>38913</v>
      </c>
      <c r="B392" s="86">
        <v>67.88</v>
      </c>
      <c r="C392" s="86">
        <v>68.86</v>
      </c>
      <c r="D392">
        <v>2.5089999999999999</v>
      </c>
    </row>
    <row r="393" spans="1:4">
      <c r="A393" s="85">
        <v>38944</v>
      </c>
      <c r="B393" s="86">
        <v>65.14</v>
      </c>
      <c r="C393" s="86">
        <v>67.77</v>
      </c>
      <c r="D393">
        <v>2.4569999999999999</v>
      </c>
    </row>
    <row r="394" spans="1:4">
      <c r="A394" s="85">
        <v>38975</v>
      </c>
      <c r="B394" s="86">
        <v>57.2</v>
      </c>
      <c r="C394" s="86">
        <v>58.92</v>
      </c>
      <c r="D394">
        <v>2.117</v>
      </c>
    </row>
    <row r="395" spans="1:4">
      <c r="A395" s="85">
        <v>39005</v>
      </c>
      <c r="B395" s="86">
        <v>52.83</v>
      </c>
      <c r="C395" s="86">
        <v>54.04</v>
      </c>
      <c r="D395">
        <v>1.7909999999999999</v>
      </c>
    </row>
    <row r="396" spans="1:4">
      <c r="A396" s="85">
        <v>39036</v>
      </c>
      <c r="B396" s="86">
        <v>53.01</v>
      </c>
      <c r="C396" s="86">
        <v>53.61</v>
      </c>
      <c r="D396">
        <v>1.76</v>
      </c>
    </row>
    <row r="397" spans="1:4">
      <c r="A397" s="85">
        <v>39066</v>
      </c>
      <c r="B397" s="86">
        <v>54.53</v>
      </c>
      <c r="C397" s="86">
        <v>55.98</v>
      </c>
      <c r="D397">
        <v>1.8640000000000001</v>
      </c>
    </row>
    <row r="398" spans="1:4">
      <c r="A398" s="85">
        <v>39097</v>
      </c>
      <c r="B398" s="86">
        <v>50.53</v>
      </c>
      <c r="C398" s="86">
        <v>50.77</v>
      </c>
      <c r="D398">
        <v>1.827</v>
      </c>
    </row>
    <row r="399" spans="1:4">
      <c r="A399" s="85">
        <v>39128</v>
      </c>
      <c r="B399" s="86">
        <v>54.04</v>
      </c>
      <c r="C399" s="86">
        <v>54.45</v>
      </c>
      <c r="D399">
        <v>1.8640000000000001</v>
      </c>
    </row>
    <row r="400" spans="1:4">
      <c r="A400" s="85">
        <v>39156</v>
      </c>
      <c r="B400" s="86">
        <v>57.42</v>
      </c>
      <c r="C400" s="86">
        <v>56.84</v>
      </c>
      <c r="D400">
        <v>2.21</v>
      </c>
    </row>
    <row r="401" spans="1:4">
      <c r="A401" s="85">
        <v>39187</v>
      </c>
      <c r="B401" s="86">
        <v>60.99</v>
      </c>
      <c r="C401" s="86">
        <v>60.68</v>
      </c>
      <c r="D401">
        <v>2.4470000000000001</v>
      </c>
    </row>
    <row r="402" spans="1:4">
      <c r="A402" s="85">
        <v>39217</v>
      </c>
      <c r="B402" s="86">
        <v>62.92</v>
      </c>
      <c r="C402" s="86">
        <v>61.71</v>
      </c>
      <c r="D402">
        <v>2.6309999999999998</v>
      </c>
    </row>
    <row r="403" spans="1:4">
      <c r="A403" s="85">
        <v>39248</v>
      </c>
      <c r="B403" s="86">
        <v>66.260000000000005</v>
      </c>
      <c r="C403" s="86">
        <v>65.14</v>
      </c>
      <c r="D403">
        <v>2.5099999999999998</v>
      </c>
    </row>
    <row r="404" spans="1:4">
      <c r="A404" s="85">
        <v>39278</v>
      </c>
      <c r="B404" s="86">
        <v>70.510000000000005</v>
      </c>
      <c r="C404" s="86">
        <v>71.239999999999995</v>
      </c>
      <c r="D404">
        <v>2.4020000000000001</v>
      </c>
    </row>
    <row r="405" spans="1:4">
      <c r="A405" s="85">
        <v>39309</v>
      </c>
      <c r="B405" s="86">
        <v>69.069999999999993</v>
      </c>
      <c r="C405" s="86">
        <v>69.459999999999994</v>
      </c>
      <c r="D405">
        <v>2.2069999999999999</v>
      </c>
    </row>
    <row r="406" spans="1:4">
      <c r="A406" s="85">
        <v>39340</v>
      </c>
      <c r="B406" s="86">
        <v>73.92</v>
      </c>
      <c r="C406" s="86">
        <v>73.540000000000006</v>
      </c>
      <c r="D406">
        <v>2.2210000000000001</v>
      </c>
    </row>
    <row r="407" spans="1:4">
      <c r="A407" s="85">
        <v>39370</v>
      </c>
      <c r="B407" s="86">
        <v>79.45</v>
      </c>
      <c r="C407" s="86">
        <v>79.87</v>
      </c>
      <c r="D407">
        <v>2.3069999999999999</v>
      </c>
    </row>
    <row r="408" spans="1:4">
      <c r="A408" s="85">
        <v>39401</v>
      </c>
      <c r="B408" s="86">
        <v>84.89</v>
      </c>
      <c r="C408" s="86">
        <v>86.78</v>
      </c>
      <c r="D408">
        <v>2.5630000000000002</v>
      </c>
    </row>
    <row r="409" spans="1:4">
      <c r="A409" s="85">
        <v>39431</v>
      </c>
      <c r="B409" s="86">
        <v>84.28</v>
      </c>
      <c r="C409" s="86">
        <v>85.29</v>
      </c>
      <c r="D409">
        <v>2.5129999999999999</v>
      </c>
    </row>
    <row r="410" spans="1:4">
      <c r="A410" s="85">
        <v>39462</v>
      </c>
      <c r="B410" s="86">
        <v>86.65</v>
      </c>
      <c r="C410" s="86">
        <v>86.48</v>
      </c>
      <c r="D410">
        <v>2.4950000000000001</v>
      </c>
    </row>
    <row r="411" spans="1:4">
      <c r="A411" s="85">
        <v>39493</v>
      </c>
      <c r="B411" s="86">
        <v>90.71</v>
      </c>
      <c r="C411" s="86">
        <v>89.09</v>
      </c>
      <c r="D411">
        <v>2.4780000000000002</v>
      </c>
    </row>
    <row r="412" spans="1:4">
      <c r="A412" s="85">
        <v>39522</v>
      </c>
      <c r="B412" s="86">
        <v>99.94</v>
      </c>
      <c r="C412" s="86">
        <v>97.96</v>
      </c>
      <c r="D412">
        <v>2.7490000000000001</v>
      </c>
    </row>
    <row r="413" spans="1:4">
      <c r="A413" s="85">
        <v>39553</v>
      </c>
      <c r="B413" s="86">
        <v>108.4</v>
      </c>
      <c r="C413" s="86">
        <v>106.09</v>
      </c>
      <c r="D413">
        <v>2.944</v>
      </c>
    </row>
    <row r="414" spans="1:4">
      <c r="A414" s="85">
        <v>39583</v>
      </c>
      <c r="B414" s="86">
        <v>119.4</v>
      </c>
      <c r="C414" s="86">
        <v>117.64</v>
      </c>
      <c r="D414">
        <v>3.222</v>
      </c>
    </row>
    <row r="415" spans="1:4">
      <c r="A415" s="85">
        <v>39614</v>
      </c>
      <c r="B415" s="86">
        <v>125.65</v>
      </c>
      <c r="C415" s="86">
        <v>127.32</v>
      </c>
      <c r="D415">
        <v>3.6120000000000001</v>
      </c>
    </row>
    <row r="416" spans="1:4">
      <c r="A416" s="85">
        <v>39644</v>
      </c>
      <c r="B416" s="86">
        <v>124.2</v>
      </c>
      <c r="C416" s="86">
        <v>129.03</v>
      </c>
      <c r="D416">
        <v>3.5659999999999998</v>
      </c>
    </row>
    <row r="417" spans="1:4">
      <c r="A417" s="85">
        <v>39675</v>
      </c>
      <c r="B417" s="86">
        <v>109.64</v>
      </c>
      <c r="C417" s="86">
        <v>113.74</v>
      </c>
      <c r="D417">
        <v>3.2290000000000001</v>
      </c>
    </row>
    <row r="418" spans="1:4">
      <c r="A418" s="85">
        <v>39706</v>
      </c>
      <c r="B418" s="86">
        <v>91.83</v>
      </c>
      <c r="C418" s="86">
        <v>98.91</v>
      </c>
      <c r="D418">
        <v>3.036</v>
      </c>
    </row>
    <row r="419" spans="1:4">
      <c r="A419" s="85">
        <v>39736</v>
      </c>
      <c r="B419" s="86">
        <v>65.400000000000006</v>
      </c>
      <c r="C419" s="86">
        <v>74.22</v>
      </c>
      <c r="D419">
        <v>2.512</v>
      </c>
    </row>
    <row r="420" spans="1:4">
      <c r="A420" s="85">
        <v>39767</v>
      </c>
      <c r="B420" s="86">
        <v>46.96</v>
      </c>
      <c r="C420" s="86">
        <v>53.33</v>
      </c>
      <c r="D420">
        <v>1.625</v>
      </c>
    </row>
    <row r="421" spans="1:4">
      <c r="A421" s="85">
        <v>39797</v>
      </c>
      <c r="B421" s="86">
        <v>36.86</v>
      </c>
      <c r="C421" s="86">
        <v>37.67</v>
      </c>
      <c r="D421">
        <v>1.181</v>
      </c>
    </row>
    <row r="422" spans="1:4">
      <c r="A422" s="85">
        <v>39828</v>
      </c>
      <c r="B422" s="86">
        <v>38.74</v>
      </c>
      <c r="C422" s="86">
        <v>37.450000000000003</v>
      </c>
      <c r="D422">
        <v>1.3240000000000001</v>
      </c>
    </row>
    <row r="423" spans="1:4">
      <c r="A423" s="85">
        <v>39859</v>
      </c>
      <c r="B423" s="86">
        <v>40.270000000000003</v>
      </c>
      <c r="C423" s="86">
        <v>38.15</v>
      </c>
      <c r="D423">
        <v>1.496</v>
      </c>
    </row>
    <row r="424" spans="1:4">
      <c r="A424" s="85">
        <v>39887</v>
      </c>
      <c r="B424" s="86">
        <v>46.74</v>
      </c>
      <c r="C424" s="86">
        <v>45.57</v>
      </c>
      <c r="D424">
        <v>1.4890000000000001</v>
      </c>
    </row>
    <row r="425" spans="1:4">
      <c r="A425" s="85">
        <v>39918</v>
      </c>
      <c r="B425" s="86">
        <v>51.43</v>
      </c>
      <c r="C425" s="86">
        <v>48.78</v>
      </c>
      <c r="D425">
        <v>1.591</v>
      </c>
    </row>
    <row r="426" spans="1:4">
      <c r="A426" s="85">
        <v>39948</v>
      </c>
      <c r="B426" s="86">
        <v>58.27</v>
      </c>
      <c r="C426" s="86">
        <v>55.96</v>
      </c>
      <c r="D426">
        <v>1.8129999999999999</v>
      </c>
    </row>
    <row r="427" spans="1:4">
      <c r="A427" s="85">
        <v>39979</v>
      </c>
      <c r="B427" s="86">
        <v>65.89</v>
      </c>
      <c r="C427" s="86">
        <v>65.72</v>
      </c>
      <c r="D427">
        <v>2.17</v>
      </c>
    </row>
    <row r="428" spans="1:4">
      <c r="A428" s="85">
        <v>40009</v>
      </c>
      <c r="B428" s="86">
        <v>64.78</v>
      </c>
      <c r="C428" s="86">
        <v>63.58</v>
      </c>
      <c r="D428">
        <v>2.08</v>
      </c>
    </row>
    <row r="429" spans="1:4">
      <c r="A429" s="85">
        <v>40040</v>
      </c>
      <c r="B429" s="86">
        <v>68.53</v>
      </c>
      <c r="C429" s="86">
        <v>67.989999999999995</v>
      </c>
      <c r="D429">
        <v>2.2040000000000002</v>
      </c>
    </row>
    <row r="430" spans="1:4">
      <c r="A430" s="85">
        <v>40071</v>
      </c>
      <c r="B430" s="86">
        <v>68.5</v>
      </c>
      <c r="C430" s="86">
        <v>67.739999999999995</v>
      </c>
      <c r="D430">
        <v>2.218</v>
      </c>
    </row>
    <row r="431" spans="1:4">
      <c r="A431" s="85">
        <v>40101</v>
      </c>
      <c r="B431" s="86">
        <v>72.58</v>
      </c>
      <c r="C431" s="86">
        <v>72.08</v>
      </c>
      <c r="D431">
        <v>2.1440000000000001</v>
      </c>
    </row>
    <row r="432" spans="1:4">
      <c r="A432" s="85">
        <v>40132</v>
      </c>
      <c r="B432" s="86">
        <v>74.41</v>
      </c>
      <c r="C432" s="86">
        <v>74.48</v>
      </c>
      <c r="D432">
        <v>2.1760000000000002</v>
      </c>
    </row>
    <row r="433" spans="1:4">
      <c r="A433" s="85">
        <v>40162</v>
      </c>
      <c r="B433" s="86">
        <v>73.5</v>
      </c>
      <c r="C433" s="86">
        <v>72.95</v>
      </c>
      <c r="D433">
        <v>2.1440000000000001</v>
      </c>
    </row>
    <row r="434" spans="1:4">
      <c r="A434" s="85">
        <v>40193</v>
      </c>
      <c r="B434" s="86">
        <v>74.84</v>
      </c>
      <c r="C434" s="86">
        <v>75.48</v>
      </c>
      <c r="D434">
        <v>2.2309999999999999</v>
      </c>
    </row>
    <row r="435" spans="1:4">
      <c r="A435" s="85">
        <v>40224</v>
      </c>
      <c r="B435" s="86">
        <v>75.069999999999993</v>
      </c>
      <c r="C435" s="86">
        <v>74.58</v>
      </c>
      <c r="D435">
        <v>2.17</v>
      </c>
    </row>
    <row r="436" spans="1:4">
      <c r="A436" s="85">
        <v>40252</v>
      </c>
      <c r="B436" s="86">
        <v>77.650000000000006</v>
      </c>
      <c r="C436" s="86">
        <v>77.430000000000007</v>
      </c>
      <c r="D436">
        <v>2.2839999999999998</v>
      </c>
    </row>
    <row r="437" spans="1:4">
      <c r="A437" s="85">
        <v>40283</v>
      </c>
      <c r="B437" s="86">
        <v>79.319999999999993</v>
      </c>
      <c r="C437" s="86">
        <v>80.83</v>
      </c>
      <c r="D437">
        <v>2.3330000000000002</v>
      </c>
    </row>
    <row r="438" spans="1:4">
      <c r="A438" s="85">
        <v>40313</v>
      </c>
      <c r="B438" s="86">
        <v>72.03</v>
      </c>
      <c r="C438" s="86">
        <v>72.66</v>
      </c>
      <c r="D438">
        <v>2.3149999999999999</v>
      </c>
    </row>
    <row r="439" spans="1:4">
      <c r="A439" s="85">
        <v>40344</v>
      </c>
      <c r="B439" s="86">
        <v>72.63</v>
      </c>
      <c r="C439" s="86">
        <v>72.66</v>
      </c>
      <c r="D439">
        <v>2.2759999999999998</v>
      </c>
    </row>
    <row r="440" spans="1:4">
      <c r="A440" s="85">
        <v>40374</v>
      </c>
      <c r="B440" s="86">
        <v>73.5</v>
      </c>
      <c r="C440" s="86">
        <v>73.73</v>
      </c>
      <c r="D440">
        <v>2.2949999999999999</v>
      </c>
    </row>
    <row r="441" spans="1:4">
      <c r="A441" s="85">
        <v>40405</v>
      </c>
      <c r="B441" s="86">
        <v>73.680000000000007</v>
      </c>
      <c r="C441" s="86">
        <v>74.58</v>
      </c>
      <c r="D441">
        <v>2.29</v>
      </c>
    </row>
    <row r="442" spans="1:4">
      <c r="A442" s="85">
        <v>40436</v>
      </c>
      <c r="B442" s="86">
        <v>74.180000000000007</v>
      </c>
      <c r="C442" s="86">
        <v>73.849999999999994</v>
      </c>
      <c r="D442">
        <v>2.1890000000000001</v>
      </c>
    </row>
    <row r="443" spans="1:4">
      <c r="A443" s="85">
        <v>40466</v>
      </c>
      <c r="B443" s="86">
        <v>77.27</v>
      </c>
      <c r="C443" s="86">
        <v>77.760000000000005</v>
      </c>
      <c r="D443">
        <v>2.3039999999999998</v>
      </c>
    </row>
    <row r="444" spans="1:4">
      <c r="A444" s="85">
        <v>40497</v>
      </c>
      <c r="B444" s="86">
        <v>81.56</v>
      </c>
      <c r="C444" s="86">
        <v>80.849999999999994</v>
      </c>
      <c r="D444">
        <v>2.363</v>
      </c>
    </row>
    <row r="445" spans="1:4">
      <c r="A445" s="85">
        <v>40527</v>
      </c>
      <c r="B445" s="86">
        <v>86.67</v>
      </c>
      <c r="C445" s="86">
        <v>85.95</v>
      </c>
      <c r="D445">
        <v>2.4769999999999999</v>
      </c>
    </row>
    <row r="446" spans="1:4">
      <c r="A446" s="85">
        <v>40558</v>
      </c>
      <c r="B446" s="86">
        <v>89.47</v>
      </c>
      <c r="C446" s="86">
        <v>88.04</v>
      </c>
      <c r="D446">
        <v>2.5619999999999998</v>
      </c>
    </row>
    <row r="447" spans="1:4">
      <c r="A447" s="85">
        <v>40589</v>
      </c>
      <c r="B447" s="86">
        <v>94.28</v>
      </c>
      <c r="C447" s="86">
        <v>90.66</v>
      </c>
      <c r="D447">
        <v>2.7</v>
      </c>
    </row>
    <row r="448" spans="1:4">
      <c r="A448" s="85">
        <v>40617</v>
      </c>
      <c r="B448" s="86">
        <v>104.73</v>
      </c>
      <c r="C448" s="86">
        <v>102.43</v>
      </c>
      <c r="D448">
        <v>3.0830000000000002</v>
      </c>
    </row>
    <row r="449" spans="1:4">
      <c r="A449" s="85">
        <v>40648</v>
      </c>
      <c r="B449" s="86">
        <v>112.43</v>
      </c>
      <c r="C449" s="86">
        <v>112.51</v>
      </c>
      <c r="D449">
        <v>3.3140000000000001</v>
      </c>
    </row>
    <row r="450" spans="1:4">
      <c r="A450" s="85">
        <v>40678</v>
      </c>
      <c r="B450" s="86">
        <v>108.18</v>
      </c>
      <c r="C450" s="86">
        <v>107.84</v>
      </c>
      <c r="D450">
        <v>3.323</v>
      </c>
    </row>
    <row r="451" spans="1:4">
      <c r="A451" s="85">
        <v>40709</v>
      </c>
      <c r="B451" s="86">
        <v>105.18</v>
      </c>
      <c r="C451" s="86">
        <v>104.23</v>
      </c>
      <c r="D451">
        <v>3.1070000000000002</v>
      </c>
    </row>
    <row r="452" spans="1:4">
      <c r="A452" s="85">
        <v>40739</v>
      </c>
      <c r="B452" s="86">
        <v>106.22</v>
      </c>
      <c r="C452" s="86">
        <v>104.68</v>
      </c>
      <c r="D452">
        <v>3.04</v>
      </c>
    </row>
    <row r="453" spans="1:4">
      <c r="A453" s="85">
        <v>40770</v>
      </c>
      <c r="B453" s="86">
        <v>99.3</v>
      </c>
      <c r="C453" s="86">
        <v>97.7</v>
      </c>
      <c r="D453">
        <v>2.9929999999999999</v>
      </c>
    </row>
    <row r="454" spans="1:4">
      <c r="A454" s="85">
        <v>40801</v>
      </c>
      <c r="B454" s="86">
        <v>101.03</v>
      </c>
      <c r="C454" s="86">
        <v>99.39</v>
      </c>
      <c r="D454">
        <v>3.0960000000000001</v>
      </c>
    </row>
    <row r="455" spans="1:4">
      <c r="A455" s="85">
        <v>40831</v>
      </c>
      <c r="B455" s="86">
        <v>102.55</v>
      </c>
      <c r="C455" s="86">
        <v>100.57</v>
      </c>
      <c r="D455">
        <v>2.9910000000000001</v>
      </c>
    </row>
    <row r="456" spans="1:4">
      <c r="A456" s="85">
        <v>40862</v>
      </c>
      <c r="B456" s="86">
        <v>106</v>
      </c>
      <c r="C456" s="86">
        <v>107.28</v>
      </c>
      <c r="D456">
        <v>2.9089999999999998</v>
      </c>
    </row>
    <row r="457" spans="1:4">
      <c r="A457" s="85">
        <v>40892</v>
      </c>
      <c r="B457" s="86">
        <v>105.62</v>
      </c>
      <c r="C457" s="86">
        <v>105.69</v>
      </c>
      <c r="D457">
        <v>2.7480000000000002</v>
      </c>
    </row>
    <row r="458" spans="1:4">
      <c r="A458" s="85">
        <v>40923</v>
      </c>
      <c r="B458" s="86">
        <v>105.27</v>
      </c>
      <c r="C458" s="86">
        <v>104.71</v>
      </c>
      <c r="D458">
        <v>2.8570000000000002</v>
      </c>
    </row>
    <row r="459" spans="1:4">
      <c r="A459" s="85">
        <v>40954</v>
      </c>
      <c r="B459" s="86">
        <v>109.23</v>
      </c>
      <c r="C459" s="86">
        <v>107.18</v>
      </c>
      <c r="D459">
        <v>3.093</v>
      </c>
    </row>
    <row r="460" spans="1:4">
      <c r="A460" s="85">
        <v>40983</v>
      </c>
      <c r="B460" s="86">
        <v>110.62</v>
      </c>
      <c r="C460" s="86">
        <v>110.92</v>
      </c>
      <c r="D460">
        <v>3.39</v>
      </c>
    </row>
    <row r="461" spans="1:4">
      <c r="A461" s="85">
        <v>41014</v>
      </c>
      <c r="B461" s="86">
        <v>107.55</v>
      </c>
      <c r="C461" s="86">
        <v>109.68</v>
      </c>
      <c r="D461">
        <v>3.3380000000000001</v>
      </c>
    </row>
    <row r="462" spans="1:4">
      <c r="A462" s="85">
        <v>41044</v>
      </c>
      <c r="B462" s="86">
        <v>101.56</v>
      </c>
      <c r="C462" s="86">
        <v>103.17</v>
      </c>
      <c r="D462">
        <v>3.3439999999999999</v>
      </c>
    </row>
    <row r="463" spans="1:4">
      <c r="A463" s="85">
        <v>41075</v>
      </c>
      <c r="B463" s="86">
        <v>91.9</v>
      </c>
      <c r="C463" s="86">
        <v>91.96</v>
      </c>
      <c r="D463">
        <v>3.0179999999999998</v>
      </c>
    </row>
    <row r="464" spans="1:4">
      <c r="A464" s="85">
        <v>41105</v>
      </c>
      <c r="B464" s="86">
        <v>93.68</v>
      </c>
      <c r="C464" s="86">
        <v>92.84</v>
      </c>
      <c r="D464">
        <v>2.8769999999999998</v>
      </c>
    </row>
    <row r="465" spans="1:4">
      <c r="A465" s="85">
        <v>41136</v>
      </c>
      <c r="B465" s="86">
        <v>98.7</v>
      </c>
      <c r="C465" s="86">
        <v>97.7</v>
      </c>
      <c r="D465">
        <v>3.161</v>
      </c>
    </row>
    <row r="466" spans="1:4">
      <c r="A466" s="85">
        <v>41167</v>
      </c>
      <c r="B466" s="86">
        <v>101.34</v>
      </c>
      <c r="C466" s="86">
        <v>101.97</v>
      </c>
      <c r="D466">
        <v>3.2770000000000001</v>
      </c>
    </row>
    <row r="467" spans="1:4">
      <c r="A467" s="85">
        <v>41197</v>
      </c>
      <c r="B467" s="86">
        <v>99.22</v>
      </c>
      <c r="C467" s="86">
        <v>100.02</v>
      </c>
      <c r="D467">
        <v>3.3580000000000001</v>
      </c>
    </row>
    <row r="468" spans="1:4">
      <c r="A468" s="85">
        <v>41228</v>
      </c>
      <c r="B468" s="86">
        <v>96.2</v>
      </c>
      <c r="C468" s="86">
        <v>96.78</v>
      </c>
      <c r="D468">
        <v>2.9119999999999999</v>
      </c>
    </row>
    <row r="469" spans="1:4">
      <c r="A469" s="85">
        <v>41258</v>
      </c>
      <c r="B469" s="86">
        <v>95.01</v>
      </c>
      <c r="C469" s="86">
        <v>95.06</v>
      </c>
      <c r="D469">
        <v>2.7210000000000001</v>
      </c>
    </row>
    <row r="470" spans="1:4">
      <c r="A470" s="85">
        <v>41289</v>
      </c>
      <c r="B470" s="86">
        <v>95.12</v>
      </c>
      <c r="C470" s="86">
        <v>100.78</v>
      </c>
      <c r="D470">
        <v>2.782</v>
      </c>
    </row>
    <row r="471" spans="1:4">
      <c r="A471" s="85">
        <v>41320</v>
      </c>
      <c r="B471" s="86">
        <v>98.93</v>
      </c>
      <c r="C471" s="86">
        <v>101.45</v>
      </c>
      <c r="D471">
        <v>3.1989999999999998</v>
      </c>
    </row>
    <row r="472" spans="1:4">
      <c r="A472" s="85">
        <v>41348</v>
      </c>
      <c r="B472" s="86">
        <v>98.35</v>
      </c>
      <c r="C472" s="86">
        <v>101.23</v>
      </c>
      <c r="D472">
        <v>3.202</v>
      </c>
    </row>
    <row r="473" spans="1:4">
      <c r="A473" s="85">
        <v>41379</v>
      </c>
      <c r="B473" s="86">
        <v>95.75</v>
      </c>
      <c r="C473" s="86">
        <v>99.5</v>
      </c>
      <c r="D473">
        <v>3.0390000000000001</v>
      </c>
    </row>
    <row r="474" spans="1:4">
      <c r="A474" s="85">
        <v>41409</v>
      </c>
      <c r="B474" s="86">
        <v>97.39</v>
      </c>
      <c r="C474" s="86">
        <v>100.17</v>
      </c>
      <c r="D474">
        <v>3.0680000000000001</v>
      </c>
    </row>
    <row r="475" spans="1:4">
      <c r="A475" s="85">
        <v>41440</v>
      </c>
      <c r="B475" s="86">
        <v>96.9</v>
      </c>
      <c r="C475" s="86">
        <v>98.67</v>
      </c>
      <c r="D475">
        <v>3.0390000000000001</v>
      </c>
    </row>
    <row r="476" spans="1:4">
      <c r="A476" s="85">
        <v>41470</v>
      </c>
      <c r="B476" s="86">
        <v>101.19</v>
      </c>
      <c r="C476" s="86">
        <v>103.85</v>
      </c>
      <c r="D476">
        <v>3.0640000000000001</v>
      </c>
    </row>
    <row r="477" spans="1:4">
      <c r="A477" s="85">
        <v>41501</v>
      </c>
      <c r="B477" s="86">
        <v>103.13</v>
      </c>
      <c r="C477" s="86">
        <v>106.2</v>
      </c>
      <c r="D477">
        <v>2.9359999999999999</v>
      </c>
    </row>
    <row r="478" spans="1:4">
      <c r="A478" s="85">
        <v>41532</v>
      </c>
      <c r="B478" s="86">
        <v>101.59</v>
      </c>
      <c r="C478" s="86">
        <v>105.7</v>
      </c>
      <c r="D478">
        <v>2.9460000000000002</v>
      </c>
    </row>
    <row r="479" spans="1:4">
      <c r="A479" s="85">
        <v>41562</v>
      </c>
      <c r="B479" s="86">
        <v>94.89</v>
      </c>
      <c r="C479" s="86">
        <v>100.41</v>
      </c>
      <c r="D479">
        <v>2.7679999999999998</v>
      </c>
    </row>
    <row r="480" spans="1:4">
      <c r="A480" s="85">
        <v>41593</v>
      </c>
      <c r="B480" s="86">
        <v>89.45</v>
      </c>
      <c r="C480" s="86">
        <v>93.32</v>
      </c>
      <c r="D480">
        <v>2.6389999999999998</v>
      </c>
    </row>
    <row r="481" spans="1:4">
      <c r="A481" s="85">
        <v>41623</v>
      </c>
      <c r="B481" s="86">
        <v>90.07</v>
      </c>
      <c r="C481" s="86">
        <v>94.32</v>
      </c>
      <c r="D481">
        <v>2.677</v>
      </c>
    </row>
    <row r="482" spans="1:4">
      <c r="A482" s="85">
        <v>41654</v>
      </c>
      <c r="B482" s="86">
        <v>90.97</v>
      </c>
      <c r="C482" s="86">
        <v>93.58</v>
      </c>
      <c r="D482">
        <v>2.6880000000000002</v>
      </c>
    </row>
    <row r="483" spans="1:4">
      <c r="A483" s="85">
        <v>41685</v>
      </c>
      <c r="B483" s="86">
        <v>95.38</v>
      </c>
      <c r="C483" s="86">
        <v>99.36</v>
      </c>
      <c r="D483">
        <v>2.7869999999999999</v>
      </c>
    </row>
    <row r="484" spans="1:4">
      <c r="A484" s="85">
        <v>41713</v>
      </c>
      <c r="B484" s="86">
        <v>95.54</v>
      </c>
      <c r="C484" s="86">
        <v>100.09</v>
      </c>
      <c r="D484">
        <v>3.0190000000000001</v>
      </c>
    </row>
    <row r="485" spans="1:4">
      <c r="A485" s="85">
        <v>41744</v>
      </c>
      <c r="B485" s="86">
        <v>96.51</v>
      </c>
      <c r="C485" s="86">
        <v>100.15</v>
      </c>
      <c r="D485">
        <v>3.2</v>
      </c>
    </row>
    <row r="486" spans="1:4">
      <c r="A486" s="85">
        <v>41774</v>
      </c>
      <c r="B486" s="86">
        <v>97.99</v>
      </c>
      <c r="C486" s="86">
        <v>100.61</v>
      </c>
      <c r="D486">
        <v>3.1720000000000002</v>
      </c>
    </row>
    <row r="487" spans="1:4">
      <c r="A487" s="85">
        <v>41805</v>
      </c>
      <c r="B487" s="86">
        <v>99.27</v>
      </c>
      <c r="C487" s="86">
        <v>102.51</v>
      </c>
      <c r="D487">
        <v>3.1779999999999999</v>
      </c>
    </row>
    <row r="488" spans="1:4">
      <c r="A488" s="85">
        <v>41835</v>
      </c>
      <c r="B488" s="86">
        <v>96.59</v>
      </c>
      <c r="C488" s="86">
        <v>101.22</v>
      </c>
      <c r="D488">
        <v>3.1150000000000002</v>
      </c>
    </row>
    <row r="489" spans="1:4">
      <c r="A489" s="85">
        <v>41866</v>
      </c>
      <c r="B489" s="86">
        <v>91.53</v>
      </c>
      <c r="C489" s="86">
        <v>95.61</v>
      </c>
      <c r="D489">
        <v>2.9620000000000002</v>
      </c>
    </row>
    <row r="490" spans="1:4">
      <c r="A490" s="85">
        <v>41897</v>
      </c>
      <c r="B490" s="86">
        <v>87.31</v>
      </c>
      <c r="C490" s="86">
        <v>92.26</v>
      </c>
      <c r="D490">
        <v>2.8380000000000001</v>
      </c>
    </row>
    <row r="491" spans="1:4">
      <c r="A491" s="85">
        <v>41927</v>
      </c>
      <c r="B491" s="86">
        <v>80.13</v>
      </c>
      <c r="C491" s="86">
        <v>84.99</v>
      </c>
      <c r="D491">
        <v>2.5310000000000001</v>
      </c>
    </row>
    <row r="492" spans="1:4">
      <c r="A492" s="85">
        <v>41958</v>
      </c>
      <c r="B492" s="86">
        <v>70.94</v>
      </c>
      <c r="C492" s="86">
        <v>75.66</v>
      </c>
      <c r="D492">
        <v>2.2519999999999998</v>
      </c>
    </row>
    <row r="493" spans="1:4">
      <c r="A493" s="85">
        <v>41988</v>
      </c>
      <c r="B493" s="86">
        <v>54.86</v>
      </c>
      <c r="C493" s="86">
        <v>60.7</v>
      </c>
      <c r="D493">
        <v>1.8660000000000001</v>
      </c>
    </row>
    <row r="494" spans="1:4">
      <c r="A494" s="85">
        <v>42019</v>
      </c>
      <c r="B494" s="86">
        <v>44.42</v>
      </c>
      <c r="C494" s="86">
        <v>47</v>
      </c>
      <c r="D494">
        <v>1.5880000000000001</v>
      </c>
    </row>
    <row r="495" spans="1:4">
      <c r="A495" s="85">
        <v>42050</v>
      </c>
      <c r="B495" s="86">
        <v>47.32</v>
      </c>
      <c r="C495" s="86">
        <v>48.92</v>
      </c>
      <c r="D495">
        <v>1.9059999999999999</v>
      </c>
    </row>
    <row r="496" spans="1:4">
      <c r="A496" s="85">
        <v>42078</v>
      </c>
      <c r="B496" s="86">
        <v>47.25</v>
      </c>
      <c r="C496" s="86">
        <v>47.99</v>
      </c>
      <c r="D496">
        <v>2.2360000000000002</v>
      </c>
    </row>
    <row r="497" spans="1:4">
      <c r="A497" s="85">
        <v>42109</v>
      </c>
      <c r="B497" s="86">
        <v>52</v>
      </c>
      <c r="C497" s="86">
        <v>53.51</v>
      </c>
      <c r="D497">
        <v>2.2080000000000002</v>
      </c>
    </row>
    <row r="498" spans="1:4">
      <c r="A498" s="85">
        <v>42139</v>
      </c>
      <c r="B498" s="86">
        <v>57.17</v>
      </c>
      <c r="C498" s="86">
        <v>58.65</v>
      </c>
      <c r="D498">
        <v>2.645</v>
      </c>
    </row>
    <row r="499" spans="1:4">
      <c r="A499" s="85">
        <v>42170</v>
      </c>
      <c r="B499" s="86">
        <v>56.73</v>
      </c>
      <c r="C499" s="86">
        <v>60.12</v>
      </c>
      <c r="D499">
        <v>2.4940000000000002</v>
      </c>
    </row>
    <row r="500" spans="1:4">
      <c r="A500" s="85">
        <v>42200</v>
      </c>
      <c r="B500" s="86">
        <v>49.79</v>
      </c>
      <c r="C500" s="86">
        <v>53.4</v>
      </c>
      <c r="D500">
        <v>2.6909999999999998</v>
      </c>
    </row>
    <row r="501" spans="1:4">
      <c r="A501" s="85">
        <v>42231</v>
      </c>
      <c r="B501" s="86">
        <v>41.39</v>
      </c>
      <c r="C501" s="86">
        <v>44.97</v>
      </c>
      <c r="D501">
        <v>2.4</v>
      </c>
    </row>
    <row r="502" spans="1:4">
      <c r="A502" s="85">
        <v>42262</v>
      </c>
      <c r="B502" s="86">
        <v>40.020000000000003</v>
      </c>
      <c r="C502" s="86">
        <v>44.38</v>
      </c>
      <c r="D502">
        <v>2.0630000000000002</v>
      </c>
    </row>
    <row r="503" spans="1:4">
      <c r="A503" s="85">
        <v>42292</v>
      </c>
      <c r="B503" s="86">
        <v>40.380000000000003</v>
      </c>
      <c r="C503" s="86">
        <v>44.77</v>
      </c>
      <c r="D503">
        <v>1.907</v>
      </c>
    </row>
    <row r="504" spans="1:4">
      <c r="A504" s="85">
        <v>42323</v>
      </c>
      <c r="B504" s="86">
        <v>37.130000000000003</v>
      </c>
      <c r="C504" s="86">
        <v>41.43</v>
      </c>
      <c r="D504">
        <v>1.8049999999999999</v>
      </c>
    </row>
    <row r="505" spans="1:4">
      <c r="A505" s="85">
        <v>42353</v>
      </c>
      <c r="B505" s="86">
        <v>31.56</v>
      </c>
      <c r="C505" s="86">
        <v>35.630000000000003</v>
      </c>
      <c r="D505">
        <v>1.784</v>
      </c>
    </row>
    <row r="506" spans="1:4">
      <c r="A506" s="85">
        <v>42384</v>
      </c>
      <c r="B506" s="86">
        <v>27.36</v>
      </c>
      <c r="C506" s="86">
        <v>29.99</v>
      </c>
      <c r="D506">
        <v>1.696</v>
      </c>
    </row>
    <row r="507" spans="1:4">
      <c r="A507" s="85">
        <v>42415</v>
      </c>
      <c r="B507" s="86">
        <v>27.04</v>
      </c>
      <c r="C507" s="86">
        <v>28.53</v>
      </c>
      <c r="D507">
        <v>1.4019999999999999</v>
      </c>
    </row>
    <row r="508" spans="1:4">
      <c r="A508" s="85">
        <v>42444</v>
      </c>
      <c r="B508" s="86">
        <v>32.06</v>
      </c>
      <c r="C508" s="86">
        <v>33.82</v>
      </c>
      <c r="D508">
        <v>1.694</v>
      </c>
    </row>
    <row r="509" spans="1:4">
      <c r="A509" s="85">
        <v>42475</v>
      </c>
      <c r="B509" s="86">
        <v>35.43</v>
      </c>
      <c r="C509" s="86">
        <v>37.71</v>
      </c>
      <c r="D509">
        <v>1.8089999999999999</v>
      </c>
    </row>
    <row r="510" spans="1:4">
      <c r="A510" s="85">
        <v>42505</v>
      </c>
      <c r="B510" s="86">
        <v>40.729999999999997</v>
      </c>
      <c r="C510" s="86">
        <v>42.88</v>
      </c>
      <c r="D510">
        <v>1.857</v>
      </c>
    </row>
    <row r="511" spans="1:4">
      <c r="A511" s="85">
        <v>42536</v>
      </c>
      <c r="B511" s="86">
        <v>43.55</v>
      </c>
      <c r="C511" s="86">
        <v>45.96</v>
      </c>
      <c r="D511">
        <v>1.919</v>
      </c>
    </row>
    <row r="512" spans="1:4">
      <c r="A512" s="85">
        <v>42566</v>
      </c>
      <c r="B512" s="86">
        <v>41.05</v>
      </c>
      <c r="C512" s="86">
        <v>43.26</v>
      </c>
      <c r="D512">
        <v>1.831</v>
      </c>
    </row>
    <row r="513" spans="1:4">
      <c r="A513" s="85">
        <v>42597</v>
      </c>
      <c r="B513" s="86">
        <v>40.4</v>
      </c>
      <c r="C513" s="86">
        <v>42.7</v>
      </c>
      <c r="D513">
        <v>1.696</v>
      </c>
    </row>
    <row r="514" spans="1:4">
      <c r="A514" s="85">
        <v>42628</v>
      </c>
      <c r="B514" s="86">
        <v>40.81</v>
      </c>
      <c r="C514" s="86">
        <v>42.73</v>
      </c>
      <c r="D514">
        <v>1.8129999999999999</v>
      </c>
    </row>
    <row r="515" spans="1:4">
      <c r="A515" s="85">
        <v>42658</v>
      </c>
      <c r="B515" s="86">
        <v>43.97</v>
      </c>
      <c r="C515" s="86">
        <v>46.85</v>
      </c>
      <c r="D515">
        <v>1.8460000000000001</v>
      </c>
    </row>
    <row r="516" spans="1:4">
      <c r="A516" s="85">
        <v>42689</v>
      </c>
      <c r="B516" s="86">
        <v>42.59</v>
      </c>
      <c r="C516" s="86">
        <v>44.06</v>
      </c>
      <c r="D516">
        <v>1.724</v>
      </c>
    </row>
    <row r="517" spans="1:4">
      <c r="A517" s="85">
        <v>42719</v>
      </c>
      <c r="B517" s="86">
        <v>46.74</v>
      </c>
      <c r="C517" s="86">
        <v>48.66</v>
      </c>
      <c r="D517">
        <v>1.7430000000000001</v>
      </c>
    </row>
    <row r="518" spans="1:4">
      <c r="A518" s="85">
        <v>42750</v>
      </c>
      <c r="B518" s="86">
        <v>47.05</v>
      </c>
      <c r="C518" s="86">
        <v>49.99</v>
      </c>
      <c r="D518">
        <v>1.8759999999999999</v>
      </c>
    </row>
    <row r="519" spans="1:4">
      <c r="A519" s="85">
        <v>42781</v>
      </c>
      <c r="B519" s="86">
        <v>48.08</v>
      </c>
      <c r="C519" s="86">
        <v>51.24</v>
      </c>
      <c r="D519">
        <v>1.956</v>
      </c>
    </row>
    <row r="520" spans="1:4">
      <c r="A520" s="85">
        <v>42809</v>
      </c>
      <c r="B520" s="86">
        <v>46.26</v>
      </c>
      <c r="C520" s="86">
        <v>48.65</v>
      </c>
      <c r="D520">
        <v>2.0190000000000001</v>
      </c>
    </row>
    <row r="521" spans="1:4">
      <c r="A521" s="85">
        <v>42840</v>
      </c>
      <c r="B521" s="86">
        <v>46</v>
      </c>
      <c r="C521" s="86">
        <v>49.47</v>
      </c>
      <c r="D521">
        <v>2.0579999999999998</v>
      </c>
    </row>
    <row r="522" spans="1:4">
      <c r="A522" s="85">
        <v>42870</v>
      </c>
      <c r="B522" s="86">
        <v>46.15</v>
      </c>
      <c r="C522" s="86">
        <v>48.47</v>
      </c>
      <c r="D522">
        <v>2.0619999999999998</v>
      </c>
    </row>
    <row r="523" spans="1:4">
      <c r="A523" s="85">
        <v>42901</v>
      </c>
      <c r="B523" s="86">
        <v>43.85</v>
      </c>
      <c r="C523" s="86">
        <v>45.25</v>
      </c>
      <c r="D523">
        <v>1.9710000000000001</v>
      </c>
    </row>
    <row r="524" spans="1:4">
      <c r="A524" s="85">
        <v>42931</v>
      </c>
      <c r="B524" s="86">
        <v>44.82</v>
      </c>
      <c r="C524" s="86">
        <v>46.27</v>
      </c>
      <c r="D524">
        <v>1.925</v>
      </c>
    </row>
    <row r="525" spans="1:4">
      <c r="A525" s="85">
        <v>42962</v>
      </c>
      <c r="B525" s="86">
        <v>46.93</v>
      </c>
      <c r="C525" s="86">
        <v>48.22</v>
      </c>
      <c r="D525">
        <v>2.0190000000000001</v>
      </c>
    </row>
    <row r="526" spans="1:4">
      <c r="A526" s="85">
        <v>42993</v>
      </c>
      <c r="B526" s="86">
        <v>49.8</v>
      </c>
      <c r="C526" s="86">
        <v>50.78</v>
      </c>
      <c r="D526">
        <v>2.1469999999999998</v>
      </c>
    </row>
    <row r="527" spans="1:4">
      <c r="A527" s="85">
        <v>43023</v>
      </c>
      <c r="B527" s="86">
        <v>51.11</v>
      </c>
      <c r="C527" s="86">
        <v>52.67</v>
      </c>
      <c r="D527">
        <v>2.0339999999999998</v>
      </c>
    </row>
    <row r="528" spans="1:4">
      <c r="A528" s="85">
        <v>43054</v>
      </c>
      <c r="B528" s="86">
        <v>56.1</v>
      </c>
      <c r="C528" s="86">
        <v>57.75</v>
      </c>
      <c r="D528">
        <v>2.0910000000000002</v>
      </c>
    </row>
    <row r="529" spans="1:4">
      <c r="A529" s="85">
        <v>43084</v>
      </c>
      <c r="B529" s="86">
        <v>56.96</v>
      </c>
      <c r="C529" s="86">
        <v>59.53</v>
      </c>
      <c r="D529">
        <v>1.984</v>
      </c>
    </row>
    <row r="530" spans="1:4">
      <c r="A530" s="85">
        <v>43115</v>
      </c>
      <c r="B530" s="86">
        <v>58.25</v>
      </c>
      <c r="C530" s="86">
        <v>63.25</v>
      </c>
      <c r="D530">
        <v>2.125</v>
      </c>
    </row>
    <row r="531" spans="1:4">
      <c r="A531" s="85">
        <v>43146</v>
      </c>
      <c r="B531" s="86">
        <v>56.76</v>
      </c>
      <c r="C531" s="86">
        <v>61.74</v>
      </c>
      <c r="D531">
        <v>2.2109999999999999</v>
      </c>
    </row>
    <row r="532" spans="1:4">
      <c r="A532" s="85">
        <v>43174</v>
      </c>
      <c r="B532" s="86">
        <v>56.32</v>
      </c>
      <c r="C532" s="86">
        <v>60.81</v>
      </c>
      <c r="D532">
        <v>2.3069999999999999</v>
      </c>
    </row>
    <row r="533" spans="1:4">
      <c r="A533" s="85">
        <v>43205</v>
      </c>
      <c r="B533" s="86">
        <v>60.62</v>
      </c>
      <c r="C533" s="86">
        <v>64.41</v>
      </c>
      <c r="D533">
        <v>2.4670000000000001</v>
      </c>
    </row>
    <row r="534" spans="1:4">
      <c r="A534" s="85">
        <v>43235</v>
      </c>
      <c r="B534" s="86">
        <v>65.150000000000006</v>
      </c>
      <c r="C534" s="86">
        <v>68.91</v>
      </c>
      <c r="D534">
        <v>2.6019999999999999</v>
      </c>
    </row>
    <row r="535" spans="1:4">
      <c r="A535" s="85">
        <v>43266</v>
      </c>
      <c r="B535" s="86">
        <v>65.48</v>
      </c>
      <c r="C535" s="86">
        <v>68.349999999999994</v>
      </c>
      <c r="D535">
        <v>2.5510000000000002</v>
      </c>
    </row>
    <row r="536" spans="1:4">
      <c r="A536" s="85">
        <v>43296</v>
      </c>
      <c r="B536" s="86">
        <v>65.44</v>
      </c>
      <c r="C536" s="86">
        <v>70.290000000000006</v>
      </c>
      <c r="D536">
        <v>2.4990000000000001</v>
      </c>
    </row>
    <row r="537" spans="1:4">
      <c r="A537" s="85">
        <v>43327</v>
      </c>
      <c r="B537" s="86">
        <v>64.16</v>
      </c>
      <c r="C537" s="86">
        <v>67.680000000000007</v>
      </c>
      <c r="D537">
        <v>2.4569999999999999</v>
      </c>
    </row>
    <row r="538" spans="1:4">
      <c r="A538" s="85">
        <v>43358</v>
      </c>
      <c r="B538" s="86">
        <v>63.69</v>
      </c>
      <c r="C538" s="86">
        <v>69.290000000000006</v>
      </c>
      <c r="D538">
        <v>2.5369999999999999</v>
      </c>
    </row>
    <row r="539" spans="1:4">
      <c r="A539" s="85">
        <v>43388</v>
      </c>
      <c r="B539" s="86">
        <v>61.78</v>
      </c>
      <c r="C539" s="86">
        <v>70.989999999999995</v>
      </c>
      <c r="D539">
        <v>2.6469999999999998</v>
      </c>
    </row>
    <row r="540" spans="1:4">
      <c r="A540" s="85">
        <v>43419</v>
      </c>
      <c r="B540" s="86">
        <v>47.16</v>
      </c>
      <c r="C540" s="86">
        <v>59.01</v>
      </c>
      <c r="D540">
        <v>2.3690000000000002</v>
      </c>
    </row>
    <row r="541" spans="1:4">
      <c r="A541" s="85">
        <v>43449</v>
      </c>
      <c r="B541" s="86">
        <v>39.14</v>
      </c>
      <c r="C541" s="86">
        <v>48.83</v>
      </c>
      <c r="D541">
        <v>2.14</v>
      </c>
    </row>
    <row r="542" spans="1:4">
      <c r="A542" s="85">
        <v>43480</v>
      </c>
      <c r="B542" s="86">
        <v>49.25</v>
      </c>
      <c r="C542" s="86">
        <v>52.29</v>
      </c>
      <c r="D542">
        <v>2.04</v>
      </c>
    </row>
    <row r="543" spans="1:4">
      <c r="A543" s="85">
        <v>43511</v>
      </c>
      <c r="B543" s="86">
        <v>56.17</v>
      </c>
      <c r="C543" s="86">
        <v>57.62</v>
      </c>
      <c r="D543">
        <v>2.097</v>
      </c>
    </row>
    <row r="544" spans="1:4">
      <c r="A544" s="85">
        <v>43539</v>
      </c>
      <c r="B544" s="86">
        <v>59.48</v>
      </c>
      <c r="C544" s="86">
        <v>61.64</v>
      </c>
      <c r="D544">
        <v>2.2719999999999998</v>
      </c>
    </row>
    <row r="545" spans="1:4">
      <c r="A545" s="85">
        <v>43570</v>
      </c>
      <c r="B545" s="86">
        <v>63.62</v>
      </c>
      <c r="C545" s="86">
        <v>66.510000000000005</v>
      </c>
      <c r="D545">
        <v>2.7440000000000002</v>
      </c>
    </row>
    <row r="546" spans="1:4">
      <c r="A546" s="85">
        <v>43600</v>
      </c>
      <c r="B546" s="86">
        <v>63.7</v>
      </c>
      <c r="C546" s="86">
        <v>65.11</v>
      </c>
      <c r="D546">
        <v>2.7650000000000001</v>
      </c>
    </row>
    <row r="547" spans="1:4">
      <c r="A547" s="85">
        <v>43631</v>
      </c>
      <c r="B547" s="86">
        <v>57.43</v>
      </c>
      <c r="C547" s="86">
        <v>59.16</v>
      </c>
      <c r="D547">
        <v>2.5129999999999999</v>
      </c>
    </row>
    <row r="548" spans="1:4">
      <c r="A548" s="85">
        <v>43661</v>
      </c>
      <c r="B548" s="86">
        <v>57</v>
      </c>
      <c r="C548" s="86">
        <v>60.53</v>
      </c>
      <c r="D548">
        <v>2.4409999999999998</v>
      </c>
    </row>
    <row r="549" spans="1:4">
      <c r="A549" s="85">
        <v>43692</v>
      </c>
      <c r="B549" s="86">
        <v>54.91</v>
      </c>
      <c r="C549" s="86">
        <v>56.9</v>
      </c>
      <c r="D549">
        <v>2.3340000000000001</v>
      </c>
    </row>
    <row r="550" spans="1:4">
      <c r="A550" s="85">
        <v>43723</v>
      </c>
      <c r="B550" s="86">
        <v>55.06</v>
      </c>
      <c r="C550" s="86">
        <v>58.6</v>
      </c>
      <c r="D550">
        <v>2.4670000000000001</v>
      </c>
    </row>
    <row r="551" spans="1:4">
      <c r="A551" s="85">
        <v>43753</v>
      </c>
      <c r="B551" s="86">
        <v>53.74</v>
      </c>
      <c r="C551" s="86">
        <v>55.85</v>
      </c>
      <c r="D551">
        <v>2.7330000000000001</v>
      </c>
    </row>
    <row r="552" spans="1:4">
      <c r="A552" s="85">
        <v>43784</v>
      </c>
      <c r="B552" s="86">
        <v>54.48</v>
      </c>
      <c r="C552" s="86">
        <v>57.88</v>
      </c>
      <c r="D552">
        <v>2.5390000000000001</v>
      </c>
    </row>
    <row r="553" spans="1:4">
      <c r="A553" s="85">
        <v>43814</v>
      </c>
      <c r="B553" s="86">
        <v>53.92</v>
      </c>
      <c r="C553" s="86">
        <v>60.27</v>
      </c>
      <c r="D553">
        <v>2.278</v>
      </c>
    </row>
    <row r="554" spans="1:4">
      <c r="A554" s="85">
        <v>43845</v>
      </c>
      <c r="B554" s="86">
        <v>51.2</v>
      </c>
      <c r="C554" s="86">
        <v>57.92</v>
      </c>
      <c r="D554">
        <v>2.2789999999999999</v>
      </c>
    </row>
    <row r="555" spans="1:4">
      <c r="A555" s="85">
        <v>43876</v>
      </c>
      <c r="B555" s="86">
        <v>44.69</v>
      </c>
      <c r="C555" s="86">
        <v>51.37</v>
      </c>
      <c r="D555">
        <v>2.246</v>
      </c>
    </row>
    <row r="556" spans="1:4">
      <c r="A556" s="85">
        <v>43905</v>
      </c>
      <c r="B556" s="86">
        <v>27.14</v>
      </c>
      <c r="C556" s="86">
        <v>32.549999999999997</v>
      </c>
      <c r="D556">
        <v>1.8779999999999999</v>
      </c>
    </row>
    <row r="557" spans="1:4">
      <c r="A557" s="85">
        <v>43936</v>
      </c>
      <c r="B557" s="86">
        <v>17.5</v>
      </c>
      <c r="C557" s="86">
        <v>19.32</v>
      </c>
      <c r="D557">
        <v>1.2969999999999999</v>
      </c>
    </row>
    <row r="558" spans="1:4">
      <c r="A558" s="85">
        <v>43966</v>
      </c>
      <c r="B558" s="86">
        <v>22.73</v>
      </c>
      <c r="C558" s="86">
        <v>23.55</v>
      </c>
      <c r="D558">
        <v>1.5029999999999999</v>
      </c>
    </row>
    <row r="559" spans="1:4">
      <c r="A559" s="85">
        <v>43997</v>
      </c>
      <c r="B559" s="86">
        <v>36.17</v>
      </c>
      <c r="C559" s="86">
        <v>36.799999999999997</v>
      </c>
      <c r="D559">
        <v>1.77</v>
      </c>
    </row>
    <row r="560" spans="1:4">
      <c r="A560" s="85">
        <v>44027</v>
      </c>
      <c r="B560" s="86">
        <v>38.97</v>
      </c>
      <c r="C560" s="86">
        <v>40.08</v>
      </c>
      <c r="D560">
        <v>1.849</v>
      </c>
    </row>
    <row r="561" spans="1:4">
      <c r="A561" s="85">
        <v>44058</v>
      </c>
      <c r="B561" s="86">
        <v>40.15</v>
      </c>
      <c r="C561" s="86">
        <v>42.42</v>
      </c>
      <c r="D561">
        <v>1.901</v>
      </c>
    </row>
    <row r="562" spans="1:4">
      <c r="A562" s="85">
        <v>44089</v>
      </c>
      <c r="B562" s="86">
        <v>38.19</v>
      </c>
      <c r="C562" s="86">
        <v>39.81</v>
      </c>
      <c r="D562">
        <v>1.873</v>
      </c>
    </row>
    <row r="563" spans="1:4">
      <c r="A563" s="85">
        <v>44119</v>
      </c>
      <c r="B563" s="86">
        <v>37.11</v>
      </c>
      <c r="C563" s="86">
        <v>39.21</v>
      </c>
      <c r="D563">
        <v>1.823</v>
      </c>
    </row>
    <row r="564" spans="1:4">
      <c r="A564" s="85">
        <v>44150</v>
      </c>
      <c r="B564" s="86">
        <v>39.28</v>
      </c>
      <c r="C564" s="86">
        <v>40.68</v>
      </c>
      <c r="D564">
        <v>1.8240000000000001</v>
      </c>
    </row>
    <row r="565" spans="1:4">
      <c r="A565" s="85">
        <v>44180</v>
      </c>
      <c r="B565" s="86">
        <v>44.78</v>
      </c>
      <c r="C565" s="86">
        <v>46.2</v>
      </c>
      <c r="D565">
        <v>1.8680000000000001</v>
      </c>
    </row>
    <row r="566" spans="1:4">
      <c r="A566" s="85">
        <v>44211</v>
      </c>
      <c r="B566" s="86">
        <v>49.38</v>
      </c>
      <c r="C566" s="86">
        <v>51.39</v>
      </c>
      <c r="D566">
        <v>2.0590000000000002</v>
      </c>
    </row>
    <row r="567" spans="1:4">
      <c r="A567" s="85">
        <v>44242</v>
      </c>
      <c r="B567" s="86">
        <v>55.53</v>
      </c>
      <c r="C567" s="86">
        <v>58.41</v>
      </c>
      <c r="D567">
        <v>2.262</v>
      </c>
    </row>
    <row r="568" spans="1:4">
      <c r="A568" s="85">
        <v>44270</v>
      </c>
      <c r="B568" s="86">
        <v>59.12</v>
      </c>
      <c r="C568" s="86">
        <v>61.97</v>
      </c>
      <c r="D568">
        <v>2.5430000000000001</v>
      </c>
    </row>
    <row r="569" spans="1:4">
      <c r="A569" s="85">
        <v>44301</v>
      </c>
      <c r="B569" s="86">
        <v>60.75</v>
      </c>
      <c r="C569" s="86">
        <v>62.4</v>
      </c>
      <c r="D569">
        <v>2.641</v>
      </c>
    </row>
    <row r="570" spans="1:4">
      <c r="A570" s="85">
        <v>44331</v>
      </c>
      <c r="B570" s="86">
        <v>63.93</v>
      </c>
      <c r="C570" s="86">
        <v>65.150000000000006</v>
      </c>
      <c r="D570">
        <v>2.782</v>
      </c>
    </row>
    <row r="571" spans="1:4">
      <c r="A571" s="85">
        <v>44362</v>
      </c>
      <c r="B571" s="86">
        <v>67.540000000000006</v>
      </c>
      <c r="C571" s="86">
        <v>70.55</v>
      </c>
      <c r="D571">
        <v>2.8490000000000002</v>
      </c>
    </row>
    <row r="572" spans="1:4">
      <c r="A572" s="85">
        <v>44392</v>
      </c>
      <c r="B572" s="86">
        <v>68.11</v>
      </c>
      <c r="C572" s="86">
        <v>71.98</v>
      </c>
      <c r="D572">
        <v>2.9249999999999998</v>
      </c>
    </row>
    <row r="573" spans="1:4">
      <c r="A573" s="85">
        <v>44423</v>
      </c>
      <c r="B573" s="86">
        <v>65.849999999999994</v>
      </c>
      <c r="C573" s="86">
        <v>67.89</v>
      </c>
      <c r="D573">
        <v>2.9510000000000001</v>
      </c>
    </row>
    <row r="574" spans="1:4">
      <c r="A574" s="85">
        <v>44454</v>
      </c>
      <c r="B574" s="86">
        <v>68.790000000000006</v>
      </c>
      <c r="C574" s="86">
        <v>71.099999999999994</v>
      </c>
      <c r="D574">
        <v>2.9020000000000001</v>
      </c>
    </row>
    <row r="575" spans="1:4">
      <c r="A575" s="85">
        <v>44484</v>
      </c>
      <c r="B575" s="86">
        <v>75.58</v>
      </c>
      <c r="C575" s="86">
        <v>78.83</v>
      </c>
      <c r="D575">
        <v>3.0779999999999998</v>
      </c>
    </row>
    <row r="576" spans="1:4">
      <c r="A576" s="85">
        <v>44515</v>
      </c>
      <c r="B576" s="86">
        <v>74.83</v>
      </c>
      <c r="C576" s="86">
        <v>78.47</v>
      </c>
      <c r="D576">
        <v>3.1949999999999998</v>
      </c>
    </row>
    <row r="577" spans="1:4">
      <c r="A577" s="85">
        <v>44545</v>
      </c>
      <c r="B577" s="86">
        <v>68.25</v>
      </c>
      <c r="C577" s="86">
        <v>71.98</v>
      </c>
      <c r="D577">
        <v>3.0670000000000002</v>
      </c>
    </row>
    <row r="578" spans="1:4">
      <c r="A578" s="85">
        <v>44576</v>
      </c>
      <c r="B578" s="86">
        <v>76.36</v>
      </c>
      <c r="C578" s="86">
        <v>80.260000000000005</v>
      </c>
      <c r="D578">
        <v>3.117</v>
      </c>
    </row>
    <row r="579" spans="1:4">
      <c r="A579" s="85">
        <v>44607</v>
      </c>
      <c r="B579" s="86">
        <v>87.71</v>
      </c>
      <c r="C579" s="86">
        <v>90.21</v>
      </c>
      <c r="D579">
        <v>3.26</v>
      </c>
    </row>
    <row r="580" spans="1:4">
      <c r="A580" s="85">
        <v>44635</v>
      </c>
      <c r="B580" s="86">
        <v>101.61</v>
      </c>
      <c r="C580" s="86">
        <v>106.98</v>
      </c>
      <c r="D580">
        <v>4.0780000000000003</v>
      </c>
    </row>
    <row r="581" spans="1:4">
      <c r="A581" s="85">
        <v>44666</v>
      </c>
      <c r="B581" s="86">
        <v>101.52</v>
      </c>
      <c r="C581" s="86">
        <v>105.22</v>
      </c>
    </row>
    <row r="582" spans="1:4">
      <c r="A582" s="85">
        <v>44696</v>
      </c>
      <c r="B582" s="86">
        <v>105.62</v>
      </c>
      <c r="C582" s="86">
        <v>110.43</v>
      </c>
    </row>
    <row r="583" spans="1:4">
      <c r="A583" s="85">
        <v>44727</v>
      </c>
      <c r="B583" s="86">
        <v>109.42</v>
      </c>
      <c r="C583" s="86">
        <v>114.44</v>
      </c>
    </row>
    <row r="584" spans="1:4">
      <c r="A584" s="85">
        <v>44757</v>
      </c>
      <c r="B584" s="86">
        <v>96.1</v>
      </c>
      <c r="C584" s="86">
        <v>102.82</v>
      </c>
    </row>
    <row r="585" spans="1:4">
      <c r="A585" s="85">
        <v>44788</v>
      </c>
      <c r="B585" s="86">
        <v>88.55</v>
      </c>
      <c r="C585" s="86">
        <v>95.8</v>
      </c>
    </row>
    <row r="586" spans="1:4">
      <c r="A586" s="85">
        <v>44819</v>
      </c>
      <c r="B586" s="86">
        <v>82.01</v>
      </c>
      <c r="C586" s="86">
        <v>86.57</v>
      </c>
    </row>
    <row r="587" spans="1:4">
      <c r="A587" s="85">
        <v>44849</v>
      </c>
      <c r="B587" s="86">
        <v>78.87</v>
      </c>
      <c r="C587" s="86">
        <v>88.02</v>
      </c>
    </row>
    <row r="588" spans="1:4">
      <c r="A588" s="85">
        <v>44880</v>
      </c>
      <c r="B588" s="86">
        <v>75.02</v>
      </c>
      <c r="C588" s="86">
        <v>84.57</v>
      </c>
    </row>
    <row r="589" spans="1:4">
      <c r="A589" s="85">
        <v>44910</v>
      </c>
      <c r="B589" s="86">
        <v>69.23</v>
      </c>
      <c r="C589" s="86">
        <v>76.56</v>
      </c>
    </row>
    <row r="590" spans="1:4">
      <c r="A590" s="85">
        <v>44941</v>
      </c>
      <c r="B590" s="86">
        <v>67.22</v>
      </c>
      <c r="C590" s="86">
        <v>75.63</v>
      </c>
    </row>
    <row r="591" spans="1:4">
      <c r="A591" s="85">
        <v>44972</v>
      </c>
      <c r="B591" s="86">
        <v>65.400000000000006</v>
      </c>
      <c r="C591" s="86">
        <v>74.8</v>
      </c>
    </row>
    <row r="592" spans="1:4">
      <c r="A592" s="85">
        <v>45000</v>
      </c>
      <c r="B592" s="86">
        <v>66.319999999999993</v>
      </c>
      <c r="C592" s="86">
        <v>72.959999999999994</v>
      </c>
    </row>
    <row r="593" spans="1:3">
      <c r="A593" s="85">
        <v>45031</v>
      </c>
      <c r="B593" s="86">
        <v>71.150000000000006</v>
      </c>
      <c r="C593" s="86">
        <v>78.38</v>
      </c>
    </row>
    <row r="594" spans="1:3">
      <c r="A594" s="85">
        <v>45061</v>
      </c>
      <c r="B594" s="86">
        <v>68.56</v>
      </c>
      <c r="C594" s="86">
        <v>72.349999999999994</v>
      </c>
    </row>
    <row r="595" spans="1:3">
      <c r="A595" s="85">
        <v>45092</v>
      </c>
      <c r="B595" s="86">
        <v>69.14</v>
      </c>
      <c r="C595" s="86">
        <v>71.430000000000007</v>
      </c>
    </row>
    <row r="596" spans="1:3">
      <c r="A596" s="85">
        <v>45122</v>
      </c>
      <c r="B596" s="86">
        <v>73.52</v>
      </c>
      <c r="C596" s="86">
        <v>76.41</v>
      </c>
    </row>
    <row r="597" spans="1:3">
      <c r="A597" s="85">
        <v>45153</v>
      </c>
      <c r="B597" s="86">
        <v>78.56</v>
      </c>
      <c r="C597" s="86">
        <v>81.760000000000005</v>
      </c>
    </row>
    <row r="598" spans="1:3">
      <c r="A598" s="81">
        <v>45184</v>
      </c>
      <c r="B598">
        <v>83.1</v>
      </c>
      <c r="C598">
        <v>89.33</v>
      </c>
    </row>
    <row r="599" spans="1:3">
      <c r="A599" s="81">
        <v>45214</v>
      </c>
      <c r="B599">
        <v>79.66</v>
      </c>
      <c r="C599">
        <v>86.63</v>
      </c>
    </row>
    <row r="600" spans="1:3">
      <c r="A600" s="81">
        <v>45245</v>
      </c>
      <c r="B600">
        <v>72.67</v>
      </c>
      <c r="C600">
        <v>79.569999999999993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305F-F416-45DC-B3F8-D1CEF58D14AB}">
  <dimension ref="A1:B39"/>
  <sheetViews>
    <sheetView workbookViewId="0">
      <selection activeCell="V41" sqref="V41"/>
    </sheetView>
  </sheetViews>
  <sheetFormatPr defaultColWidth="8.77734375" defaultRowHeight="14.4"/>
  <cols>
    <col min="1" max="1" width="4.77734375" bestFit="1" customWidth="1"/>
    <col min="2" max="2" width="13.44140625" bestFit="1" customWidth="1"/>
  </cols>
  <sheetData>
    <row r="1" spans="1:2">
      <c r="A1" t="s">
        <v>27</v>
      </c>
      <c r="B1" t="s">
        <v>10653</v>
      </c>
    </row>
    <row r="2" spans="1:2">
      <c r="A2">
        <v>1986</v>
      </c>
      <c r="B2">
        <v>15.05</v>
      </c>
    </row>
    <row r="3" spans="1:2">
      <c r="A3">
        <v>1987</v>
      </c>
      <c r="B3">
        <v>19.2</v>
      </c>
    </row>
    <row r="4" spans="1:2">
      <c r="A4">
        <v>1988</v>
      </c>
      <c r="B4">
        <v>15.97</v>
      </c>
    </row>
    <row r="5" spans="1:2">
      <c r="A5">
        <v>1989</v>
      </c>
      <c r="B5">
        <v>19.64</v>
      </c>
    </row>
    <row r="6" spans="1:2">
      <c r="A6">
        <v>1990</v>
      </c>
      <c r="B6">
        <v>24.53</v>
      </c>
    </row>
    <row r="7" spans="1:2">
      <c r="A7">
        <v>1991</v>
      </c>
      <c r="B7">
        <v>21.54</v>
      </c>
    </row>
    <row r="8" spans="1:2">
      <c r="A8">
        <v>1992</v>
      </c>
      <c r="B8">
        <v>20.58</v>
      </c>
    </row>
    <row r="9" spans="1:2">
      <c r="A9">
        <v>1993</v>
      </c>
      <c r="B9">
        <v>18.43</v>
      </c>
    </row>
    <row r="10" spans="1:2">
      <c r="A10">
        <v>1994</v>
      </c>
      <c r="B10">
        <v>17.2</v>
      </c>
    </row>
    <row r="11" spans="1:2">
      <c r="A11">
        <v>1995</v>
      </c>
      <c r="B11">
        <v>18.43</v>
      </c>
    </row>
    <row r="12" spans="1:2">
      <c r="A12">
        <v>1996</v>
      </c>
      <c r="B12">
        <v>22.12</v>
      </c>
    </row>
    <row r="13" spans="1:2">
      <c r="A13">
        <v>1997</v>
      </c>
      <c r="B13">
        <v>20.61</v>
      </c>
    </row>
    <row r="14" spans="1:2">
      <c r="A14">
        <v>1998</v>
      </c>
      <c r="B14">
        <v>14.42</v>
      </c>
    </row>
    <row r="15" spans="1:2">
      <c r="A15">
        <v>1999</v>
      </c>
      <c r="B15">
        <v>19.34</v>
      </c>
    </row>
    <row r="16" spans="1:2">
      <c r="A16">
        <v>2000</v>
      </c>
      <c r="B16">
        <v>30.38</v>
      </c>
    </row>
    <row r="17" spans="1:2">
      <c r="A17">
        <v>2001</v>
      </c>
      <c r="B17">
        <v>25.98</v>
      </c>
    </row>
    <row r="18" spans="1:2">
      <c r="A18">
        <v>2002</v>
      </c>
      <c r="B18">
        <v>26.18</v>
      </c>
    </row>
    <row r="19" spans="1:2">
      <c r="A19">
        <v>2003</v>
      </c>
      <c r="B19">
        <v>31.08</v>
      </c>
    </row>
    <row r="20" spans="1:2">
      <c r="A20">
        <v>2004</v>
      </c>
      <c r="B20">
        <v>41.51</v>
      </c>
    </row>
    <row r="21" spans="1:2">
      <c r="A21">
        <v>2005</v>
      </c>
      <c r="B21">
        <v>56.64</v>
      </c>
    </row>
    <row r="22" spans="1:2">
      <c r="A22">
        <v>2006</v>
      </c>
      <c r="B22">
        <v>66.05</v>
      </c>
    </row>
    <row r="23" spans="1:2">
      <c r="A23">
        <v>2007</v>
      </c>
      <c r="B23">
        <v>72.34</v>
      </c>
    </row>
    <row r="24" spans="1:2">
      <c r="A24">
        <v>2008</v>
      </c>
      <c r="B24">
        <v>99.67</v>
      </c>
    </row>
    <row r="25" spans="1:2">
      <c r="A25">
        <v>2009</v>
      </c>
      <c r="B25">
        <v>61.95</v>
      </c>
    </row>
    <row r="26" spans="1:2">
      <c r="A26">
        <v>2010</v>
      </c>
      <c r="B26">
        <v>79.48</v>
      </c>
    </row>
    <row r="27" spans="1:2">
      <c r="A27">
        <v>2011</v>
      </c>
      <c r="B27">
        <v>94.88</v>
      </c>
    </row>
    <row r="28" spans="1:2">
      <c r="A28">
        <v>2012</v>
      </c>
      <c r="B28">
        <v>94.05</v>
      </c>
    </row>
    <row r="29" spans="1:2">
      <c r="A29">
        <v>2013</v>
      </c>
      <c r="B29">
        <v>97.98</v>
      </c>
    </row>
    <row r="30" spans="1:2">
      <c r="A30">
        <v>2014</v>
      </c>
      <c r="B30">
        <v>93.17</v>
      </c>
    </row>
    <row r="31" spans="1:2">
      <c r="A31">
        <v>2015</v>
      </c>
      <c r="B31">
        <v>48.66</v>
      </c>
    </row>
    <row r="32" spans="1:2">
      <c r="A32">
        <v>2016</v>
      </c>
      <c r="B32">
        <v>43.29</v>
      </c>
    </row>
    <row r="33" spans="1:2">
      <c r="A33">
        <v>2017</v>
      </c>
      <c r="B33">
        <v>50.8</v>
      </c>
    </row>
    <row r="34" spans="1:2">
      <c r="A34">
        <v>2018</v>
      </c>
      <c r="B34">
        <v>65.23</v>
      </c>
    </row>
    <row r="35" spans="1:2">
      <c r="A35">
        <v>2019</v>
      </c>
      <c r="B35">
        <v>56.99</v>
      </c>
    </row>
    <row r="36" spans="1:2">
      <c r="A36">
        <v>2020</v>
      </c>
      <c r="B36">
        <v>39.159999999999997</v>
      </c>
    </row>
    <row r="37" spans="1:2">
      <c r="A37">
        <v>2021</v>
      </c>
      <c r="B37">
        <v>68.13</v>
      </c>
    </row>
    <row r="38" spans="1:2">
      <c r="A38">
        <v>2022</v>
      </c>
      <c r="B38">
        <v>94.9</v>
      </c>
    </row>
    <row r="39" spans="1:2">
      <c r="A39">
        <v>2023</v>
      </c>
      <c r="B39">
        <v>77.58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C5F2-865D-4559-AC15-747FD8E7B908}">
  <dimension ref="A1:D511"/>
  <sheetViews>
    <sheetView workbookViewId="0">
      <selection activeCell="D1" sqref="D1"/>
    </sheetView>
  </sheetViews>
  <sheetFormatPr defaultColWidth="8.77734375" defaultRowHeight="14.4"/>
  <cols>
    <col min="1" max="1" width="9" bestFit="1" customWidth="1"/>
    <col min="2" max="2" width="21.109375" bestFit="1" customWidth="1"/>
    <col min="3" max="3" width="23" bestFit="1" customWidth="1"/>
    <col min="4" max="4" width="24" bestFit="1" customWidth="1"/>
  </cols>
  <sheetData>
    <row r="1" spans="1:4">
      <c r="A1" t="s">
        <v>34</v>
      </c>
      <c r="B1" t="s">
        <v>234</v>
      </c>
      <c r="C1" t="s">
        <v>233</v>
      </c>
      <c r="D1" t="s">
        <v>232</v>
      </c>
    </row>
    <row r="2" spans="1:4">
      <c r="A2" s="12">
        <v>29601</v>
      </c>
      <c r="B2" s="11">
        <v>447951</v>
      </c>
      <c r="C2">
        <v>466957</v>
      </c>
      <c r="D2">
        <v>207855</v>
      </c>
    </row>
    <row r="3" spans="1:4">
      <c r="A3" s="12">
        <v>29632</v>
      </c>
      <c r="B3" s="11">
        <v>384838</v>
      </c>
      <c r="C3">
        <v>400637</v>
      </c>
      <c r="D3">
        <v>176257</v>
      </c>
    </row>
    <row r="4" spans="1:4">
      <c r="A4" s="12">
        <v>29660</v>
      </c>
      <c r="B4" s="11">
        <v>411733</v>
      </c>
      <c r="C4">
        <v>425774</v>
      </c>
      <c r="D4">
        <v>192256</v>
      </c>
    </row>
    <row r="5" spans="1:4">
      <c r="A5" s="12">
        <v>29691</v>
      </c>
      <c r="B5" s="11">
        <v>391639</v>
      </c>
      <c r="C5">
        <v>405354</v>
      </c>
      <c r="D5">
        <v>183306</v>
      </c>
    </row>
    <row r="6" spans="1:4">
      <c r="A6" s="12">
        <v>29721</v>
      </c>
      <c r="B6" s="11">
        <v>406829</v>
      </c>
      <c r="C6">
        <v>422165</v>
      </c>
      <c r="D6">
        <v>189694</v>
      </c>
    </row>
    <row r="7" spans="1:4">
      <c r="A7" s="12">
        <v>29752</v>
      </c>
      <c r="B7" s="11">
        <v>399221</v>
      </c>
      <c r="C7">
        <v>413579</v>
      </c>
      <c r="D7">
        <v>186517</v>
      </c>
    </row>
    <row r="8" spans="1:4">
      <c r="A8" s="12">
        <v>29782</v>
      </c>
      <c r="B8" s="11">
        <v>411263</v>
      </c>
      <c r="C8">
        <v>425734</v>
      </c>
      <c r="D8">
        <v>198470</v>
      </c>
    </row>
    <row r="9" spans="1:4">
      <c r="A9" s="12">
        <v>29813</v>
      </c>
      <c r="B9" s="11">
        <v>428375</v>
      </c>
      <c r="C9">
        <v>443466</v>
      </c>
      <c r="D9">
        <v>204855</v>
      </c>
    </row>
    <row r="10" spans="1:4">
      <c r="A10" s="12">
        <v>29844</v>
      </c>
      <c r="B10" s="11">
        <v>410268</v>
      </c>
      <c r="C10">
        <v>423888</v>
      </c>
      <c r="D10">
        <v>196866</v>
      </c>
    </row>
    <row r="11" spans="1:4">
      <c r="A11" s="12">
        <v>29874</v>
      </c>
      <c r="B11" s="11">
        <v>405682</v>
      </c>
      <c r="C11">
        <v>421071</v>
      </c>
      <c r="D11">
        <v>199155</v>
      </c>
    </row>
    <row r="12" spans="1:4">
      <c r="A12" s="12">
        <v>29905</v>
      </c>
      <c r="B12" s="11">
        <v>402209</v>
      </c>
      <c r="C12">
        <v>419171</v>
      </c>
      <c r="D12">
        <v>196861</v>
      </c>
    </row>
    <row r="13" spans="1:4">
      <c r="A13" s="12">
        <v>29935</v>
      </c>
      <c r="B13" s="11">
        <v>421056</v>
      </c>
      <c r="C13">
        <v>438578</v>
      </c>
      <c r="D13">
        <v>204090</v>
      </c>
    </row>
    <row r="14" spans="1:4">
      <c r="A14" s="12">
        <v>29966</v>
      </c>
      <c r="B14" s="11">
        <v>391007</v>
      </c>
      <c r="C14">
        <v>406435</v>
      </c>
      <c r="D14">
        <v>191071</v>
      </c>
    </row>
    <row r="15" spans="1:4">
      <c r="A15" s="12">
        <v>29997</v>
      </c>
      <c r="B15" s="11">
        <v>342334</v>
      </c>
      <c r="C15">
        <v>357557</v>
      </c>
      <c r="D15">
        <v>165099</v>
      </c>
    </row>
    <row r="16" spans="1:4">
      <c r="A16" s="12">
        <v>30025</v>
      </c>
      <c r="B16" s="11">
        <v>380984</v>
      </c>
      <c r="C16">
        <v>396759</v>
      </c>
      <c r="D16">
        <v>185731</v>
      </c>
    </row>
    <row r="17" spans="1:4">
      <c r="A17" s="12">
        <v>30056</v>
      </c>
      <c r="B17" s="11">
        <v>373355</v>
      </c>
      <c r="C17">
        <v>388070</v>
      </c>
      <c r="D17">
        <v>182797</v>
      </c>
    </row>
    <row r="18" spans="1:4">
      <c r="A18" s="12">
        <v>30086</v>
      </c>
      <c r="B18" s="11">
        <v>398786</v>
      </c>
      <c r="C18">
        <v>414984</v>
      </c>
      <c r="D18">
        <v>195851</v>
      </c>
    </row>
    <row r="19" spans="1:4">
      <c r="A19" s="12">
        <v>30117</v>
      </c>
      <c r="B19" s="11">
        <v>407039</v>
      </c>
      <c r="C19">
        <v>421606</v>
      </c>
      <c r="D19">
        <v>202578</v>
      </c>
    </row>
    <row r="20" spans="1:4">
      <c r="A20" s="12">
        <v>30147</v>
      </c>
      <c r="B20" s="11">
        <v>420190</v>
      </c>
      <c r="C20">
        <v>436926</v>
      </c>
      <c r="D20">
        <v>209767</v>
      </c>
    </row>
    <row r="21" spans="1:4">
      <c r="A21" s="12">
        <v>30178</v>
      </c>
      <c r="B21" s="11">
        <v>398917</v>
      </c>
      <c r="C21">
        <v>415518</v>
      </c>
      <c r="D21">
        <v>198978</v>
      </c>
    </row>
    <row r="22" spans="1:4">
      <c r="A22" s="12">
        <v>30209</v>
      </c>
      <c r="B22" s="11">
        <v>395070</v>
      </c>
      <c r="C22">
        <v>410569</v>
      </c>
      <c r="D22">
        <v>195789</v>
      </c>
    </row>
    <row r="23" spans="1:4">
      <c r="A23" s="12">
        <v>30239</v>
      </c>
      <c r="B23" s="11">
        <v>402065</v>
      </c>
      <c r="C23">
        <v>418589</v>
      </c>
      <c r="D23">
        <v>194085</v>
      </c>
    </row>
    <row r="24" spans="1:4">
      <c r="A24" s="12">
        <v>30270</v>
      </c>
      <c r="B24" s="11">
        <v>387708</v>
      </c>
      <c r="C24">
        <v>404996</v>
      </c>
      <c r="D24">
        <v>188133</v>
      </c>
    </row>
    <row r="25" spans="1:4">
      <c r="A25" s="12">
        <v>30300</v>
      </c>
      <c r="B25" s="11">
        <v>396630</v>
      </c>
      <c r="C25">
        <v>415748</v>
      </c>
      <c r="D25">
        <v>202731</v>
      </c>
    </row>
    <row r="26" spans="1:4">
      <c r="A26" s="12">
        <v>30331</v>
      </c>
      <c r="B26" s="11">
        <v>373369</v>
      </c>
      <c r="C26">
        <v>388393</v>
      </c>
      <c r="D26">
        <v>187948</v>
      </c>
    </row>
    <row r="27" spans="1:4">
      <c r="A27" s="12">
        <v>30362</v>
      </c>
      <c r="B27" s="11">
        <v>323402</v>
      </c>
      <c r="C27">
        <v>337129</v>
      </c>
      <c r="D27">
        <v>163670</v>
      </c>
    </row>
    <row r="28" spans="1:4">
      <c r="A28" s="12">
        <v>30390</v>
      </c>
      <c r="B28" s="11">
        <v>360480</v>
      </c>
      <c r="C28">
        <v>374450</v>
      </c>
      <c r="D28">
        <v>182973</v>
      </c>
    </row>
    <row r="29" spans="1:4">
      <c r="A29" s="12">
        <v>30421</v>
      </c>
      <c r="B29" s="11">
        <v>366706</v>
      </c>
      <c r="C29">
        <v>380178</v>
      </c>
      <c r="D29">
        <v>185935</v>
      </c>
    </row>
    <row r="30" spans="1:4">
      <c r="A30" s="12">
        <v>30451</v>
      </c>
      <c r="B30" s="11">
        <v>394072</v>
      </c>
      <c r="C30">
        <v>410307</v>
      </c>
      <c r="D30">
        <v>198257</v>
      </c>
    </row>
    <row r="31" spans="1:4">
      <c r="A31" s="12">
        <v>30482</v>
      </c>
      <c r="B31" s="11">
        <v>396147</v>
      </c>
      <c r="C31">
        <v>411263</v>
      </c>
      <c r="D31">
        <v>199583</v>
      </c>
    </row>
    <row r="32" spans="1:4">
      <c r="A32" s="12">
        <v>30512</v>
      </c>
      <c r="B32" s="11">
        <v>412676</v>
      </c>
      <c r="C32">
        <v>427171</v>
      </c>
      <c r="D32">
        <v>207851</v>
      </c>
    </row>
    <row r="33" spans="1:4">
      <c r="A33" s="12">
        <v>30543</v>
      </c>
      <c r="B33" s="11">
        <v>404525</v>
      </c>
      <c r="C33">
        <v>419671</v>
      </c>
      <c r="D33">
        <v>202597</v>
      </c>
    </row>
    <row r="34" spans="1:4">
      <c r="A34" s="12">
        <v>30574</v>
      </c>
      <c r="B34" s="11">
        <v>405168</v>
      </c>
      <c r="C34">
        <v>420303</v>
      </c>
      <c r="D34">
        <v>198270</v>
      </c>
    </row>
    <row r="35" spans="1:4">
      <c r="A35" s="12">
        <v>30604</v>
      </c>
      <c r="B35" s="11">
        <v>395574</v>
      </c>
      <c r="C35">
        <v>411676</v>
      </c>
      <c r="D35">
        <v>191795</v>
      </c>
    </row>
    <row r="36" spans="1:4">
      <c r="A36" s="12">
        <v>30635</v>
      </c>
      <c r="B36" s="11">
        <v>398342</v>
      </c>
      <c r="C36">
        <v>414643</v>
      </c>
      <c r="D36">
        <v>198964</v>
      </c>
    </row>
    <row r="37" spans="1:4">
      <c r="A37" s="12">
        <v>30665</v>
      </c>
      <c r="B37" s="11">
        <v>386859</v>
      </c>
      <c r="C37">
        <v>400169</v>
      </c>
      <c r="D37">
        <v>195511</v>
      </c>
    </row>
    <row r="38" spans="1:4">
      <c r="A38" s="12">
        <v>30696</v>
      </c>
      <c r="B38" s="11">
        <v>387398</v>
      </c>
      <c r="C38">
        <v>402061</v>
      </c>
      <c r="D38">
        <v>187101</v>
      </c>
    </row>
    <row r="39" spans="1:4">
      <c r="A39" s="12">
        <v>30727</v>
      </c>
      <c r="B39" s="11">
        <v>383825</v>
      </c>
      <c r="C39">
        <v>399865</v>
      </c>
      <c r="D39">
        <v>183201</v>
      </c>
    </row>
    <row r="40" spans="1:4">
      <c r="A40" s="12">
        <v>30756</v>
      </c>
      <c r="B40" s="11">
        <v>394990</v>
      </c>
      <c r="C40">
        <v>411921</v>
      </c>
      <c r="D40">
        <v>197104</v>
      </c>
    </row>
    <row r="41" spans="1:4">
      <c r="A41" s="12">
        <v>30787</v>
      </c>
      <c r="B41" s="11">
        <v>383015</v>
      </c>
      <c r="C41">
        <v>400377</v>
      </c>
      <c r="D41">
        <v>195732</v>
      </c>
    </row>
    <row r="42" spans="1:4">
      <c r="A42" s="12">
        <v>30817</v>
      </c>
      <c r="B42" s="11">
        <v>410894</v>
      </c>
      <c r="C42">
        <v>429150</v>
      </c>
      <c r="D42">
        <v>206142</v>
      </c>
    </row>
    <row r="43" spans="1:4">
      <c r="A43" s="12">
        <v>30848</v>
      </c>
      <c r="B43" s="11">
        <v>411723</v>
      </c>
      <c r="C43">
        <v>428290</v>
      </c>
      <c r="D43">
        <v>198556</v>
      </c>
    </row>
    <row r="44" spans="1:4">
      <c r="A44" s="12">
        <v>30878</v>
      </c>
      <c r="B44" s="11">
        <v>411739</v>
      </c>
      <c r="C44">
        <v>428602</v>
      </c>
      <c r="D44">
        <v>199952</v>
      </c>
    </row>
    <row r="45" spans="1:4">
      <c r="A45" s="12">
        <v>30909</v>
      </c>
      <c r="B45" s="11">
        <v>409964</v>
      </c>
      <c r="C45">
        <v>426472</v>
      </c>
      <c r="D45">
        <v>198560</v>
      </c>
    </row>
    <row r="46" spans="1:4">
      <c r="A46" s="12">
        <v>30940</v>
      </c>
      <c r="B46" s="11">
        <v>397599</v>
      </c>
      <c r="C46">
        <v>414787</v>
      </c>
      <c r="D46">
        <v>195468</v>
      </c>
    </row>
    <row r="47" spans="1:4">
      <c r="A47" s="12">
        <v>30970</v>
      </c>
      <c r="B47" s="11">
        <v>403274</v>
      </c>
      <c r="C47">
        <v>420134</v>
      </c>
      <c r="D47">
        <v>198030</v>
      </c>
    </row>
    <row r="48" spans="1:4">
      <c r="A48" s="12">
        <v>31001</v>
      </c>
      <c r="B48" s="11">
        <v>402852</v>
      </c>
      <c r="C48">
        <v>420009</v>
      </c>
      <c r="D48">
        <v>201258</v>
      </c>
    </row>
    <row r="49" spans="1:4">
      <c r="A49" s="12">
        <v>31031</v>
      </c>
      <c r="B49" s="11">
        <v>406695</v>
      </c>
      <c r="C49">
        <v>424859</v>
      </c>
      <c r="D49">
        <v>200805</v>
      </c>
    </row>
    <row r="50" spans="1:4">
      <c r="A50" s="12">
        <v>31062</v>
      </c>
      <c r="B50" s="11">
        <v>382015</v>
      </c>
      <c r="C50">
        <v>398340</v>
      </c>
      <c r="D50">
        <v>183706</v>
      </c>
    </row>
    <row r="51" spans="1:4">
      <c r="A51" s="12">
        <v>31093</v>
      </c>
      <c r="B51" s="11">
        <v>347028</v>
      </c>
      <c r="C51">
        <v>361260</v>
      </c>
      <c r="D51">
        <v>165598</v>
      </c>
    </row>
    <row r="52" spans="1:4">
      <c r="A52" s="12">
        <v>31121</v>
      </c>
      <c r="B52" s="11">
        <v>381331</v>
      </c>
      <c r="C52">
        <v>396658</v>
      </c>
      <c r="D52">
        <v>188225</v>
      </c>
    </row>
    <row r="53" spans="1:4">
      <c r="A53" s="12">
        <v>31152</v>
      </c>
      <c r="B53" s="11">
        <v>387062</v>
      </c>
      <c r="C53">
        <v>402898</v>
      </c>
      <c r="D53">
        <v>190326</v>
      </c>
    </row>
    <row r="54" spans="1:4">
      <c r="A54" s="12">
        <v>31182</v>
      </c>
      <c r="B54" s="11">
        <v>413050</v>
      </c>
      <c r="C54">
        <v>429026</v>
      </c>
      <c r="D54">
        <v>203497</v>
      </c>
    </row>
    <row r="55" spans="1:4">
      <c r="A55" s="12">
        <v>31213</v>
      </c>
      <c r="B55" s="11">
        <v>406112</v>
      </c>
      <c r="C55">
        <v>424137</v>
      </c>
      <c r="D55">
        <v>203393</v>
      </c>
    </row>
    <row r="56" spans="1:4">
      <c r="A56" s="12">
        <v>31243</v>
      </c>
      <c r="B56" s="11">
        <v>423761</v>
      </c>
      <c r="C56">
        <v>442417</v>
      </c>
      <c r="D56">
        <v>210414</v>
      </c>
    </row>
    <row r="57" spans="1:4">
      <c r="A57" s="12">
        <v>31274</v>
      </c>
      <c r="B57" s="11">
        <v>423152</v>
      </c>
      <c r="C57">
        <v>442167</v>
      </c>
      <c r="D57">
        <v>211236</v>
      </c>
    </row>
    <row r="58" spans="1:4">
      <c r="A58" s="12">
        <v>31305</v>
      </c>
      <c r="B58" s="11">
        <v>392050</v>
      </c>
      <c r="C58">
        <v>408427</v>
      </c>
      <c r="D58">
        <v>188955</v>
      </c>
    </row>
    <row r="59" spans="1:4">
      <c r="A59" s="12">
        <v>31335</v>
      </c>
      <c r="B59" s="11">
        <v>415710</v>
      </c>
      <c r="C59">
        <v>433428</v>
      </c>
      <c r="D59">
        <v>197040</v>
      </c>
    </row>
    <row r="60" spans="1:4">
      <c r="A60" s="12">
        <v>31366</v>
      </c>
      <c r="B60" s="11">
        <v>411075</v>
      </c>
      <c r="C60">
        <v>427932</v>
      </c>
      <c r="D60">
        <v>194407</v>
      </c>
    </row>
    <row r="61" spans="1:4">
      <c r="A61" s="12">
        <v>31396</v>
      </c>
      <c r="B61" s="11">
        <v>432823</v>
      </c>
      <c r="C61">
        <v>451922</v>
      </c>
      <c r="D61">
        <v>206184</v>
      </c>
    </row>
    <row r="62" spans="1:4">
      <c r="A62" s="12">
        <v>31427</v>
      </c>
      <c r="B62" s="11">
        <v>424841</v>
      </c>
      <c r="C62">
        <v>444487</v>
      </c>
      <c r="D62">
        <v>202182</v>
      </c>
    </row>
    <row r="63" spans="1:4">
      <c r="A63" s="12">
        <v>31458</v>
      </c>
      <c r="B63" s="11">
        <v>363738</v>
      </c>
      <c r="C63">
        <v>382539</v>
      </c>
      <c r="D63">
        <v>176440</v>
      </c>
    </row>
    <row r="64" spans="1:4">
      <c r="A64" s="12">
        <v>31486</v>
      </c>
      <c r="B64" s="11">
        <v>395445</v>
      </c>
      <c r="C64">
        <v>412749</v>
      </c>
      <c r="D64">
        <v>187872</v>
      </c>
    </row>
    <row r="65" spans="1:4">
      <c r="A65" s="12">
        <v>31517</v>
      </c>
      <c r="B65" s="11">
        <v>405849</v>
      </c>
      <c r="C65">
        <v>422296</v>
      </c>
      <c r="D65">
        <v>194929</v>
      </c>
    </row>
    <row r="66" spans="1:4">
      <c r="A66" s="12">
        <v>31547</v>
      </c>
      <c r="B66" s="11">
        <v>445039</v>
      </c>
      <c r="C66">
        <v>465101</v>
      </c>
      <c r="D66">
        <v>219922</v>
      </c>
    </row>
    <row r="67" spans="1:4">
      <c r="A67" s="12">
        <v>31578</v>
      </c>
      <c r="B67" s="11">
        <v>430284</v>
      </c>
      <c r="C67">
        <v>448264</v>
      </c>
      <c r="D67">
        <v>213010</v>
      </c>
    </row>
    <row r="68" spans="1:4">
      <c r="A68" s="12">
        <v>31608</v>
      </c>
      <c r="B68" s="11">
        <v>439599</v>
      </c>
      <c r="C68">
        <v>458186</v>
      </c>
      <c r="D68">
        <v>215625</v>
      </c>
    </row>
    <row r="69" spans="1:4">
      <c r="A69" s="12">
        <v>31639</v>
      </c>
      <c r="B69" s="11">
        <v>452342</v>
      </c>
      <c r="C69">
        <v>472756</v>
      </c>
      <c r="D69">
        <v>219828</v>
      </c>
    </row>
    <row r="70" spans="1:4">
      <c r="A70" s="12">
        <v>31670</v>
      </c>
      <c r="B70" s="11">
        <v>426929</v>
      </c>
      <c r="C70">
        <v>448243</v>
      </c>
      <c r="D70">
        <v>206705</v>
      </c>
    </row>
    <row r="71" spans="1:4">
      <c r="A71" s="12">
        <v>31700</v>
      </c>
      <c r="B71" s="11">
        <v>422651</v>
      </c>
      <c r="C71">
        <v>440824</v>
      </c>
      <c r="D71">
        <v>205092</v>
      </c>
    </row>
    <row r="72" spans="1:4">
      <c r="A72" s="12">
        <v>31731</v>
      </c>
      <c r="B72" s="11">
        <v>425643</v>
      </c>
      <c r="C72">
        <v>442978</v>
      </c>
      <c r="D72">
        <v>206844</v>
      </c>
    </row>
    <row r="73" spans="1:4">
      <c r="A73" s="12">
        <v>31761</v>
      </c>
      <c r="B73" s="11">
        <v>443386</v>
      </c>
      <c r="C73">
        <v>462253</v>
      </c>
      <c r="D73">
        <v>216047</v>
      </c>
    </row>
    <row r="74" spans="1:4">
      <c r="A74" s="12">
        <v>31792</v>
      </c>
      <c r="B74" s="11">
        <v>423077</v>
      </c>
      <c r="C74">
        <v>444501</v>
      </c>
      <c r="D74">
        <v>208129</v>
      </c>
    </row>
    <row r="75" spans="1:4">
      <c r="A75" s="12">
        <v>31823</v>
      </c>
      <c r="B75" s="11">
        <v>363507</v>
      </c>
      <c r="C75">
        <v>381365</v>
      </c>
      <c r="D75">
        <v>178209</v>
      </c>
    </row>
    <row r="76" spans="1:4">
      <c r="A76" s="12">
        <v>31851</v>
      </c>
      <c r="B76" s="11">
        <v>406709</v>
      </c>
      <c r="C76">
        <v>425118</v>
      </c>
      <c r="D76">
        <v>203615</v>
      </c>
    </row>
    <row r="77" spans="1:4">
      <c r="A77" s="12">
        <v>31882</v>
      </c>
      <c r="B77" s="11">
        <v>409755</v>
      </c>
      <c r="C77">
        <v>429021</v>
      </c>
      <c r="D77">
        <v>205483</v>
      </c>
    </row>
    <row r="78" spans="1:4">
      <c r="A78" s="12">
        <v>31912</v>
      </c>
      <c r="B78" s="11">
        <v>428893</v>
      </c>
      <c r="C78">
        <v>449713</v>
      </c>
      <c r="D78">
        <v>216709</v>
      </c>
    </row>
    <row r="79" spans="1:4">
      <c r="A79" s="12">
        <v>31943</v>
      </c>
      <c r="B79" s="11">
        <v>430566</v>
      </c>
      <c r="C79">
        <v>448493</v>
      </c>
      <c r="D79">
        <v>212674</v>
      </c>
    </row>
    <row r="80" spans="1:4">
      <c r="A80" s="12">
        <v>31973</v>
      </c>
      <c r="B80" s="11">
        <v>449789</v>
      </c>
      <c r="C80">
        <v>468935</v>
      </c>
      <c r="D80">
        <v>218317</v>
      </c>
    </row>
    <row r="81" spans="1:4">
      <c r="A81" s="12">
        <v>32004</v>
      </c>
      <c r="B81" s="11">
        <v>444072</v>
      </c>
      <c r="C81">
        <v>463258</v>
      </c>
      <c r="D81">
        <v>214902</v>
      </c>
    </row>
    <row r="82" spans="1:4">
      <c r="A82" s="12">
        <v>32035</v>
      </c>
      <c r="B82" s="11">
        <v>430115</v>
      </c>
      <c r="C82">
        <v>450410</v>
      </c>
      <c r="D82">
        <v>207615</v>
      </c>
    </row>
    <row r="83" spans="1:4">
      <c r="A83" s="12">
        <v>32065</v>
      </c>
      <c r="B83" s="11">
        <v>433931</v>
      </c>
      <c r="C83">
        <v>453254</v>
      </c>
      <c r="D83">
        <v>206711</v>
      </c>
    </row>
    <row r="84" spans="1:4">
      <c r="A84" s="12">
        <v>32096</v>
      </c>
      <c r="B84" s="11">
        <v>429356</v>
      </c>
      <c r="C84">
        <v>447910</v>
      </c>
      <c r="D84">
        <v>207212</v>
      </c>
    </row>
    <row r="85" spans="1:4">
      <c r="A85" s="12">
        <v>32126</v>
      </c>
      <c r="B85" s="11">
        <v>455622</v>
      </c>
      <c r="C85">
        <v>476679</v>
      </c>
      <c r="D85">
        <v>217443</v>
      </c>
    </row>
    <row r="86" spans="1:4">
      <c r="A86" s="12">
        <v>32157</v>
      </c>
      <c r="B86" s="11">
        <v>437543</v>
      </c>
      <c r="C86">
        <v>458551</v>
      </c>
      <c r="D86">
        <v>208623</v>
      </c>
    </row>
    <row r="87" spans="1:4">
      <c r="A87" s="12">
        <v>32188</v>
      </c>
      <c r="B87" s="11">
        <v>399137</v>
      </c>
      <c r="C87">
        <v>418423</v>
      </c>
      <c r="D87">
        <v>195340</v>
      </c>
    </row>
    <row r="88" spans="1:4">
      <c r="A88" s="12">
        <v>32217</v>
      </c>
      <c r="B88" s="11">
        <v>433850</v>
      </c>
      <c r="C88">
        <v>453792</v>
      </c>
      <c r="D88">
        <v>208155</v>
      </c>
    </row>
    <row r="89" spans="1:4">
      <c r="A89" s="12">
        <v>32248</v>
      </c>
      <c r="B89" s="11">
        <v>427883</v>
      </c>
      <c r="C89">
        <v>446719</v>
      </c>
      <c r="D89">
        <v>207200</v>
      </c>
    </row>
    <row r="90" spans="1:4">
      <c r="A90" s="12">
        <v>32278</v>
      </c>
      <c r="B90" s="11">
        <v>440310</v>
      </c>
      <c r="C90">
        <v>460835</v>
      </c>
      <c r="D90">
        <v>212359</v>
      </c>
    </row>
    <row r="91" spans="1:4">
      <c r="A91" s="12">
        <v>32309</v>
      </c>
      <c r="B91" s="11">
        <v>435580</v>
      </c>
      <c r="C91">
        <v>455128</v>
      </c>
      <c r="D91">
        <v>209473</v>
      </c>
    </row>
    <row r="92" spans="1:4">
      <c r="A92" s="12">
        <v>32339</v>
      </c>
      <c r="B92" s="11">
        <v>455568</v>
      </c>
      <c r="C92">
        <v>475345</v>
      </c>
      <c r="D92">
        <v>221925</v>
      </c>
    </row>
    <row r="93" spans="1:4">
      <c r="A93" s="12">
        <v>32370</v>
      </c>
      <c r="B93" s="11">
        <v>459148</v>
      </c>
      <c r="C93">
        <v>480550</v>
      </c>
      <c r="D93">
        <v>223471</v>
      </c>
    </row>
    <row r="94" spans="1:4">
      <c r="A94" s="12">
        <v>32401</v>
      </c>
      <c r="B94" s="11">
        <v>431543</v>
      </c>
      <c r="C94">
        <v>449492</v>
      </c>
      <c r="D94">
        <v>208444</v>
      </c>
    </row>
    <row r="95" spans="1:4">
      <c r="A95" s="12">
        <v>32431</v>
      </c>
      <c r="B95" s="11">
        <v>440384</v>
      </c>
      <c r="C95">
        <v>460563</v>
      </c>
      <c r="D95">
        <v>212577</v>
      </c>
    </row>
    <row r="96" spans="1:4">
      <c r="A96" s="12">
        <v>32462</v>
      </c>
      <c r="B96" s="11">
        <v>432592</v>
      </c>
      <c r="C96">
        <v>451844</v>
      </c>
      <c r="D96">
        <v>211802</v>
      </c>
    </row>
    <row r="97" spans="1:4">
      <c r="A97" s="12">
        <v>32492</v>
      </c>
      <c r="B97" s="11">
        <v>464848</v>
      </c>
      <c r="C97">
        <v>486904</v>
      </c>
      <c r="D97">
        <v>226399</v>
      </c>
    </row>
    <row r="98" spans="1:4">
      <c r="A98" s="12">
        <v>32523</v>
      </c>
      <c r="B98" s="11">
        <v>448191</v>
      </c>
      <c r="C98">
        <v>471266</v>
      </c>
      <c r="D98">
        <v>215043</v>
      </c>
    </row>
    <row r="99" spans="1:4">
      <c r="A99" s="12">
        <v>32554</v>
      </c>
      <c r="B99" s="11">
        <v>386900</v>
      </c>
      <c r="C99">
        <v>405402</v>
      </c>
      <c r="D99">
        <v>186192</v>
      </c>
    </row>
    <row r="100" spans="1:4">
      <c r="A100" s="12">
        <v>32582</v>
      </c>
      <c r="B100" s="11">
        <v>430808</v>
      </c>
      <c r="C100">
        <v>450396</v>
      </c>
      <c r="D100">
        <v>204984</v>
      </c>
    </row>
    <row r="101" spans="1:4">
      <c r="A101" s="12">
        <v>32613</v>
      </c>
      <c r="B101" s="11">
        <v>420178</v>
      </c>
      <c r="C101">
        <v>440325</v>
      </c>
      <c r="D101">
        <v>204331</v>
      </c>
    </row>
    <row r="102" spans="1:4">
      <c r="A102" s="12">
        <v>32643</v>
      </c>
      <c r="B102" s="11">
        <v>443867</v>
      </c>
      <c r="C102">
        <v>464072</v>
      </c>
      <c r="D102">
        <v>213709</v>
      </c>
    </row>
    <row r="103" spans="1:4">
      <c r="A103" s="12">
        <v>32674</v>
      </c>
      <c r="B103" s="11">
        <v>449927</v>
      </c>
      <c r="C103">
        <v>470141</v>
      </c>
      <c r="D103">
        <v>218236</v>
      </c>
    </row>
    <row r="104" spans="1:4">
      <c r="A104" s="12">
        <v>32704</v>
      </c>
      <c r="B104" s="11">
        <v>466538</v>
      </c>
      <c r="C104">
        <v>488656</v>
      </c>
      <c r="D104">
        <v>228162</v>
      </c>
    </row>
    <row r="105" spans="1:4">
      <c r="A105" s="12">
        <v>32735</v>
      </c>
      <c r="B105" s="11">
        <v>464966</v>
      </c>
      <c r="C105">
        <v>484398</v>
      </c>
      <c r="D105">
        <v>221813</v>
      </c>
    </row>
    <row r="106" spans="1:4">
      <c r="A106" s="12">
        <v>32766</v>
      </c>
      <c r="B106" s="11">
        <v>444910</v>
      </c>
      <c r="C106">
        <v>464830</v>
      </c>
      <c r="D106">
        <v>212078</v>
      </c>
    </row>
    <row r="107" spans="1:4">
      <c r="A107" s="12">
        <v>32796</v>
      </c>
      <c r="B107" s="11">
        <v>448323</v>
      </c>
      <c r="C107">
        <v>467848</v>
      </c>
      <c r="D107">
        <v>212188</v>
      </c>
    </row>
    <row r="108" spans="1:4">
      <c r="A108" s="12">
        <v>32827</v>
      </c>
      <c r="B108" s="11">
        <v>442955</v>
      </c>
      <c r="C108">
        <v>462057</v>
      </c>
      <c r="D108">
        <v>211389</v>
      </c>
    </row>
    <row r="109" spans="1:4">
      <c r="A109" s="12">
        <v>32857</v>
      </c>
      <c r="B109" s="11">
        <v>449724</v>
      </c>
      <c r="C109">
        <v>469311</v>
      </c>
      <c r="D109">
        <v>213402</v>
      </c>
    </row>
    <row r="110" spans="1:4">
      <c r="A110" s="12">
        <v>32888</v>
      </c>
      <c r="B110" s="11">
        <v>453860</v>
      </c>
      <c r="C110">
        <v>474835</v>
      </c>
      <c r="D110">
        <v>213261</v>
      </c>
    </row>
    <row r="111" spans="1:4">
      <c r="A111" s="12">
        <v>32919</v>
      </c>
      <c r="B111" s="11">
        <v>405424</v>
      </c>
      <c r="C111">
        <v>425765</v>
      </c>
      <c r="D111">
        <v>195691</v>
      </c>
    </row>
    <row r="112" spans="1:4">
      <c r="A112" s="12">
        <v>32947</v>
      </c>
      <c r="B112" s="11">
        <v>429986</v>
      </c>
      <c r="C112">
        <v>450569</v>
      </c>
      <c r="D112">
        <v>205009</v>
      </c>
    </row>
    <row r="113" spans="1:4">
      <c r="A113" s="12">
        <v>32978</v>
      </c>
      <c r="B113" s="11">
        <v>423463</v>
      </c>
      <c r="C113">
        <v>443090</v>
      </c>
      <c r="D113">
        <v>203263</v>
      </c>
    </row>
    <row r="114" spans="1:4">
      <c r="A114" s="12">
        <v>33008</v>
      </c>
      <c r="B114" s="11">
        <v>438306</v>
      </c>
      <c r="C114">
        <v>457936</v>
      </c>
      <c r="D114">
        <v>204906</v>
      </c>
    </row>
    <row r="115" spans="1:4">
      <c r="A115" s="12">
        <v>33039</v>
      </c>
      <c r="B115" s="11">
        <v>444596</v>
      </c>
      <c r="C115">
        <v>464932</v>
      </c>
      <c r="D115">
        <v>213041</v>
      </c>
    </row>
    <row r="116" spans="1:4">
      <c r="A116" s="12">
        <v>33069</v>
      </c>
      <c r="B116" s="11">
        <v>476974</v>
      </c>
      <c r="C116">
        <v>496224</v>
      </c>
      <c r="D116">
        <v>224384</v>
      </c>
    </row>
    <row r="117" spans="1:4">
      <c r="A117" s="12">
        <v>33100</v>
      </c>
      <c r="B117" s="11">
        <v>476657</v>
      </c>
      <c r="C117">
        <v>499182</v>
      </c>
      <c r="D117">
        <v>227100</v>
      </c>
    </row>
    <row r="118" spans="1:4">
      <c r="A118" s="12">
        <v>33131</v>
      </c>
      <c r="B118" s="11">
        <v>454679</v>
      </c>
      <c r="C118">
        <v>475532</v>
      </c>
      <c r="D118">
        <v>218227</v>
      </c>
    </row>
    <row r="119" spans="1:4">
      <c r="A119" s="12">
        <v>33161</v>
      </c>
      <c r="B119" s="11">
        <v>445904</v>
      </c>
      <c r="C119">
        <v>468096</v>
      </c>
      <c r="D119">
        <v>213285</v>
      </c>
    </row>
    <row r="120" spans="1:4">
      <c r="A120" s="12">
        <v>33192</v>
      </c>
      <c r="B120" s="11">
        <v>431705</v>
      </c>
      <c r="C120">
        <v>451751</v>
      </c>
      <c r="D120">
        <v>208208</v>
      </c>
    </row>
    <row r="121" spans="1:4">
      <c r="A121" s="12">
        <v>33222</v>
      </c>
      <c r="B121" s="11">
        <v>443522</v>
      </c>
      <c r="C121">
        <v>466546</v>
      </c>
      <c r="D121">
        <v>213483</v>
      </c>
    </row>
    <row r="122" spans="1:4">
      <c r="A122" s="12">
        <v>33253</v>
      </c>
      <c r="B122" s="11">
        <v>432224</v>
      </c>
      <c r="C122">
        <v>453712</v>
      </c>
      <c r="D122">
        <v>205504</v>
      </c>
    </row>
    <row r="123" spans="1:4">
      <c r="A123" s="12">
        <v>33284</v>
      </c>
      <c r="B123" s="11">
        <v>394625</v>
      </c>
      <c r="C123">
        <v>414040</v>
      </c>
      <c r="D123">
        <v>184042</v>
      </c>
    </row>
    <row r="124" spans="1:4">
      <c r="A124" s="12">
        <v>33312</v>
      </c>
      <c r="B124" s="11">
        <v>431091</v>
      </c>
      <c r="C124">
        <v>451502</v>
      </c>
      <c r="D124">
        <v>205919</v>
      </c>
    </row>
    <row r="125" spans="1:4">
      <c r="A125" s="12">
        <v>33343</v>
      </c>
      <c r="B125" s="11">
        <v>420937</v>
      </c>
      <c r="C125">
        <v>440075</v>
      </c>
      <c r="D125">
        <v>202249</v>
      </c>
    </row>
    <row r="126" spans="1:4">
      <c r="A126" s="12">
        <v>33373</v>
      </c>
      <c r="B126" s="11">
        <v>454992</v>
      </c>
      <c r="C126">
        <v>476824</v>
      </c>
      <c r="D126">
        <v>218948</v>
      </c>
    </row>
    <row r="127" spans="1:4">
      <c r="A127" s="12">
        <v>33404</v>
      </c>
      <c r="B127" s="11">
        <v>457652</v>
      </c>
      <c r="C127">
        <v>478972</v>
      </c>
      <c r="D127">
        <v>220533</v>
      </c>
    </row>
    <row r="128" spans="1:4">
      <c r="A128" s="12">
        <v>33434</v>
      </c>
      <c r="B128" s="11">
        <v>466168</v>
      </c>
      <c r="C128">
        <v>489908</v>
      </c>
      <c r="D128">
        <v>225507</v>
      </c>
    </row>
    <row r="129" spans="1:4">
      <c r="A129" s="12">
        <v>33465</v>
      </c>
      <c r="B129" s="11">
        <v>467095</v>
      </c>
      <c r="C129">
        <v>489794</v>
      </c>
      <c r="D129">
        <v>224663</v>
      </c>
    </row>
    <row r="130" spans="1:4">
      <c r="A130" s="12">
        <v>33496</v>
      </c>
      <c r="B130" s="11">
        <v>443498</v>
      </c>
      <c r="C130">
        <v>465430</v>
      </c>
      <c r="D130">
        <v>210888</v>
      </c>
    </row>
    <row r="131" spans="1:4">
      <c r="A131" s="12">
        <v>33526</v>
      </c>
      <c r="B131" s="11">
        <v>439747</v>
      </c>
      <c r="C131">
        <v>461008</v>
      </c>
      <c r="D131">
        <v>209218</v>
      </c>
    </row>
    <row r="132" spans="1:4">
      <c r="A132" s="12">
        <v>33557</v>
      </c>
      <c r="B132" s="11">
        <v>433038</v>
      </c>
      <c r="C132">
        <v>455623</v>
      </c>
      <c r="D132">
        <v>210532</v>
      </c>
    </row>
    <row r="133" spans="1:4">
      <c r="A133" s="12">
        <v>33587</v>
      </c>
      <c r="B133" s="11">
        <v>466520</v>
      </c>
      <c r="C133">
        <v>491660</v>
      </c>
      <c r="D133">
        <v>227971</v>
      </c>
    </row>
    <row r="134" spans="1:4">
      <c r="A134" s="12">
        <v>33618</v>
      </c>
      <c r="B134" s="11">
        <v>436900</v>
      </c>
      <c r="C134">
        <v>460513</v>
      </c>
      <c r="D134">
        <v>217406</v>
      </c>
    </row>
    <row r="135" spans="1:4">
      <c r="A135" s="12">
        <v>33649</v>
      </c>
      <c r="B135" s="11">
        <v>397150</v>
      </c>
      <c r="C135">
        <v>418429</v>
      </c>
      <c r="D135">
        <v>195041</v>
      </c>
    </row>
    <row r="136" spans="1:4">
      <c r="A136" s="12">
        <v>33678</v>
      </c>
      <c r="B136" s="11">
        <v>435880</v>
      </c>
      <c r="C136">
        <v>458147</v>
      </c>
      <c r="D136">
        <v>207165</v>
      </c>
    </row>
    <row r="137" spans="1:4">
      <c r="A137" s="12">
        <v>33709</v>
      </c>
      <c r="B137" s="11">
        <v>436078</v>
      </c>
      <c r="C137">
        <v>458740</v>
      </c>
      <c r="D137">
        <v>208620</v>
      </c>
    </row>
    <row r="138" spans="1:4">
      <c r="A138" s="12">
        <v>33739</v>
      </c>
      <c r="B138" s="11">
        <v>459862</v>
      </c>
      <c r="C138">
        <v>484723</v>
      </c>
      <c r="D138">
        <v>219850</v>
      </c>
    </row>
    <row r="139" spans="1:4">
      <c r="A139" s="12">
        <v>33770</v>
      </c>
      <c r="B139" s="11">
        <v>453095</v>
      </c>
      <c r="C139">
        <v>476667</v>
      </c>
      <c r="D139">
        <v>215945</v>
      </c>
    </row>
    <row r="140" spans="1:4">
      <c r="A140" s="12">
        <v>33800</v>
      </c>
      <c r="B140" s="11">
        <v>471323</v>
      </c>
      <c r="C140">
        <v>497192</v>
      </c>
      <c r="D140">
        <v>223038</v>
      </c>
    </row>
    <row r="141" spans="1:4">
      <c r="A141" s="12">
        <v>33831</v>
      </c>
      <c r="B141" s="11">
        <v>450831</v>
      </c>
      <c r="C141">
        <v>474174</v>
      </c>
      <c r="D141">
        <v>211335</v>
      </c>
    </row>
    <row r="142" spans="1:4">
      <c r="A142" s="12">
        <v>33862</v>
      </c>
      <c r="B142" s="11">
        <v>440629</v>
      </c>
      <c r="C142">
        <v>464942</v>
      </c>
      <c r="D142">
        <v>212115</v>
      </c>
    </row>
    <row r="143" spans="1:4">
      <c r="A143" s="12">
        <v>33892</v>
      </c>
      <c r="B143" s="11">
        <v>462113</v>
      </c>
      <c r="C143">
        <v>483274</v>
      </c>
      <c r="D143">
        <v>223132</v>
      </c>
    </row>
    <row r="144" spans="1:4">
      <c r="A144" s="12">
        <v>33923</v>
      </c>
      <c r="B144" s="11">
        <v>448161</v>
      </c>
      <c r="C144">
        <v>471954</v>
      </c>
      <c r="D144">
        <v>219688</v>
      </c>
    </row>
    <row r="145" spans="1:4">
      <c r="A145" s="12">
        <v>33953</v>
      </c>
      <c r="B145" s="11">
        <v>460958</v>
      </c>
      <c r="C145">
        <v>486752</v>
      </c>
      <c r="D145">
        <v>229726</v>
      </c>
    </row>
    <row r="146" spans="1:4">
      <c r="A146" s="12">
        <v>33984</v>
      </c>
      <c r="B146" s="11">
        <v>443646</v>
      </c>
      <c r="C146">
        <v>468048</v>
      </c>
      <c r="D146">
        <v>224008</v>
      </c>
    </row>
    <row r="147" spans="1:4">
      <c r="A147" s="12">
        <v>34015</v>
      </c>
      <c r="B147" s="11">
        <v>399969</v>
      </c>
      <c r="C147">
        <v>421597</v>
      </c>
      <c r="D147">
        <v>199857</v>
      </c>
    </row>
    <row r="148" spans="1:4">
      <c r="A148" s="12">
        <v>34043</v>
      </c>
      <c r="B148" s="11">
        <v>443259</v>
      </c>
      <c r="C148">
        <v>467504</v>
      </c>
      <c r="D148">
        <v>211388</v>
      </c>
    </row>
    <row r="149" spans="1:4">
      <c r="A149" s="12">
        <v>34074</v>
      </c>
      <c r="B149" s="11">
        <v>444618</v>
      </c>
      <c r="C149">
        <v>466485</v>
      </c>
      <c r="D149">
        <v>212898</v>
      </c>
    </row>
    <row r="150" spans="1:4">
      <c r="A150" s="12">
        <v>34104</v>
      </c>
      <c r="B150" s="11">
        <v>469067</v>
      </c>
      <c r="C150">
        <v>492239</v>
      </c>
      <c r="D150">
        <v>229137</v>
      </c>
    </row>
    <row r="151" spans="1:4">
      <c r="A151" s="12">
        <v>34135</v>
      </c>
      <c r="B151" s="11">
        <v>463207</v>
      </c>
      <c r="C151">
        <v>484969</v>
      </c>
      <c r="D151">
        <v>221540</v>
      </c>
    </row>
    <row r="152" spans="1:4">
      <c r="A152" s="12">
        <v>34165</v>
      </c>
      <c r="B152" s="11">
        <v>477080</v>
      </c>
      <c r="C152">
        <v>500317</v>
      </c>
      <c r="D152">
        <v>226110</v>
      </c>
    </row>
    <row r="153" spans="1:4">
      <c r="A153" s="12">
        <v>34196</v>
      </c>
      <c r="B153" s="11">
        <v>466624</v>
      </c>
      <c r="C153">
        <v>491513</v>
      </c>
      <c r="D153">
        <v>224237</v>
      </c>
    </row>
    <row r="154" spans="1:4">
      <c r="A154" s="12">
        <v>34227</v>
      </c>
      <c r="B154" s="11">
        <v>457679</v>
      </c>
      <c r="C154">
        <v>481446</v>
      </c>
      <c r="D154">
        <v>222811</v>
      </c>
    </row>
    <row r="155" spans="1:4">
      <c r="A155" s="12">
        <v>34257</v>
      </c>
      <c r="B155" s="11">
        <v>474255</v>
      </c>
      <c r="C155">
        <v>497093</v>
      </c>
      <c r="D155">
        <v>229308</v>
      </c>
    </row>
    <row r="156" spans="1:4">
      <c r="A156" s="12">
        <v>34288</v>
      </c>
      <c r="B156" s="11">
        <v>465297</v>
      </c>
      <c r="C156">
        <v>490338</v>
      </c>
      <c r="D156">
        <v>229185</v>
      </c>
    </row>
    <row r="157" spans="1:4">
      <c r="A157" s="12">
        <v>34318</v>
      </c>
      <c r="B157" s="11">
        <v>477837</v>
      </c>
      <c r="C157">
        <v>500702</v>
      </c>
      <c r="D157">
        <v>235501</v>
      </c>
    </row>
    <row r="158" spans="1:4">
      <c r="A158" s="12">
        <v>34349</v>
      </c>
      <c r="B158" s="11">
        <v>442289</v>
      </c>
      <c r="C158">
        <v>465903</v>
      </c>
      <c r="D158">
        <v>216333</v>
      </c>
    </row>
    <row r="159" spans="1:4">
      <c r="A159" s="12">
        <v>34380</v>
      </c>
      <c r="B159" s="11">
        <v>394406</v>
      </c>
      <c r="C159">
        <v>414131</v>
      </c>
      <c r="D159">
        <v>188274</v>
      </c>
    </row>
    <row r="160" spans="1:4">
      <c r="A160" s="12">
        <v>34408</v>
      </c>
      <c r="B160" s="11">
        <v>438669</v>
      </c>
      <c r="C160">
        <v>460457</v>
      </c>
      <c r="D160">
        <v>206358</v>
      </c>
    </row>
    <row r="161" spans="1:4">
      <c r="A161" s="12">
        <v>34439</v>
      </c>
      <c r="B161" s="11">
        <v>451285</v>
      </c>
      <c r="C161">
        <v>474622</v>
      </c>
      <c r="D161">
        <v>211951</v>
      </c>
    </row>
    <row r="162" spans="1:4">
      <c r="A162" s="12">
        <v>34469</v>
      </c>
      <c r="B162" s="11">
        <v>481245</v>
      </c>
      <c r="C162">
        <v>503698</v>
      </c>
      <c r="D162">
        <v>224060</v>
      </c>
    </row>
    <row r="163" spans="1:4">
      <c r="A163" s="12">
        <v>34500</v>
      </c>
      <c r="B163" s="11">
        <v>464669</v>
      </c>
      <c r="C163">
        <v>488426</v>
      </c>
      <c r="D163">
        <v>219265</v>
      </c>
    </row>
    <row r="164" spans="1:4">
      <c r="A164" s="12">
        <v>34530</v>
      </c>
      <c r="B164" s="11">
        <v>475813</v>
      </c>
      <c r="C164">
        <v>499992</v>
      </c>
      <c r="D164">
        <v>223734</v>
      </c>
    </row>
    <row r="165" spans="1:4">
      <c r="A165" s="12">
        <v>34561</v>
      </c>
      <c r="B165" s="11">
        <v>481432</v>
      </c>
      <c r="C165">
        <v>504566</v>
      </c>
      <c r="D165">
        <v>225117</v>
      </c>
    </row>
    <row r="166" spans="1:4">
      <c r="A166" s="12">
        <v>34592</v>
      </c>
      <c r="B166" s="11">
        <v>457302</v>
      </c>
      <c r="C166">
        <v>480390</v>
      </c>
      <c r="D166">
        <v>217366</v>
      </c>
    </row>
    <row r="167" spans="1:4">
      <c r="A167" s="12">
        <v>34622</v>
      </c>
      <c r="B167" s="11">
        <v>457359</v>
      </c>
      <c r="C167">
        <v>480827</v>
      </c>
      <c r="D167">
        <v>219407</v>
      </c>
    </row>
    <row r="168" spans="1:4">
      <c r="A168" s="12">
        <v>34653</v>
      </c>
      <c r="B168" s="11">
        <v>461433</v>
      </c>
      <c r="C168">
        <v>485863</v>
      </c>
      <c r="D168">
        <v>231335</v>
      </c>
    </row>
    <row r="169" spans="1:4">
      <c r="A169" s="12">
        <v>34683</v>
      </c>
      <c r="B169" s="11">
        <v>477360</v>
      </c>
      <c r="C169">
        <v>504709</v>
      </c>
      <c r="D169">
        <v>237806</v>
      </c>
    </row>
    <row r="170" spans="1:4">
      <c r="A170" s="12">
        <v>34714</v>
      </c>
      <c r="B170" s="11">
        <v>453363</v>
      </c>
      <c r="C170">
        <v>478056</v>
      </c>
      <c r="D170">
        <v>224103</v>
      </c>
    </row>
    <row r="171" spans="1:4">
      <c r="A171" s="12">
        <v>34745</v>
      </c>
      <c r="B171" s="11">
        <v>404014</v>
      </c>
      <c r="C171">
        <v>423848</v>
      </c>
      <c r="D171">
        <v>199935</v>
      </c>
    </row>
    <row r="172" spans="1:4">
      <c r="A172" s="12">
        <v>34773</v>
      </c>
      <c r="B172" s="11">
        <v>453889</v>
      </c>
      <c r="C172">
        <v>475328</v>
      </c>
      <c r="D172">
        <v>218015</v>
      </c>
    </row>
    <row r="173" spans="1:4">
      <c r="A173" s="12">
        <v>34804</v>
      </c>
      <c r="B173" s="11">
        <v>452915</v>
      </c>
      <c r="C173">
        <v>474821</v>
      </c>
      <c r="D173">
        <v>221068</v>
      </c>
    </row>
    <row r="174" spans="1:4">
      <c r="A174" s="12">
        <v>34834</v>
      </c>
      <c r="B174" s="11">
        <v>474755</v>
      </c>
      <c r="C174">
        <v>498547</v>
      </c>
      <c r="D174">
        <v>232184</v>
      </c>
    </row>
    <row r="175" spans="1:4">
      <c r="A175" s="12">
        <v>34865</v>
      </c>
      <c r="B175" s="11">
        <v>470046</v>
      </c>
      <c r="C175">
        <v>493678</v>
      </c>
      <c r="D175">
        <v>229466</v>
      </c>
    </row>
    <row r="176" spans="1:4">
      <c r="A176" s="12">
        <v>34895</v>
      </c>
      <c r="B176" s="11">
        <v>488122</v>
      </c>
      <c r="C176">
        <v>512166</v>
      </c>
      <c r="D176">
        <v>237232</v>
      </c>
    </row>
    <row r="177" spans="1:4">
      <c r="A177" s="12">
        <v>34926</v>
      </c>
      <c r="B177" s="11">
        <v>484099</v>
      </c>
      <c r="C177">
        <v>508052</v>
      </c>
      <c r="D177">
        <v>232376</v>
      </c>
    </row>
    <row r="178" spans="1:4">
      <c r="A178" s="12">
        <v>34957</v>
      </c>
      <c r="B178" s="11">
        <v>473351</v>
      </c>
      <c r="C178">
        <v>497700</v>
      </c>
      <c r="D178">
        <v>230806</v>
      </c>
    </row>
    <row r="179" spans="1:4">
      <c r="A179" s="12">
        <v>34987</v>
      </c>
      <c r="B179" s="11">
        <v>461149</v>
      </c>
      <c r="C179">
        <v>485498</v>
      </c>
      <c r="D179">
        <v>228868</v>
      </c>
    </row>
    <row r="180" spans="1:4">
      <c r="A180" s="12">
        <v>35018</v>
      </c>
      <c r="B180" s="11">
        <v>457285</v>
      </c>
      <c r="C180">
        <v>481964</v>
      </c>
      <c r="D180">
        <v>228607</v>
      </c>
    </row>
    <row r="181" spans="1:4">
      <c r="A181" s="12">
        <v>35048</v>
      </c>
      <c r="B181" s="11">
        <v>482339</v>
      </c>
      <c r="C181">
        <v>508287</v>
      </c>
      <c r="D181">
        <v>239743</v>
      </c>
    </row>
    <row r="182" spans="1:4">
      <c r="A182" s="12">
        <v>35079</v>
      </c>
      <c r="B182" s="11">
        <v>457534</v>
      </c>
      <c r="C182">
        <v>481776</v>
      </c>
      <c r="D182">
        <v>224777</v>
      </c>
    </row>
    <row r="183" spans="1:4">
      <c r="A183" s="12">
        <v>35110</v>
      </c>
      <c r="B183" s="11">
        <v>427932</v>
      </c>
      <c r="C183">
        <v>450846</v>
      </c>
      <c r="D183">
        <v>209977</v>
      </c>
    </row>
    <row r="184" spans="1:4">
      <c r="A184" s="12">
        <v>35139</v>
      </c>
      <c r="B184" s="11">
        <v>458755</v>
      </c>
      <c r="C184">
        <v>483102</v>
      </c>
      <c r="D184">
        <v>224425</v>
      </c>
    </row>
    <row r="185" spans="1:4">
      <c r="A185" s="12">
        <v>35170</v>
      </c>
      <c r="B185" s="11">
        <v>460861</v>
      </c>
      <c r="C185">
        <v>485839</v>
      </c>
      <c r="D185">
        <v>224065</v>
      </c>
    </row>
    <row r="186" spans="1:4">
      <c r="A186" s="12">
        <v>35200</v>
      </c>
      <c r="B186" s="11">
        <v>485559</v>
      </c>
      <c r="C186">
        <v>512079</v>
      </c>
      <c r="D186">
        <v>239754</v>
      </c>
    </row>
    <row r="187" spans="1:4">
      <c r="A187" s="12">
        <v>35231</v>
      </c>
      <c r="B187" s="11">
        <v>479596</v>
      </c>
      <c r="C187">
        <v>504171</v>
      </c>
      <c r="D187">
        <v>233875</v>
      </c>
    </row>
    <row r="188" spans="1:4">
      <c r="A188" s="12">
        <v>35261</v>
      </c>
      <c r="B188" s="11">
        <v>486423</v>
      </c>
      <c r="C188">
        <v>512506</v>
      </c>
      <c r="D188">
        <v>242170</v>
      </c>
    </row>
    <row r="189" spans="1:4">
      <c r="A189" s="12">
        <v>35292</v>
      </c>
      <c r="B189" s="11">
        <v>493343</v>
      </c>
      <c r="C189">
        <v>519088</v>
      </c>
      <c r="D189">
        <v>239447</v>
      </c>
    </row>
    <row r="190" spans="1:4">
      <c r="A190" s="12">
        <v>35323</v>
      </c>
      <c r="B190" s="11">
        <v>474821</v>
      </c>
      <c r="C190">
        <v>501623</v>
      </c>
      <c r="D190">
        <v>226891</v>
      </c>
    </row>
    <row r="191" spans="1:4">
      <c r="A191" s="12">
        <v>35353</v>
      </c>
      <c r="B191" s="11">
        <v>483888</v>
      </c>
      <c r="C191">
        <v>509613</v>
      </c>
      <c r="D191">
        <v>230672</v>
      </c>
    </row>
    <row r="192" spans="1:4">
      <c r="A192" s="12">
        <v>35384</v>
      </c>
      <c r="B192" s="11">
        <v>470827</v>
      </c>
      <c r="C192">
        <v>497989</v>
      </c>
      <c r="D192">
        <v>232821</v>
      </c>
    </row>
    <row r="193" spans="1:4">
      <c r="A193" s="12">
        <v>35414</v>
      </c>
      <c r="B193" s="11">
        <v>488693</v>
      </c>
      <c r="C193">
        <v>516043</v>
      </c>
      <c r="D193">
        <v>239745</v>
      </c>
    </row>
    <row r="194" spans="1:4">
      <c r="A194" s="12">
        <v>35445</v>
      </c>
      <c r="B194" s="11">
        <v>460011</v>
      </c>
      <c r="C194">
        <v>483704</v>
      </c>
      <c r="D194">
        <v>225925</v>
      </c>
    </row>
    <row r="195" spans="1:4">
      <c r="A195" s="12">
        <v>35476</v>
      </c>
      <c r="B195" s="11">
        <v>412993</v>
      </c>
      <c r="C195">
        <v>435875</v>
      </c>
      <c r="D195">
        <v>202438</v>
      </c>
    </row>
    <row r="196" spans="1:4">
      <c r="A196" s="12">
        <v>35504</v>
      </c>
      <c r="B196" s="11">
        <v>464606</v>
      </c>
      <c r="C196">
        <v>488744</v>
      </c>
      <c r="D196">
        <v>225625</v>
      </c>
    </row>
    <row r="197" spans="1:4">
      <c r="A197" s="12">
        <v>35535</v>
      </c>
      <c r="B197" s="11">
        <v>471497</v>
      </c>
      <c r="C197">
        <v>495843</v>
      </c>
      <c r="D197">
        <v>230347</v>
      </c>
    </row>
    <row r="198" spans="1:4">
      <c r="A198" s="12">
        <v>35565</v>
      </c>
      <c r="B198" s="11">
        <v>508784</v>
      </c>
      <c r="C198">
        <v>535578</v>
      </c>
      <c r="D198">
        <v>246747</v>
      </c>
    </row>
    <row r="199" spans="1:4">
      <c r="A199" s="12">
        <v>35596</v>
      </c>
      <c r="B199" s="11">
        <v>501540</v>
      </c>
      <c r="C199">
        <v>527165</v>
      </c>
      <c r="D199">
        <v>241052</v>
      </c>
    </row>
    <row r="200" spans="1:4">
      <c r="A200" s="12">
        <v>35626</v>
      </c>
      <c r="B200" s="11">
        <v>503997</v>
      </c>
      <c r="C200">
        <v>530579</v>
      </c>
      <c r="D200">
        <v>242002</v>
      </c>
    </row>
    <row r="201" spans="1:4">
      <c r="A201" s="12">
        <v>35657</v>
      </c>
      <c r="B201" s="11">
        <v>510085</v>
      </c>
      <c r="C201">
        <v>537039</v>
      </c>
      <c r="D201">
        <v>246223</v>
      </c>
    </row>
    <row r="202" spans="1:4">
      <c r="A202" s="12">
        <v>35688</v>
      </c>
      <c r="B202" s="11">
        <v>491864</v>
      </c>
      <c r="C202">
        <v>518277</v>
      </c>
      <c r="D202">
        <v>239879</v>
      </c>
    </row>
    <row r="203" spans="1:4">
      <c r="A203" s="12">
        <v>35718</v>
      </c>
      <c r="B203" s="11">
        <v>498180</v>
      </c>
      <c r="C203">
        <v>525931</v>
      </c>
      <c r="D203">
        <v>243670</v>
      </c>
    </row>
    <row r="204" spans="1:4">
      <c r="A204" s="12">
        <v>35749</v>
      </c>
      <c r="B204" s="11">
        <v>479077</v>
      </c>
      <c r="C204">
        <v>505838</v>
      </c>
      <c r="D204">
        <v>233546</v>
      </c>
    </row>
    <row r="205" spans="1:4">
      <c r="A205" s="12">
        <v>35779</v>
      </c>
      <c r="B205" s="11">
        <v>504158</v>
      </c>
      <c r="C205">
        <v>532297</v>
      </c>
      <c r="D205">
        <v>248597</v>
      </c>
    </row>
    <row r="206" spans="1:4">
      <c r="A206" s="12">
        <v>35810</v>
      </c>
      <c r="B206" s="11">
        <v>476191</v>
      </c>
      <c r="C206">
        <v>502535</v>
      </c>
      <c r="D206">
        <v>235389</v>
      </c>
    </row>
    <row r="207" spans="1:4">
      <c r="A207" s="12">
        <v>35841</v>
      </c>
      <c r="B207" s="11">
        <v>419560</v>
      </c>
      <c r="C207">
        <v>442507</v>
      </c>
      <c r="D207">
        <v>206704</v>
      </c>
    </row>
    <row r="208" spans="1:4">
      <c r="A208" s="12">
        <v>35869</v>
      </c>
      <c r="B208" s="11">
        <v>484763</v>
      </c>
      <c r="C208">
        <v>511273</v>
      </c>
      <c r="D208">
        <v>231324</v>
      </c>
    </row>
    <row r="209" spans="1:4">
      <c r="A209" s="12">
        <v>35900</v>
      </c>
      <c r="B209" s="11">
        <v>494603</v>
      </c>
      <c r="C209">
        <v>520714</v>
      </c>
      <c r="D209">
        <v>238499</v>
      </c>
    </row>
    <row r="210" spans="1:4">
      <c r="A210" s="12">
        <v>35930</v>
      </c>
      <c r="B210" s="11">
        <v>514883</v>
      </c>
      <c r="C210">
        <v>542667</v>
      </c>
      <c r="D210">
        <v>249222</v>
      </c>
    </row>
    <row r="211" spans="1:4">
      <c r="A211" s="12">
        <v>35961</v>
      </c>
      <c r="B211" s="11">
        <v>504974</v>
      </c>
      <c r="C211">
        <v>531189</v>
      </c>
      <c r="D211">
        <v>245339</v>
      </c>
    </row>
    <row r="212" spans="1:4">
      <c r="A212" s="12">
        <v>35991</v>
      </c>
      <c r="B212" s="11">
        <v>524643</v>
      </c>
      <c r="C212">
        <v>551453</v>
      </c>
      <c r="D212">
        <v>252362</v>
      </c>
    </row>
    <row r="213" spans="1:4">
      <c r="A213" s="12">
        <v>36022</v>
      </c>
      <c r="B213" s="11">
        <v>522675</v>
      </c>
      <c r="C213">
        <v>551673</v>
      </c>
      <c r="D213">
        <v>250512</v>
      </c>
    </row>
    <row r="214" spans="1:4">
      <c r="A214" s="12">
        <v>36053</v>
      </c>
      <c r="B214" s="11">
        <v>482570</v>
      </c>
      <c r="C214">
        <v>508953</v>
      </c>
      <c r="D214">
        <v>234434</v>
      </c>
    </row>
    <row r="215" spans="1:4">
      <c r="A215" s="12">
        <v>36083</v>
      </c>
      <c r="B215" s="11">
        <v>482556</v>
      </c>
      <c r="C215">
        <v>509609</v>
      </c>
      <c r="D215">
        <v>242783</v>
      </c>
    </row>
    <row r="216" spans="1:4">
      <c r="A216" s="12">
        <v>36114</v>
      </c>
      <c r="B216" s="11">
        <v>483889</v>
      </c>
      <c r="C216">
        <v>513074</v>
      </c>
      <c r="D216">
        <v>242069</v>
      </c>
    </row>
    <row r="217" spans="1:4">
      <c r="A217" s="12">
        <v>36144</v>
      </c>
      <c r="B217" s="11">
        <v>501254</v>
      </c>
      <c r="C217">
        <v>530361</v>
      </c>
      <c r="D217">
        <v>251884</v>
      </c>
    </row>
    <row r="218" spans="1:4">
      <c r="A218" s="12">
        <v>36175</v>
      </c>
      <c r="B218" s="11">
        <v>480779</v>
      </c>
      <c r="C218">
        <v>507207</v>
      </c>
      <c r="D218">
        <v>240172</v>
      </c>
    </row>
    <row r="219" spans="1:4">
      <c r="A219" s="12">
        <v>36206</v>
      </c>
      <c r="B219" s="11">
        <v>429446</v>
      </c>
      <c r="C219">
        <v>453486</v>
      </c>
      <c r="D219">
        <v>211919</v>
      </c>
    </row>
    <row r="220" spans="1:4">
      <c r="A220" s="12">
        <v>36234</v>
      </c>
      <c r="B220" s="11">
        <v>474792</v>
      </c>
      <c r="C220">
        <v>498034</v>
      </c>
      <c r="D220">
        <v>231235</v>
      </c>
    </row>
    <row r="221" spans="1:4">
      <c r="A221" s="12">
        <v>36265</v>
      </c>
      <c r="B221" s="11">
        <v>490065</v>
      </c>
      <c r="C221">
        <v>516004</v>
      </c>
      <c r="D221">
        <v>238522</v>
      </c>
    </row>
    <row r="222" spans="1:4">
      <c r="A222" s="12">
        <v>36295</v>
      </c>
      <c r="B222" s="11">
        <v>514441</v>
      </c>
      <c r="C222">
        <v>540105</v>
      </c>
      <c r="D222">
        <v>251440</v>
      </c>
    </row>
    <row r="223" spans="1:4">
      <c r="A223" s="12">
        <v>36326</v>
      </c>
      <c r="B223" s="11">
        <v>495681</v>
      </c>
      <c r="C223">
        <v>522114</v>
      </c>
      <c r="D223">
        <v>243852</v>
      </c>
    </row>
    <row r="224" spans="1:4">
      <c r="A224" s="12">
        <v>36356</v>
      </c>
      <c r="B224" s="11">
        <v>517976</v>
      </c>
      <c r="C224">
        <v>544942</v>
      </c>
      <c r="D224">
        <v>249383</v>
      </c>
    </row>
    <row r="225" spans="1:4">
      <c r="A225" s="12">
        <v>36387</v>
      </c>
      <c r="B225" s="11">
        <v>513374</v>
      </c>
      <c r="C225">
        <v>541160</v>
      </c>
      <c r="D225">
        <v>248029</v>
      </c>
    </row>
    <row r="226" spans="1:4">
      <c r="A226" s="12">
        <v>36418</v>
      </c>
      <c r="B226" s="11">
        <v>492727</v>
      </c>
      <c r="C226">
        <v>520507</v>
      </c>
      <c r="D226">
        <v>240898</v>
      </c>
    </row>
    <row r="227" spans="1:4">
      <c r="A227" s="12">
        <v>36448</v>
      </c>
      <c r="B227" s="11">
        <v>495033</v>
      </c>
      <c r="C227">
        <v>525180</v>
      </c>
      <c r="D227">
        <v>247694</v>
      </c>
    </row>
    <row r="228" spans="1:4">
      <c r="A228" s="12">
        <v>36479</v>
      </c>
      <c r="B228" s="11">
        <v>475958</v>
      </c>
      <c r="C228">
        <v>504089</v>
      </c>
      <c r="D228">
        <v>237591</v>
      </c>
    </row>
    <row r="229" spans="1:4">
      <c r="A229" s="12">
        <v>36509</v>
      </c>
      <c r="B229" s="11">
        <v>497379</v>
      </c>
      <c r="C229">
        <v>528313</v>
      </c>
      <c r="D229">
        <v>255254</v>
      </c>
    </row>
    <row r="230" spans="1:4">
      <c r="A230" s="12">
        <v>36540</v>
      </c>
      <c r="B230" s="11">
        <v>462150</v>
      </c>
      <c r="C230">
        <v>491113</v>
      </c>
      <c r="D230">
        <v>231986</v>
      </c>
    </row>
    <row r="231" spans="1:4">
      <c r="A231" s="12">
        <v>36571</v>
      </c>
      <c r="B231" s="11">
        <v>435552</v>
      </c>
      <c r="C231">
        <v>461714</v>
      </c>
      <c r="D231">
        <v>214702</v>
      </c>
    </row>
    <row r="232" spans="1:4">
      <c r="A232" s="12">
        <v>36600</v>
      </c>
      <c r="B232" s="11">
        <v>485510</v>
      </c>
      <c r="C232">
        <v>515971</v>
      </c>
      <c r="D232">
        <v>241568</v>
      </c>
    </row>
    <row r="233" spans="1:4">
      <c r="A233" s="12">
        <v>36631</v>
      </c>
      <c r="B233" s="11">
        <v>488030</v>
      </c>
      <c r="C233">
        <v>515690</v>
      </c>
      <c r="D233">
        <v>237280</v>
      </c>
    </row>
    <row r="234" spans="1:4">
      <c r="A234" s="12">
        <v>36661</v>
      </c>
      <c r="B234" s="11">
        <v>520357</v>
      </c>
      <c r="C234">
        <v>549612</v>
      </c>
      <c r="D234">
        <v>251831</v>
      </c>
    </row>
    <row r="235" spans="1:4">
      <c r="A235" s="12">
        <v>36692</v>
      </c>
      <c r="B235" s="11">
        <v>510292</v>
      </c>
      <c r="C235">
        <v>539467</v>
      </c>
      <c r="D235">
        <v>251165</v>
      </c>
    </row>
    <row r="236" spans="1:4">
      <c r="A236" s="12">
        <v>36722</v>
      </c>
      <c r="B236" s="11">
        <v>525691</v>
      </c>
      <c r="C236">
        <v>553743</v>
      </c>
      <c r="D236">
        <v>253347</v>
      </c>
    </row>
    <row r="237" spans="1:4">
      <c r="A237" s="12">
        <v>36753</v>
      </c>
      <c r="B237" s="11">
        <v>524437</v>
      </c>
      <c r="C237">
        <v>553268</v>
      </c>
      <c r="D237">
        <v>248615</v>
      </c>
    </row>
    <row r="238" spans="1:4">
      <c r="A238" s="12">
        <v>36784</v>
      </c>
      <c r="B238" s="11">
        <v>504878</v>
      </c>
      <c r="C238">
        <v>534509</v>
      </c>
      <c r="D238">
        <v>244113</v>
      </c>
    </row>
    <row r="239" spans="1:4">
      <c r="A239" s="12">
        <v>36814</v>
      </c>
      <c r="B239" s="11">
        <v>505309</v>
      </c>
      <c r="C239">
        <v>534013</v>
      </c>
      <c r="D239">
        <v>243349</v>
      </c>
    </row>
    <row r="240" spans="1:4">
      <c r="A240" s="12">
        <v>36845</v>
      </c>
      <c r="B240" s="11">
        <v>494795</v>
      </c>
      <c r="C240">
        <v>524705</v>
      </c>
      <c r="D240">
        <v>247123</v>
      </c>
    </row>
    <row r="241" spans="1:4">
      <c r="A241" s="12">
        <v>36875</v>
      </c>
      <c r="B241" s="11">
        <v>507011</v>
      </c>
      <c r="C241">
        <v>537099</v>
      </c>
      <c r="D241">
        <v>244977</v>
      </c>
    </row>
    <row r="242" spans="1:4">
      <c r="A242" s="12">
        <v>36906</v>
      </c>
      <c r="B242" s="11">
        <v>483760</v>
      </c>
      <c r="C242">
        <v>512426</v>
      </c>
      <c r="D242">
        <v>233866</v>
      </c>
    </row>
    <row r="243" spans="1:4">
      <c r="A243" s="12">
        <v>36937</v>
      </c>
      <c r="B243" s="11">
        <v>438941</v>
      </c>
      <c r="C243">
        <v>465086</v>
      </c>
      <c r="D243">
        <v>213779</v>
      </c>
    </row>
    <row r="244" spans="1:4">
      <c r="A244" s="12">
        <v>36965</v>
      </c>
      <c r="B244" s="11">
        <v>488658</v>
      </c>
      <c r="C244">
        <v>515029</v>
      </c>
      <c r="D244">
        <v>237474</v>
      </c>
    </row>
    <row r="245" spans="1:4">
      <c r="A245" s="12">
        <v>36996</v>
      </c>
      <c r="B245" s="11">
        <v>501859</v>
      </c>
      <c r="C245">
        <v>528874</v>
      </c>
      <c r="D245">
        <v>242632</v>
      </c>
    </row>
    <row r="246" spans="1:4">
      <c r="A246" s="12">
        <v>37026</v>
      </c>
      <c r="B246" s="11">
        <v>529621</v>
      </c>
      <c r="C246">
        <v>557914</v>
      </c>
      <c r="D246">
        <v>260098</v>
      </c>
    </row>
    <row r="247" spans="1:4">
      <c r="A247" s="12">
        <v>37057</v>
      </c>
      <c r="B247" s="11">
        <v>517095</v>
      </c>
      <c r="C247">
        <v>543433</v>
      </c>
      <c r="D247">
        <v>251605</v>
      </c>
    </row>
    <row r="248" spans="1:4">
      <c r="A248" s="12">
        <v>37087</v>
      </c>
      <c r="B248" s="11">
        <v>526904</v>
      </c>
      <c r="C248">
        <v>554813</v>
      </c>
      <c r="D248">
        <v>253332</v>
      </c>
    </row>
    <row r="249" spans="1:4">
      <c r="A249" s="12">
        <v>37118</v>
      </c>
      <c r="B249" s="11">
        <v>514887</v>
      </c>
      <c r="C249">
        <v>541268</v>
      </c>
      <c r="D249">
        <v>247376</v>
      </c>
    </row>
    <row r="250" spans="1:4">
      <c r="A250" s="12">
        <v>37149</v>
      </c>
      <c r="B250" s="11">
        <v>488447</v>
      </c>
      <c r="C250">
        <v>514680</v>
      </c>
      <c r="D250">
        <v>243415</v>
      </c>
    </row>
    <row r="251" spans="1:4">
      <c r="A251" s="12">
        <v>37179</v>
      </c>
      <c r="B251" s="11">
        <v>505932</v>
      </c>
      <c r="C251">
        <v>535883</v>
      </c>
      <c r="D251">
        <v>252933</v>
      </c>
    </row>
    <row r="252" spans="1:4">
      <c r="A252" s="12">
        <v>37210</v>
      </c>
      <c r="B252" s="11">
        <v>488356</v>
      </c>
      <c r="C252">
        <v>517385</v>
      </c>
      <c r="D252">
        <v>243821</v>
      </c>
    </row>
    <row r="253" spans="1:4">
      <c r="A253" s="12">
        <v>37240</v>
      </c>
      <c r="B253" s="11">
        <v>494877</v>
      </c>
      <c r="C253">
        <v>522209</v>
      </c>
      <c r="D253">
        <v>247719</v>
      </c>
    </row>
    <row r="254" spans="1:4">
      <c r="A254" s="12">
        <v>37271</v>
      </c>
      <c r="B254" s="11">
        <v>481248</v>
      </c>
      <c r="C254">
        <v>510580</v>
      </c>
      <c r="D254">
        <v>245361</v>
      </c>
    </row>
    <row r="255" spans="1:4">
      <c r="A255" s="12">
        <v>37302</v>
      </c>
      <c r="B255" s="11">
        <v>438220</v>
      </c>
      <c r="C255">
        <v>464870</v>
      </c>
      <c r="D255">
        <v>219411</v>
      </c>
    </row>
    <row r="256" spans="1:4">
      <c r="A256" s="12">
        <v>37330</v>
      </c>
      <c r="B256" s="11">
        <v>486674</v>
      </c>
      <c r="C256">
        <v>516963</v>
      </c>
      <c r="D256">
        <v>243587</v>
      </c>
    </row>
    <row r="257" spans="1:4">
      <c r="A257" s="12">
        <v>37361</v>
      </c>
      <c r="B257" s="11">
        <v>501428</v>
      </c>
      <c r="C257">
        <v>529282</v>
      </c>
      <c r="D257">
        <v>249528</v>
      </c>
    </row>
    <row r="258" spans="1:4">
      <c r="A258" s="12">
        <v>37391</v>
      </c>
      <c r="B258" s="11">
        <v>518912</v>
      </c>
      <c r="C258">
        <v>549743</v>
      </c>
      <c r="D258">
        <v>257643</v>
      </c>
    </row>
    <row r="259" spans="1:4">
      <c r="A259" s="12">
        <v>37422</v>
      </c>
      <c r="B259" s="11">
        <v>503635</v>
      </c>
      <c r="C259">
        <v>532078</v>
      </c>
      <c r="D259">
        <v>249224</v>
      </c>
    </row>
    <row r="260" spans="1:4">
      <c r="A260" s="12">
        <v>37452</v>
      </c>
      <c r="B260" s="11">
        <v>523063</v>
      </c>
      <c r="C260">
        <v>552542</v>
      </c>
      <c r="D260">
        <v>258226</v>
      </c>
    </row>
    <row r="261" spans="1:4">
      <c r="A261" s="12">
        <v>37483</v>
      </c>
      <c r="B261" s="11">
        <v>519959</v>
      </c>
      <c r="C261">
        <v>549285</v>
      </c>
      <c r="D261">
        <v>259333</v>
      </c>
    </row>
    <row r="262" spans="1:4">
      <c r="A262" s="12">
        <v>37514</v>
      </c>
      <c r="B262" s="11">
        <v>486347</v>
      </c>
      <c r="C262">
        <v>514487</v>
      </c>
      <c r="D262">
        <v>242632</v>
      </c>
    </row>
    <row r="263" spans="1:4">
      <c r="A263" s="12">
        <v>37544</v>
      </c>
      <c r="B263" s="11">
        <v>483292</v>
      </c>
      <c r="C263">
        <v>511441</v>
      </c>
      <c r="D263">
        <v>246742</v>
      </c>
    </row>
    <row r="264" spans="1:4">
      <c r="A264" s="12">
        <v>37575</v>
      </c>
      <c r="B264" s="11">
        <v>495394</v>
      </c>
      <c r="C264">
        <v>524553</v>
      </c>
      <c r="D264">
        <v>253494</v>
      </c>
    </row>
    <row r="265" spans="1:4">
      <c r="A265" s="12">
        <v>37605</v>
      </c>
      <c r="B265" s="11">
        <v>517303</v>
      </c>
      <c r="C265">
        <v>548796</v>
      </c>
      <c r="D265">
        <v>261566</v>
      </c>
    </row>
    <row r="266" spans="1:4">
      <c r="A266" s="12">
        <v>37636</v>
      </c>
      <c r="B266" s="11">
        <v>479639</v>
      </c>
      <c r="C266">
        <v>508568</v>
      </c>
      <c r="D266">
        <v>243976</v>
      </c>
    </row>
    <row r="267" spans="1:4">
      <c r="A267" s="12">
        <v>37667</v>
      </c>
      <c r="B267" s="11">
        <v>432357</v>
      </c>
      <c r="C267">
        <v>458150</v>
      </c>
      <c r="D267">
        <v>218406</v>
      </c>
    </row>
    <row r="268" spans="1:4">
      <c r="A268" s="12">
        <v>37695</v>
      </c>
      <c r="B268" s="11">
        <v>494424</v>
      </c>
      <c r="C268">
        <v>524345</v>
      </c>
      <c r="D268">
        <v>239456</v>
      </c>
    </row>
    <row r="269" spans="1:4">
      <c r="A269" s="12">
        <v>37726</v>
      </c>
      <c r="B269" s="11">
        <v>499924</v>
      </c>
      <c r="C269">
        <v>528021</v>
      </c>
      <c r="D269">
        <v>244815</v>
      </c>
    </row>
    <row r="270" spans="1:4">
      <c r="A270" s="12">
        <v>37756</v>
      </c>
      <c r="B270" s="11">
        <v>532904</v>
      </c>
      <c r="C270">
        <v>562515</v>
      </c>
      <c r="D270">
        <v>257635</v>
      </c>
    </row>
    <row r="271" spans="1:4">
      <c r="A271" s="12">
        <v>37787</v>
      </c>
      <c r="B271" s="11">
        <v>502643</v>
      </c>
      <c r="C271">
        <v>532171</v>
      </c>
      <c r="D271">
        <v>248799</v>
      </c>
    </row>
    <row r="272" spans="1:4">
      <c r="A272" s="12">
        <v>37817</v>
      </c>
      <c r="B272" s="11">
        <v>523161</v>
      </c>
      <c r="C272">
        <v>552140</v>
      </c>
      <c r="D272">
        <v>257935</v>
      </c>
    </row>
    <row r="273" spans="1:4">
      <c r="A273" s="12">
        <v>37848</v>
      </c>
      <c r="B273" s="11">
        <v>528350</v>
      </c>
      <c r="C273">
        <v>559630</v>
      </c>
      <c r="D273">
        <v>259001</v>
      </c>
    </row>
    <row r="274" spans="1:4">
      <c r="A274" s="12">
        <v>37879</v>
      </c>
      <c r="B274" s="11">
        <v>499040</v>
      </c>
      <c r="C274">
        <v>529496</v>
      </c>
      <c r="D274">
        <v>246828</v>
      </c>
    </row>
    <row r="275" spans="1:4">
      <c r="A275" s="12">
        <v>37909</v>
      </c>
      <c r="B275" s="11">
        <v>512749</v>
      </c>
      <c r="C275">
        <v>541301</v>
      </c>
      <c r="D275">
        <v>255852</v>
      </c>
    </row>
    <row r="276" spans="1:4">
      <c r="A276" s="12">
        <v>37940</v>
      </c>
      <c r="B276" s="11">
        <v>499880</v>
      </c>
      <c r="C276">
        <v>529793</v>
      </c>
      <c r="D276">
        <v>253495</v>
      </c>
    </row>
    <row r="277" spans="1:4">
      <c r="A277" s="12">
        <v>37970</v>
      </c>
      <c r="B277" s="11">
        <v>522181</v>
      </c>
      <c r="C277">
        <v>556664</v>
      </c>
      <c r="D277">
        <v>264751</v>
      </c>
    </row>
    <row r="278" spans="1:4">
      <c r="A278" s="12">
        <v>38001</v>
      </c>
      <c r="B278" s="11">
        <v>488333</v>
      </c>
      <c r="C278">
        <v>519967</v>
      </c>
      <c r="D278">
        <v>246630</v>
      </c>
    </row>
    <row r="279" spans="1:4">
      <c r="A279" s="12">
        <v>38032</v>
      </c>
      <c r="B279" s="11">
        <v>453915</v>
      </c>
      <c r="C279">
        <v>484081</v>
      </c>
      <c r="D279">
        <v>231404</v>
      </c>
    </row>
    <row r="280" spans="1:4">
      <c r="A280" s="12">
        <v>38061</v>
      </c>
      <c r="B280" s="11">
        <v>501437</v>
      </c>
      <c r="C280">
        <v>532515</v>
      </c>
      <c r="D280">
        <v>251161</v>
      </c>
    </row>
    <row r="281" spans="1:4">
      <c r="A281" s="12">
        <v>38092</v>
      </c>
      <c r="B281" s="11">
        <v>509154</v>
      </c>
      <c r="C281">
        <v>541298</v>
      </c>
      <c r="D281">
        <v>246978</v>
      </c>
    </row>
    <row r="282" spans="1:4">
      <c r="A282" s="12">
        <v>38122</v>
      </c>
      <c r="B282" s="11">
        <v>536836</v>
      </c>
      <c r="C282">
        <v>569342</v>
      </c>
      <c r="D282">
        <v>261865</v>
      </c>
    </row>
    <row r="283" spans="1:4">
      <c r="A283" s="12">
        <v>38153</v>
      </c>
      <c r="B283" s="11">
        <v>519426</v>
      </c>
      <c r="C283">
        <v>549586</v>
      </c>
      <c r="D283">
        <v>250085</v>
      </c>
    </row>
    <row r="284" spans="1:4">
      <c r="A284" s="12">
        <v>38183</v>
      </c>
      <c r="B284" s="11">
        <v>539021</v>
      </c>
      <c r="C284">
        <v>570504</v>
      </c>
      <c r="D284">
        <v>259469</v>
      </c>
    </row>
    <row r="285" spans="1:4">
      <c r="A285" s="12">
        <v>38214</v>
      </c>
      <c r="B285" s="11">
        <v>539983</v>
      </c>
      <c r="C285">
        <v>573549</v>
      </c>
      <c r="D285">
        <v>259063</v>
      </c>
    </row>
    <row r="286" spans="1:4">
      <c r="A286" s="12">
        <v>38245</v>
      </c>
      <c r="B286" s="11">
        <v>489445</v>
      </c>
      <c r="C286">
        <v>519081</v>
      </c>
      <c r="D286">
        <v>239775</v>
      </c>
    </row>
    <row r="287" spans="1:4">
      <c r="A287" s="12">
        <v>38275</v>
      </c>
      <c r="B287" s="11">
        <v>514049</v>
      </c>
      <c r="C287">
        <v>546926</v>
      </c>
      <c r="D287">
        <v>259891</v>
      </c>
    </row>
    <row r="288" spans="1:4">
      <c r="A288" s="12">
        <v>38306</v>
      </c>
      <c r="B288" s="11">
        <v>506278</v>
      </c>
      <c r="C288">
        <v>539775</v>
      </c>
      <c r="D288">
        <v>250365</v>
      </c>
    </row>
    <row r="289" spans="1:4">
      <c r="A289" s="12">
        <v>38336</v>
      </c>
      <c r="B289" s="11">
        <v>537178</v>
      </c>
      <c r="C289">
        <v>573129</v>
      </c>
      <c r="D289">
        <v>268442</v>
      </c>
    </row>
    <row r="290" spans="1:4">
      <c r="A290" s="12">
        <v>38367</v>
      </c>
      <c r="B290" s="11">
        <v>507682</v>
      </c>
      <c r="C290">
        <v>538734</v>
      </c>
      <c r="D290">
        <v>252863</v>
      </c>
    </row>
    <row r="291" spans="1:4">
      <c r="A291" s="12">
        <v>38398</v>
      </c>
      <c r="B291" s="11">
        <v>463056</v>
      </c>
      <c r="C291">
        <v>491606</v>
      </c>
      <c r="D291">
        <v>229428</v>
      </c>
    </row>
    <row r="292" spans="1:4">
      <c r="A292" s="12">
        <v>38426</v>
      </c>
      <c r="B292" s="11">
        <v>515946</v>
      </c>
      <c r="C292">
        <v>545143</v>
      </c>
      <c r="D292">
        <v>251682</v>
      </c>
    </row>
    <row r="293" spans="1:4">
      <c r="A293" s="12">
        <v>38457</v>
      </c>
      <c r="B293" s="11">
        <v>524237</v>
      </c>
      <c r="C293">
        <v>555807</v>
      </c>
      <c r="D293">
        <v>256464</v>
      </c>
    </row>
    <row r="294" spans="1:4">
      <c r="A294" s="12">
        <v>38487</v>
      </c>
      <c r="B294" s="11">
        <v>544802</v>
      </c>
      <c r="C294">
        <v>577052</v>
      </c>
      <c r="D294">
        <v>262710</v>
      </c>
    </row>
    <row r="295" spans="1:4">
      <c r="A295" s="12">
        <v>38518</v>
      </c>
      <c r="B295" s="11">
        <v>541336</v>
      </c>
      <c r="C295">
        <v>571900</v>
      </c>
      <c r="D295">
        <v>257677</v>
      </c>
    </row>
    <row r="296" spans="1:4">
      <c r="A296" s="12">
        <v>38548</v>
      </c>
      <c r="B296" s="11">
        <v>546155</v>
      </c>
      <c r="C296">
        <v>574856</v>
      </c>
      <c r="D296">
        <v>258919</v>
      </c>
    </row>
    <row r="297" spans="1:4">
      <c r="A297" s="12">
        <v>38579</v>
      </c>
      <c r="B297" s="11">
        <v>537552</v>
      </c>
      <c r="C297">
        <v>568127</v>
      </c>
      <c r="D297">
        <v>258094</v>
      </c>
    </row>
    <row r="298" spans="1:4">
      <c r="A298" s="12">
        <v>38610</v>
      </c>
      <c r="B298" s="11">
        <v>469534</v>
      </c>
      <c r="C298">
        <v>498250</v>
      </c>
      <c r="D298">
        <v>243883</v>
      </c>
    </row>
    <row r="299" spans="1:4">
      <c r="A299" s="12">
        <v>38640</v>
      </c>
      <c r="B299" s="11">
        <v>471672</v>
      </c>
      <c r="C299">
        <v>498276</v>
      </c>
      <c r="D299">
        <v>246543</v>
      </c>
    </row>
    <row r="300" spans="1:4">
      <c r="A300" s="12">
        <v>38671</v>
      </c>
      <c r="B300" s="11">
        <v>495440</v>
      </c>
      <c r="C300">
        <v>526361</v>
      </c>
      <c r="D300">
        <v>254025</v>
      </c>
    </row>
    <row r="301" spans="1:4">
      <c r="A301" s="12">
        <v>38701</v>
      </c>
      <c r="B301" s="11">
        <v>518472</v>
      </c>
      <c r="C301">
        <v>550903</v>
      </c>
      <c r="D301">
        <v>263601</v>
      </c>
    </row>
    <row r="302" spans="1:4">
      <c r="A302" s="12">
        <v>38732</v>
      </c>
      <c r="B302" s="11">
        <v>505616</v>
      </c>
      <c r="C302">
        <v>536654</v>
      </c>
      <c r="D302">
        <v>253874</v>
      </c>
    </row>
    <row r="303" spans="1:4">
      <c r="A303" s="12">
        <v>38763</v>
      </c>
      <c r="B303" s="11">
        <v>451796</v>
      </c>
      <c r="C303">
        <v>480591</v>
      </c>
      <c r="D303">
        <v>223125</v>
      </c>
    </row>
    <row r="304" spans="1:4">
      <c r="A304" s="12">
        <v>38791</v>
      </c>
      <c r="B304" s="11">
        <v>494922</v>
      </c>
      <c r="C304">
        <v>523031</v>
      </c>
      <c r="D304">
        <v>240714</v>
      </c>
    </row>
    <row r="305" spans="1:4">
      <c r="A305" s="12">
        <v>38822</v>
      </c>
      <c r="B305" s="11">
        <v>495622</v>
      </c>
      <c r="C305">
        <v>523948</v>
      </c>
      <c r="D305">
        <v>240963</v>
      </c>
    </row>
    <row r="306" spans="1:4">
      <c r="A306" s="12">
        <v>38852</v>
      </c>
      <c r="B306" s="11">
        <v>542802</v>
      </c>
      <c r="C306">
        <v>573140</v>
      </c>
      <c r="D306">
        <v>266998</v>
      </c>
    </row>
    <row r="307" spans="1:4">
      <c r="A307" s="12">
        <v>38883</v>
      </c>
      <c r="B307" s="11">
        <v>539759</v>
      </c>
      <c r="C307">
        <v>568797</v>
      </c>
      <c r="D307">
        <v>268700</v>
      </c>
    </row>
    <row r="308" spans="1:4">
      <c r="A308" s="12">
        <v>38913</v>
      </c>
      <c r="B308" s="11">
        <v>545583</v>
      </c>
      <c r="C308">
        <v>576568</v>
      </c>
      <c r="D308">
        <v>267356</v>
      </c>
    </row>
    <row r="309" spans="1:4">
      <c r="A309" s="12">
        <v>38944</v>
      </c>
      <c r="B309" s="11">
        <v>550504</v>
      </c>
      <c r="C309">
        <v>583886</v>
      </c>
      <c r="D309">
        <v>266918</v>
      </c>
    </row>
    <row r="310" spans="1:4">
      <c r="A310" s="12">
        <v>38975</v>
      </c>
      <c r="B310" s="11">
        <v>525639</v>
      </c>
      <c r="C310">
        <v>556432</v>
      </c>
      <c r="D310">
        <v>253950</v>
      </c>
    </row>
    <row r="311" spans="1:4">
      <c r="A311" s="12">
        <v>39005</v>
      </c>
      <c r="B311" s="11">
        <v>519033</v>
      </c>
      <c r="C311">
        <v>549787</v>
      </c>
      <c r="D311">
        <v>254521</v>
      </c>
    </row>
    <row r="312" spans="1:4">
      <c r="A312" s="12">
        <v>39036</v>
      </c>
      <c r="B312" s="11">
        <v>501091</v>
      </c>
      <c r="C312">
        <v>529857</v>
      </c>
      <c r="D312">
        <v>250049</v>
      </c>
    </row>
    <row r="313" spans="1:4">
      <c r="A313" s="12">
        <v>39066</v>
      </c>
      <c r="B313" s="11">
        <v>525735</v>
      </c>
      <c r="C313">
        <v>558221</v>
      </c>
      <c r="D313">
        <v>265586</v>
      </c>
    </row>
    <row r="314" spans="1:4">
      <c r="A314" s="12">
        <v>39097</v>
      </c>
      <c r="B314" s="11">
        <v>514218</v>
      </c>
      <c r="C314">
        <v>546289</v>
      </c>
      <c r="D314">
        <v>258786</v>
      </c>
    </row>
    <row r="315" spans="1:4">
      <c r="A315" s="12">
        <v>39128</v>
      </c>
      <c r="B315" s="11">
        <v>450190</v>
      </c>
      <c r="C315">
        <v>477096</v>
      </c>
      <c r="D315">
        <v>224335</v>
      </c>
    </row>
    <row r="316" spans="1:4">
      <c r="A316" s="12">
        <v>39156</v>
      </c>
      <c r="B316" s="11">
        <v>514419</v>
      </c>
      <c r="C316">
        <v>543670</v>
      </c>
      <c r="D316">
        <v>251123</v>
      </c>
    </row>
    <row r="317" spans="1:4">
      <c r="A317" s="12">
        <v>39187</v>
      </c>
      <c r="B317" s="11">
        <v>505539</v>
      </c>
      <c r="C317">
        <v>533987</v>
      </c>
      <c r="D317">
        <v>243657</v>
      </c>
    </row>
    <row r="318" spans="1:4">
      <c r="A318" s="12">
        <v>39217</v>
      </c>
      <c r="B318" s="11">
        <v>541999</v>
      </c>
      <c r="C318">
        <v>571103</v>
      </c>
      <c r="D318">
        <v>263229</v>
      </c>
    </row>
    <row r="319" spans="1:4">
      <c r="A319" s="12">
        <v>39248</v>
      </c>
      <c r="B319" s="11">
        <v>525424</v>
      </c>
      <c r="C319">
        <v>555646</v>
      </c>
      <c r="D319">
        <v>260588</v>
      </c>
    </row>
    <row r="320" spans="1:4">
      <c r="A320" s="12">
        <v>39278</v>
      </c>
      <c r="B320" s="11">
        <v>543948</v>
      </c>
      <c r="C320">
        <v>575647</v>
      </c>
      <c r="D320">
        <v>263633</v>
      </c>
    </row>
    <row r="321" spans="1:4">
      <c r="A321" s="12">
        <v>39309</v>
      </c>
      <c r="B321" s="11">
        <v>546895</v>
      </c>
      <c r="C321">
        <v>578207</v>
      </c>
      <c r="D321">
        <v>264959</v>
      </c>
    </row>
    <row r="322" spans="1:4">
      <c r="A322" s="12">
        <v>39340</v>
      </c>
      <c r="B322" s="11">
        <v>510512</v>
      </c>
      <c r="C322">
        <v>540249</v>
      </c>
      <c r="D322">
        <v>249612</v>
      </c>
    </row>
    <row r="323" spans="1:4">
      <c r="A323" s="12">
        <v>39370</v>
      </c>
      <c r="B323" s="11">
        <v>519478</v>
      </c>
      <c r="C323">
        <v>549946</v>
      </c>
      <c r="D323">
        <v>256560</v>
      </c>
    </row>
    <row r="324" spans="1:4">
      <c r="A324" s="12">
        <v>39401</v>
      </c>
      <c r="B324" s="11">
        <v>505152</v>
      </c>
      <c r="C324">
        <v>535487</v>
      </c>
      <c r="D324">
        <v>250602</v>
      </c>
    </row>
    <row r="325" spans="1:4">
      <c r="A325" s="12">
        <v>39431</v>
      </c>
      <c r="B325" s="11">
        <v>526726</v>
      </c>
      <c r="C325">
        <v>560602</v>
      </c>
      <c r="D325">
        <v>263530</v>
      </c>
    </row>
    <row r="326" spans="1:4">
      <c r="A326" s="12">
        <v>39462</v>
      </c>
      <c r="B326" s="11">
        <v>519506</v>
      </c>
      <c r="C326">
        <v>552697</v>
      </c>
      <c r="D326">
        <v>263997</v>
      </c>
    </row>
    <row r="327" spans="1:4">
      <c r="A327" s="12">
        <v>39493</v>
      </c>
      <c r="B327" s="11">
        <v>483284</v>
      </c>
      <c r="C327">
        <v>511191</v>
      </c>
      <c r="D327">
        <v>246359</v>
      </c>
    </row>
    <row r="328" spans="1:4">
      <c r="A328" s="12">
        <v>39522</v>
      </c>
      <c r="B328" s="11">
        <v>518523</v>
      </c>
      <c r="C328">
        <v>547333</v>
      </c>
      <c r="D328">
        <v>259550</v>
      </c>
    </row>
    <row r="329" spans="1:4">
      <c r="A329" s="12">
        <v>39553</v>
      </c>
      <c r="B329" s="11">
        <v>525808</v>
      </c>
      <c r="C329">
        <v>553943</v>
      </c>
      <c r="D329">
        <v>256798</v>
      </c>
    </row>
    <row r="330" spans="1:4">
      <c r="A330" s="12">
        <v>39583</v>
      </c>
      <c r="B330" s="11">
        <v>555492</v>
      </c>
      <c r="C330">
        <v>588562</v>
      </c>
      <c r="D330">
        <v>269687</v>
      </c>
    </row>
    <row r="331" spans="1:4">
      <c r="A331" s="12">
        <v>39614</v>
      </c>
      <c r="B331" s="11">
        <v>541073</v>
      </c>
      <c r="C331">
        <v>571485</v>
      </c>
      <c r="D331">
        <v>256917</v>
      </c>
    </row>
    <row r="332" spans="1:4">
      <c r="A332" s="12">
        <v>39644</v>
      </c>
      <c r="B332" s="11">
        <v>552993</v>
      </c>
      <c r="C332">
        <v>584950</v>
      </c>
      <c r="D332">
        <v>264219</v>
      </c>
    </row>
    <row r="333" spans="1:4">
      <c r="A333" s="12">
        <v>39675</v>
      </c>
      <c r="B333" s="11">
        <v>545486</v>
      </c>
      <c r="C333">
        <v>577861</v>
      </c>
      <c r="D333">
        <v>263891</v>
      </c>
    </row>
    <row r="334" spans="1:4">
      <c r="A334" s="12">
        <v>39706</v>
      </c>
      <c r="B334" s="11">
        <v>456247</v>
      </c>
      <c r="C334">
        <v>482203</v>
      </c>
      <c r="D334">
        <v>235663</v>
      </c>
    </row>
    <row r="335" spans="1:4">
      <c r="A335" s="12">
        <v>39736</v>
      </c>
      <c r="B335" s="11">
        <v>535574</v>
      </c>
      <c r="C335">
        <v>567085</v>
      </c>
      <c r="D335">
        <v>275561</v>
      </c>
    </row>
    <row r="336" spans="1:4">
      <c r="A336" s="12">
        <v>39767</v>
      </c>
      <c r="B336" s="11">
        <v>513220</v>
      </c>
      <c r="C336">
        <v>543229</v>
      </c>
      <c r="D336">
        <v>261671</v>
      </c>
    </row>
    <row r="337" spans="1:4">
      <c r="A337" s="12">
        <v>39797</v>
      </c>
      <c r="B337" s="11">
        <v>530687</v>
      </c>
      <c r="C337">
        <v>560754</v>
      </c>
      <c r="D337">
        <v>274360</v>
      </c>
    </row>
    <row r="338" spans="1:4">
      <c r="A338" s="12">
        <v>39828</v>
      </c>
      <c r="B338" s="11">
        <v>510748</v>
      </c>
      <c r="C338">
        <v>540206</v>
      </c>
      <c r="D338">
        <v>261790</v>
      </c>
    </row>
    <row r="339" spans="1:4">
      <c r="A339" s="12">
        <v>39859</v>
      </c>
      <c r="B339" s="11">
        <v>462257</v>
      </c>
      <c r="C339">
        <v>488321</v>
      </c>
      <c r="D339">
        <v>235412</v>
      </c>
    </row>
    <row r="340" spans="1:4">
      <c r="A340" s="12">
        <v>39887</v>
      </c>
      <c r="B340" s="11">
        <v>516274</v>
      </c>
      <c r="C340">
        <v>544547</v>
      </c>
      <c r="D340">
        <v>268029</v>
      </c>
    </row>
    <row r="341" spans="1:4">
      <c r="A341" s="12">
        <v>39918</v>
      </c>
      <c r="B341" s="11">
        <v>511851</v>
      </c>
      <c r="C341">
        <v>541320</v>
      </c>
      <c r="D341">
        <v>261725</v>
      </c>
    </row>
    <row r="342" spans="1:4">
      <c r="A342" s="12">
        <v>39948</v>
      </c>
      <c r="B342" s="11">
        <v>532611</v>
      </c>
      <c r="C342">
        <v>562808</v>
      </c>
      <c r="D342">
        <v>272581</v>
      </c>
    </row>
    <row r="343" spans="1:4">
      <c r="A343" s="12">
        <v>39979</v>
      </c>
      <c r="B343" s="11">
        <v>528069</v>
      </c>
      <c r="C343">
        <v>559221</v>
      </c>
      <c r="D343">
        <v>272046</v>
      </c>
    </row>
    <row r="344" spans="1:4">
      <c r="A344" s="12">
        <v>40009</v>
      </c>
      <c r="B344" s="11">
        <v>537908</v>
      </c>
      <c r="C344">
        <v>568459</v>
      </c>
      <c r="D344">
        <v>277507</v>
      </c>
    </row>
    <row r="345" spans="1:4">
      <c r="A345" s="12">
        <v>40040</v>
      </c>
      <c r="B345" s="11">
        <v>533639</v>
      </c>
      <c r="C345">
        <v>564743</v>
      </c>
      <c r="D345">
        <v>274549</v>
      </c>
    </row>
    <row r="346" spans="1:4">
      <c r="A346" s="12">
        <v>40071</v>
      </c>
      <c r="B346" s="11">
        <v>510536</v>
      </c>
      <c r="C346">
        <v>541352</v>
      </c>
      <c r="D346">
        <v>264856</v>
      </c>
    </row>
    <row r="347" spans="1:4">
      <c r="A347" s="12">
        <v>40101</v>
      </c>
      <c r="B347" s="11">
        <v>513766</v>
      </c>
      <c r="C347">
        <v>543572</v>
      </c>
      <c r="D347">
        <v>271879</v>
      </c>
    </row>
    <row r="348" spans="1:4">
      <c r="A348" s="12">
        <v>40132</v>
      </c>
      <c r="B348" s="11">
        <v>496727</v>
      </c>
      <c r="C348">
        <v>525071</v>
      </c>
      <c r="D348">
        <v>267162</v>
      </c>
    </row>
    <row r="349" spans="1:4">
      <c r="A349" s="12">
        <v>40162</v>
      </c>
      <c r="B349" s="11">
        <v>515507</v>
      </c>
      <c r="C349">
        <v>547449</v>
      </c>
      <c r="D349">
        <v>279190</v>
      </c>
    </row>
    <row r="350" spans="1:4">
      <c r="A350" s="12">
        <v>40193</v>
      </c>
      <c r="B350" s="11">
        <v>485774</v>
      </c>
      <c r="C350">
        <v>515556</v>
      </c>
      <c r="D350">
        <v>258788</v>
      </c>
    </row>
    <row r="351" spans="1:4">
      <c r="A351" s="12">
        <v>40224</v>
      </c>
      <c r="B351" s="11">
        <v>448145</v>
      </c>
      <c r="C351">
        <v>477827</v>
      </c>
      <c r="D351">
        <v>238285</v>
      </c>
    </row>
    <row r="352" spans="1:4">
      <c r="A352" s="12">
        <v>40252</v>
      </c>
      <c r="B352" s="11">
        <v>523684</v>
      </c>
      <c r="C352">
        <v>556658</v>
      </c>
      <c r="D352">
        <v>276310</v>
      </c>
    </row>
    <row r="353" spans="1:4">
      <c r="A353" s="12">
        <v>40283</v>
      </c>
      <c r="B353" s="11">
        <v>529199</v>
      </c>
      <c r="C353">
        <v>560028</v>
      </c>
      <c r="D353">
        <v>271857</v>
      </c>
    </row>
    <row r="354" spans="1:4">
      <c r="A354" s="12">
        <v>40313</v>
      </c>
      <c r="B354" s="11">
        <v>556838</v>
      </c>
      <c r="C354">
        <v>589976</v>
      </c>
      <c r="D354">
        <v>282488</v>
      </c>
    </row>
    <row r="355" spans="1:4">
      <c r="A355" s="12">
        <v>40344</v>
      </c>
      <c r="B355" s="11">
        <v>543816</v>
      </c>
      <c r="C355">
        <v>576356</v>
      </c>
      <c r="D355">
        <v>276333</v>
      </c>
    </row>
    <row r="356" spans="1:4">
      <c r="A356" s="12">
        <v>40374</v>
      </c>
      <c r="B356" s="11">
        <v>573450</v>
      </c>
      <c r="C356">
        <v>607817</v>
      </c>
      <c r="D356">
        <v>294506</v>
      </c>
    </row>
    <row r="357" spans="1:4">
      <c r="A357" s="12">
        <v>40405</v>
      </c>
      <c r="B357" s="11">
        <v>561313</v>
      </c>
      <c r="C357">
        <v>596140</v>
      </c>
      <c r="D357">
        <v>292208</v>
      </c>
    </row>
    <row r="358" spans="1:4">
      <c r="A358" s="12">
        <v>40436</v>
      </c>
      <c r="B358" s="11">
        <v>524324</v>
      </c>
      <c r="C358">
        <v>556182</v>
      </c>
      <c r="D358">
        <v>274287</v>
      </c>
    </row>
    <row r="359" spans="1:4">
      <c r="A359" s="12">
        <v>40466</v>
      </c>
      <c r="B359" s="11">
        <v>527654</v>
      </c>
      <c r="C359">
        <v>559030</v>
      </c>
      <c r="D359">
        <v>280511</v>
      </c>
    </row>
    <row r="360" spans="1:4">
      <c r="A360" s="12">
        <v>40497</v>
      </c>
      <c r="B360" s="11">
        <v>521729</v>
      </c>
      <c r="C360">
        <v>553266</v>
      </c>
      <c r="D360">
        <v>274024</v>
      </c>
    </row>
    <row r="361" spans="1:4">
      <c r="A361" s="12">
        <v>40527</v>
      </c>
      <c r="B361" s="11">
        <v>549446</v>
      </c>
      <c r="C361">
        <v>586231</v>
      </c>
      <c r="D361">
        <v>286803</v>
      </c>
    </row>
    <row r="362" spans="1:4">
      <c r="A362" s="12">
        <v>40558</v>
      </c>
      <c r="B362" s="11">
        <v>521021</v>
      </c>
      <c r="C362">
        <v>552617</v>
      </c>
      <c r="D362">
        <v>270148</v>
      </c>
    </row>
    <row r="363" spans="1:4">
      <c r="A363" s="12">
        <v>40589</v>
      </c>
      <c r="B363" s="11">
        <v>464216</v>
      </c>
      <c r="C363">
        <v>490931</v>
      </c>
      <c r="D363">
        <v>248245</v>
      </c>
    </row>
    <row r="364" spans="1:4">
      <c r="A364" s="12">
        <v>40617</v>
      </c>
      <c r="B364" s="11">
        <v>535083</v>
      </c>
      <c r="C364">
        <v>566686</v>
      </c>
      <c r="D364">
        <v>276154</v>
      </c>
    </row>
    <row r="365" spans="1:4">
      <c r="A365" s="12">
        <v>40648</v>
      </c>
      <c r="B365" s="11">
        <v>518551</v>
      </c>
      <c r="C365">
        <v>548950</v>
      </c>
      <c r="D365">
        <v>269350</v>
      </c>
    </row>
    <row r="366" spans="1:4">
      <c r="A366" s="12">
        <v>40678</v>
      </c>
      <c r="B366" s="11">
        <v>548226</v>
      </c>
      <c r="C366">
        <v>581855</v>
      </c>
      <c r="D366">
        <v>283881</v>
      </c>
    </row>
    <row r="367" spans="1:4">
      <c r="A367" s="12">
        <v>40709</v>
      </c>
      <c r="B367" s="11">
        <v>547804</v>
      </c>
      <c r="C367">
        <v>580984</v>
      </c>
      <c r="D367">
        <v>278670</v>
      </c>
    </row>
    <row r="368" spans="1:4">
      <c r="A368" s="12">
        <v>40739</v>
      </c>
      <c r="B368" s="11">
        <v>567109</v>
      </c>
      <c r="C368">
        <v>601903</v>
      </c>
      <c r="D368">
        <v>284156</v>
      </c>
    </row>
    <row r="369" spans="1:4">
      <c r="A369" s="12">
        <v>40770</v>
      </c>
      <c r="B369" s="11">
        <v>570040</v>
      </c>
      <c r="C369">
        <v>605168</v>
      </c>
      <c r="D369">
        <v>287171</v>
      </c>
    </row>
    <row r="370" spans="1:4">
      <c r="A370" s="12">
        <v>40801</v>
      </c>
      <c r="B370" s="11">
        <v>536089</v>
      </c>
      <c r="C370">
        <v>569776</v>
      </c>
      <c r="D370">
        <v>274185</v>
      </c>
    </row>
    <row r="371" spans="1:4">
      <c r="A371" s="12">
        <v>40831</v>
      </c>
      <c r="B371" s="11">
        <v>536249</v>
      </c>
      <c r="C371">
        <v>569849</v>
      </c>
      <c r="D371">
        <v>276878</v>
      </c>
    </row>
    <row r="372" spans="1:4">
      <c r="A372" s="12">
        <v>40862</v>
      </c>
      <c r="B372" s="11">
        <v>530305</v>
      </c>
      <c r="C372">
        <v>563697</v>
      </c>
      <c r="D372">
        <v>274218</v>
      </c>
    </row>
    <row r="373" spans="1:4">
      <c r="A373" s="12">
        <v>40892</v>
      </c>
      <c r="B373" s="11">
        <v>548017</v>
      </c>
      <c r="C373">
        <v>583174</v>
      </c>
      <c r="D373">
        <v>282972</v>
      </c>
    </row>
    <row r="374" spans="1:4">
      <c r="A374" s="12">
        <v>40923</v>
      </c>
      <c r="B374" s="11">
        <v>512448</v>
      </c>
      <c r="C374">
        <v>545105</v>
      </c>
      <c r="D374">
        <v>259920</v>
      </c>
    </row>
    <row r="375" spans="1:4">
      <c r="A375" s="12">
        <v>40954</v>
      </c>
      <c r="B375" s="11">
        <v>486440</v>
      </c>
      <c r="C375">
        <v>517303</v>
      </c>
      <c r="D375">
        <v>249579</v>
      </c>
    </row>
    <row r="376" spans="1:4">
      <c r="A376" s="12">
        <v>40983</v>
      </c>
      <c r="B376" s="11">
        <v>524814</v>
      </c>
      <c r="C376">
        <v>558114</v>
      </c>
      <c r="D376">
        <v>269844</v>
      </c>
    </row>
    <row r="377" spans="1:4">
      <c r="A377" s="12">
        <v>41014</v>
      </c>
      <c r="B377" s="11">
        <v>518057</v>
      </c>
      <c r="C377">
        <v>548856</v>
      </c>
      <c r="D377">
        <v>261603</v>
      </c>
    </row>
    <row r="378" spans="1:4">
      <c r="A378" s="12">
        <v>41044</v>
      </c>
      <c r="B378" s="11">
        <v>553236</v>
      </c>
      <c r="C378">
        <v>587007</v>
      </c>
      <c r="D378">
        <v>277437</v>
      </c>
    </row>
    <row r="379" spans="1:4">
      <c r="A379" s="12">
        <v>41075</v>
      </c>
      <c r="B379" s="11">
        <v>547822</v>
      </c>
      <c r="C379">
        <v>580811</v>
      </c>
      <c r="D379">
        <v>274711</v>
      </c>
    </row>
    <row r="380" spans="1:4">
      <c r="A380" s="12">
        <v>41105</v>
      </c>
      <c r="B380" s="11">
        <v>565845</v>
      </c>
      <c r="C380">
        <v>598875</v>
      </c>
      <c r="D380">
        <v>281251</v>
      </c>
    </row>
    <row r="381" spans="1:4">
      <c r="A381" s="12">
        <v>41136</v>
      </c>
      <c r="B381" s="11">
        <v>564096</v>
      </c>
      <c r="C381">
        <v>596497</v>
      </c>
      <c r="D381">
        <v>286335</v>
      </c>
    </row>
    <row r="382" spans="1:4">
      <c r="A382" s="12">
        <v>41167</v>
      </c>
      <c r="B382" s="11">
        <v>523093</v>
      </c>
      <c r="C382">
        <v>553125</v>
      </c>
      <c r="D382">
        <v>266640</v>
      </c>
    </row>
    <row r="383" spans="1:4">
      <c r="A383" s="12">
        <v>41197</v>
      </c>
      <c r="B383" s="11">
        <v>541328</v>
      </c>
      <c r="C383">
        <v>572511</v>
      </c>
      <c r="D383">
        <v>284451</v>
      </c>
    </row>
    <row r="384" spans="1:4">
      <c r="A384" s="12">
        <v>41228</v>
      </c>
      <c r="B384" s="11">
        <v>523797</v>
      </c>
      <c r="C384">
        <v>554759</v>
      </c>
      <c r="D384">
        <v>274683</v>
      </c>
    </row>
    <row r="385" spans="1:4">
      <c r="A385" s="12">
        <v>41258</v>
      </c>
      <c r="B385" s="11">
        <v>545717</v>
      </c>
      <c r="C385">
        <v>581444</v>
      </c>
      <c r="D385">
        <v>280568</v>
      </c>
    </row>
    <row r="386" spans="1:4">
      <c r="A386" s="12">
        <v>41289</v>
      </c>
      <c r="B386" s="11">
        <v>521963</v>
      </c>
      <c r="C386">
        <v>554848</v>
      </c>
      <c r="D386">
        <v>270246</v>
      </c>
    </row>
    <row r="387" spans="1:4">
      <c r="A387" s="12">
        <v>41320</v>
      </c>
      <c r="B387" s="11">
        <v>476193</v>
      </c>
      <c r="C387">
        <v>503249</v>
      </c>
      <c r="D387">
        <v>249927</v>
      </c>
    </row>
    <row r="388" spans="1:4">
      <c r="A388" s="12">
        <v>41348</v>
      </c>
      <c r="B388" s="11">
        <v>536318</v>
      </c>
      <c r="C388">
        <v>567685</v>
      </c>
      <c r="D388">
        <v>278112</v>
      </c>
    </row>
    <row r="389" spans="1:4">
      <c r="A389" s="12">
        <v>41379</v>
      </c>
      <c r="B389" s="11">
        <v>529083</v>
      </c>
      <c r="C389">
        <v>561870</v>
      </c>
      <c r="D389">
        <v>271260</v>
      </c>
    </row>
    <row r="390" spans="1:4">
      <c r="A390" s="12">
        <v>41409</v>
      </c>
      <c r="B390" s="11">
        <v>569378</v>
      </c>
      <c r="C390">
        <v>601602</v>
      </c>
      <c r="D390">
        <v>288273</v>
      </c>
    </row>
    <row r="391" spans="1:4">
      <c r="A391" s="12">
        <v>41440</v>
      </c>
      <c r="B391" s="11">
        <v>561049</v>
      </c>
      <c r="C391">
        <v>593663</v>
      </c>
      <c r="D391">
        <v>284165</v>
      </c>
    </row>
    <row r="392" spans="1:4">
      <c r="A392" s="12">
        <v>41470</v>
      </c>
      <c r="B392" s="11">
        <v>583628</v>
      </c>
      <c r="C392">
        <v>618717</v>
      </c>
      <c r="D392">
        <v>290594</v>
      </c>
    </row>
    <row r="393" spans="1:4">
      <c r="A393" s="12">
        <v>41501</v>
      </c>
      <c r="B393" s="11">
        <v>579943</v>
      </c>
      <c r="C393">
        <v>614506</v>
      </c>
      <c r="D393">
        <v>289548</v>
      </c>
    </row>
    <row r="394" spans="1:4">
      <c r="A394" s="12">
        <v>41532</v>
      </c>
      <c r="B394" s="11">
        <v>546065</v>
      </c>
      <c r="C394">
        <v>580143</v>
      </c>
      <c r="D394">
        <v>275710</v>
      </c>
    </row>
    <row r="395" spans="1:4">
      <c r="A395" s="12">
        <v>41562</v>
      </c>
      <c r="B395" s="11">
        <v>556643</v>
      </c>
      <c r="C395">
        <v>590273</v>
      </c>
      <c r="D395">
        <v>293992</v>
      </c>
    </row>
    <row r="396" spans="1:4">
      <c r="A396" s="12">
        <v>41593</v>
      </c>
      <c r="B396" s="11">
        <v>544898</v>
      </c>
      <c r="C396">
        <v>578686</v>
      </c>
      <c r="D396">
        <v>284282</v>
      </c>
    </row>
    <row r="397" spans="1:4">
      <c r="A397" s="12">
        <v>41623</v>
      </c>
      <c r="B397" s="11">
        <v>571916</v>
      </c>
      <c r="C397">
        <v>608468</v>
      </c>
      <c r="D397">
        <v>294351</v>
      </c>
    </row>
    <row r="398" spans="1:4">
      <c r="A398" s="12">
        <v>41654</v>
      </c>
      <c r="B398" s="11">
        <v>534648</v>
      </c>
      <c r="C398">
        <v>568974</v>
      </c>
      <c r="D398">
        <v>274319</v>
      </c>
    </row>
    <row r="399" spans="1:4">
      <c r="A399" s="12">
        <v>41685</v>
      </c>
      <c r="B399" s="11">
        <v>488553</v>
      </c>
      <c r="C399">
        <v>518355</v>
      </c>
      <c r="D399">
        <v>255095</v>
      </c>
    </row>
    <row r="400" spans="1:4">
      <c r="A400" s="12">
        <v>41713</v>
      </c>
      <c r="B400" s="11">
        <v>560687</v>
      </c>
      <c r="C400">
        <v>591423</v>
      </c>
      <c r="D400">
        <v>290393</v>
      </c>
    </row>
    <row r="401" spans="1:4">
      <c r="A401" s="12">
        <v>41744</v>
      </c>
      <c r="B401" s="11">
        <v>564780</v>
      </c>
      <c r="C401">
        <v>597119</v>
      </c>
      <c r="D401">
        <v>289566</v>
      </c>
    </row>
    <row r="402" spans="1:4">
      <c r="A402" s="12">
        <v>41774</v>
      </c>
      <c r="B402" s="11">
        <v>593309</v>
      </c>
      <c r="C402">
        <v>624709</v>
      </c>
      <c r="D402">
        <v>304857</v>
      </c>
    </row>
    <row r="403" spans="1:4">
      <c r="A403" s="12">
        <v>41805</v>
      </c>
      <c r="B403" s="11">
        <v>569264</v>
      </c>
      <c r="C403">
        <v>602909</v>
      </c>
      <c r="D403">
        <v>294281</v>
      </c>
    </row>
    <row r="404" spans="1:4">
      <c r="A404" s="12">
        <v>41835</v>
      </c>
      <c r="B404" s="11">
        <v>606443</v>
      </c>
      <c r="C404">
        <v>640766</v>
      </c>
      <c r="D404">
        <v>309475</v>
      </c>
    </row>
    <row r="405" spans="1:4">
      <c r="A405" s="12">
        <v>41866</v>
      </c>
      <c r="B405" s="11">
        <v>599073</v>
      </c>
      <c r="C405">
        <v>635116</v>
      </c>
      <c r="D405">
        <v>301970</v>
      </c>
    </row>
    <row r="406" spans="1:4">
      <c r="A406" s="12">
        <v>41897</v>
      </c>
      <c r="B406" s="11">
        <v>559267</v>
      </c>
      <c r="C406">
        <v>589730</v>
      </c>
      <c r="D406">
        <v>282107</v>
      </c>
    </row>
    <row r="407" spans="1:4">
      <c r="A407" s="12">
        <v>41927</v>
      </c>
      <c r="B407" s="11">
        <v>557689</v>
      </c>
      <c r="C407">
        <v>589569</v>
      </c>
      <c r="D407">
        <v>296114</v>
      </c>
    </row>
    <row r="408" spans="1:4">
      <c r="A408" s="12">
        <v>41958</v>
      </c>
      <c r="B408" s="11">
        <v>552065</v>
      </c>
      <c r="C408">
        <v>587396</v>
      </c>
      <c r="D408">
        <v>288223</v>
      </c>
    </row>
    <row r="409" spans="1:4">
      <c r="A409" s="12">
        <v>41988</v>
      </c>
      <c r="B409" s="11">
        <v>593564</v>
      </c>
      <c r="C409">
        <v>627664</v>
      </c>
      <c r="D409">
        <v>306824</v>
      </c>
    </row>
    <row r="410" spans="1:4">
      <c r="A410" s="12">
        <v>42019</v>
      </c>
      <c r="B410" s="11">
        <v>550752</v>
      </c>
      <c r="C410">
        <v>584081</v>
      </c>
      <c r="D410">
        <v>287045</v>
      </c>
    </row>
    <row r="411" spans="1:4">
      <c r="A411" s="12">
        <v>42050</v>
      </c>
      <c r="B411" s="11">
        <v>503940</v>
      </c>
      <c r="C411">
        <v>532538</v>
      </c>
      <c r="D411">
        <v>266099</v>
      </c>
    </row>
    <row r="412" spans="1:4">
      <c r="A412" s="12">
        <v>42078</v>
      </c>
      <c r="B412" s="11">
        <v>570872</v>
      </c>
      <c r="C412">
        <v>602281</v>
      </c>
      <c r="D412">
        <v>295240</v>
      </c>
    </row>
    <row r="413" spans="1:4">
      <c r="A413" s="12">
        <v>42109</v>
      </c>
      <c r="B413" s="11">
        <v>569141</v>
      </c>
      <c r="C413">
        <v>601166</v>
      </c>
      <c r="D413">
        <v>291585</v>
      </c>
    </row>
    <row r="414" spans="1:4">
      <c r="A414" s="12">
        <v>42139</v>
      </c>
      <c r="B414" s="11">
        <v>592484</v>
      </c>
      <c r="C414">
        <v>626058</v>
      </c>
      <c r="D414">
        <v>302907</v>
      </c>
    </row>
    <row r="415" spans="1:4">
      <c r="A415" s="12">
        <v>42170</v>
      </c>
      <c r="B415" s="11">
        <v>577512</v>
      </c>
      <c r="C415">
        <v>608342</v>
      </c>
      <c r="D415">
        <v>295386</v>
      </c>
    </row>
    <row r="416" spans="1:4">
      <c r="A416" s="12">
        <v>42200</v>
      </c>
      <c r="B416" s="11">
        <v>607312</v>
      </c>
      <c r="C416">
        <v>641176</v>
      </c>
      <c r="D416">
        <v>309657</v>
      </c>
    </row>
    <row r="417" spans="1:4">
      <c r="A417" s="12">
        <v>42231</v>
      </c>
      <c r="B417" s="11">
        <v>605317</v>
      </c>
      <c r="C417">
        <v>639371</v>
      </c>
      <c r="D417">
        <v>309923</v>
      </c>
    </row>
    <row r="418" spans="1:4">
      <c r="A418" s="12">
        <v>42262</v>
      </c>
      <c r="B418" s="11">
        <v>570245</v>
      </c>
      <c r="C418">
        <v>601632</v>
      </c>
      <c r="D418">
        <v>296352</v>
      </c>
    </row>
    <row r="419" spans="1:4">
      <c r="A419" s="12">
        <v>42292</v>
      </c>
      <c r="B419" s="11">
        <v>577011</v>
      </c>
      <c r="C419">
        <v>609254</v>
      </c>
      <c r="D419">
        <v>307982</v>
      </c>
    </row>
    <row r="420" spans="1:4">
      <c r="A420" s="12">
        <v>42323</v>
      </c>
      <c r="B420" s="11">
        <v>564303</v>
      </c>
      <c r="C420">
        <v>596249</v>
      </c>
      <c r="D420">
        <v>293965</v>
      </c>
    </row>
    <row r="421" spans="1:4">
      <c r="A421" s="12">
        <v>42353</v>
      </c>
      <c r="B421" s="11">
        <v>581815</v>
      </c>
      <c r="C421">
        <v>616166</v>
      </c>
      <c r="D421">
        <v>303976</v>
      </c>
    </row>
    <row r="422" spans="1:4">
      <c r="A422" s="12">
        <v>42384</v>
      </c>
      <c r="B422" s="11">
        <v>546163</v>
      </c>
      <c r="C422">
        <v>580778</v>
      </c>
      <c r="D422">
        <v>290730</v>
      </c>
    </row>
    <row r="423" spans="1:4">
      <c r="A423" s="12">
        <v>42415</v>
      </c>
      <c r="B423" s="11">
        <v>529993</v>
      </c>
      <c r="C423">
        <v>561034</v>
      </c>
      <c r="D423">
        <v>285195</v>
      </c>
    </row>
    <row r="424" spans="1:4">
      <c r="A424" s="12">
        <v>42444</v>
      </c>
      <c r="B424" s="11">
        <v>584477</v>
      </c>
      <c r="C424">
        <v>617000</v>
      </c>
      <c r="D424">
        <v>307885</v>
      </c>
    </row>
    <row r="425" spans="1:4">
      <c r="A425" s="12">
        <v>42475</v>
      </c>
      <c r="B425" s="11">
        <v>564702</v>
      </c>
      <c r="C425">
        <v>597555</v>
      </c>
      <c r="D425">
        <v>296288</v>
      </c>
    </row>
    <row r="426" spans="1:4">
      <c r="A426" s="12">
        <v>42505</v>
      </c>
      <c r="B426" s="11">
        <v>593645</v>
      </c>
      <c r="C426">
        <v>629616</v>
      </c>
      <c r="D426">
        <v>311797</v>
      </c>
    </row>
    <row r="427" spans="1:4">
      <c r="A427" s="12">
        <v>42536</v>
      </c>
      <c r="B427" s="11">
        <v>590711</v>
      </c>
      <c r="C427">
        <v>624130</v>
      </c>
      <c r="D427">
        <v>308392</v>
      </c>
    </row>
    <row r="428" spans="1:4">
      <c r="A428" s="12">
        <v>42566</v>
      </c>
      <c r="B428" s="11">
        <v>611506</v>
      </c>
      <c r="C428">
        <v>648404</v>
      </c>
      <c r="D428">
        <v>316945</v>
      </c>
    </row>
    <row r="429" spans="1:4">
      <c r="A429" s="12">
        <v>42597</v>
      </c>
      <c r="B429" s="11">
        <v>614812</v>
      </c>
      <c r="C429">
        <v>650424</v>
      </c>
      <c r="D429">
        <v>319069</v>
      </c>
    </row>
    <row r="430" spans="1:4">
      <c r="A430" s="12">
        <v>42628</v>
      </c>
      <c r="B430" s="11">
        <v>575973</v>
      </c>
      <c r="C430">
        <v>609644</v>
      </c>
      <c r="D430">
        <v>300611</v>
      </c>
    </row>
    <row r="431" spans="1:4">
      <c r="A431" s="12">
        <v>42658</v>
      </c>
      <c r="B431" s="11">
        <v>573450</v>
      </c>
      <c r="C431">
        <v>607204</v>
      </c>
      <c r="D431">
        <v>311830</v>
      </c>
    </row>
    <row r="432" spans="1:4">
      <c r="A432" s="12">
        <v>42689</v>
      </c>
      <c r="B432" s="11">
        <v>567019</v>
      </c>
      <c r="C432">
        <v>600396</v>
      </c>
      <c r="D432">
        <v>299063</v>
      </c>
    </row>
    <row r="433" spans="1:4">
      <c r="A433" s="12">
        <v>42719</v>
      </c>
      <c r="B433" s="11">
        <v>587283</v>
      </c>
      <c r="C433">
        <v>622726</v>
      </c>
      <c r="D433">
        <v>310399</v>
      </c>
    </row>
    <row r="434" spans="1:4">
      <c r="A434" s="12">
        <v>42750</v>
      </c>
      <c r="B434" s="11">
        <v>553970</v>
      </c>
      <c r="C434">
        <v>589279</v>
      </c>
      <c r="D434">
        <v>287714</v>
      </c>
    </row>
    <row r="435" spans="1:4">
      <c r="A435" s="12">
        <v>42781</v>
      </c>
      <c r="B435" s="11">
        <v>506551</v>
      </c>
      <c r="C435">
        <v>536301</v>
      </c>
      <c r="D435">
        <v>266194</v>
      </c>
    </row>
    <row r="436" spans="1:4">
      <c r="A436" s="12">
        <v>42809</v>
      </c>
      <c r="B436" s="11">
        <v>582183</v>
      </c>
      <c r="C436">
        <v>616657</v>
      </c>
      <c r="D436">
        <v>303866</v>
      </c>
    </row>
    <row r="437" spans="1:4">
      <c r="A437" s="12">
        <v>42840</v>
      </c>
      <c r="B437" s="11">
        <v>580521</v>
      </c>
      <c r="C437">
        <v>614900</v>
      </c>
      <c r="D437">
        <v>295655</v>
      </c>
    </row>
    <row r="438" spans="1:4">
      <c r="A438" s="12">
        <v>42870</v>
      </c>
      <c r="B438" s="11">
        <v>616242</v>
      </c>
      <c r="C438">
        <v>651432</v>
      </c>
      <c r="D438">
        <v>313892</v>
      </c>
    </row>
    <row r="439" spans="1:4">
      <c r="A439" s="12">
        <v>42901</v>
      </c>
      <c r="B439" s="11">
        <v>605053</v>
      </c>
      <c r="C439">
        <v>639829</v>
      </c>
      <c r="D439">
        <v>308100</v>
      </c>
    </row>
    <row r="440" spans="1:4">
      <c r="A440" s="12">
        <v>42931</v>
      </c>
      <c r="B440" s="11">
        <v>620141</v>
      </c>
      <c r="C440">
        <v>654273</v>
      </c>
      <c r="D440">
        <v>315089</v>
      </c>
    </row>
    <row r="441" spans="1:4">
      <c r="A441" s="12">
        <v>42962</v>
      </c>
      <c r="B441" s="11">
        <v>613835</v>
      </c>
      <c r="C441">
        <v>648333</v>
      </c>
      <c r="D441">
        <v>315471</v>
      </c>
    </row>
    <row r="442" spans="1:4">
      <c r="A442" s="12">
        <v>42993</v>
      </c>
      <c r="B442" s="11">
        <v>548005</v>
      </c>
      <c r="C442">
        <v>578299</v>
      </c>
      <c r="D442">
        <v>293343</v>
      </c>
    </row>
    <row r="443" spans="1:4">
      <c r="A443" s="12">
        <v>43023</v>
      </c>
      <c r="B443" s="11">
        <v>590395</v>
      </c>
      <c r="C443">
        <v>623921</v>
      </c>
      <c r="D443">
        <v>313986</v>
      </c>
    </row>
    <row r="444" spans="1:4">
      <c r="A444" s="12">
        <v>43054</v>
      </c>
      <c r="B444" s="11">
        <v>582547</v>
      </c>
      <c r="C444">
        <v>616932</v>
      </c>
      <c r="D444">
        <v>306592</v>
      </c>
    </row>
    <row r="445" spans="1:4">
      <c r="A445" s="12">
        <v>43084</v>
      </c>
      <c r="B445" s="11">
        <v>603716</v>
      </c>
      <c r="C445">
        <v>638615</v>
      </c>
      <c r="D445">
        <v>313221</v>
      </c>
    </row>
    <row r="446" spans="1:4">
      <c r="A446" s="12">
        <v>43115</v>
      </c>
      <c r="B446" s="11">
        <v>572338</v>
      </c>
      <c r="C446">
        <v>606513</v>
      </c>
      <c r="D446">
        <v>295394</v>
      </c>
    </row>
    <row r="447" spans="1:4">
      <c r="A447" s="12">
        <v>43146</v>
      </c>
      <c r="B447" s="11">
        <v>511935</v>
      </c>
      <c r="C447">
        <v>542637</v>
      </c>
      <c r="D447">
        <v>274320</v>
      </c>
    </row>
    <row r="448" spans="1:4">
      <c r="A448" s="12">
        <v>43174</v>
      </c>
      <c r="B448" s="11">
        <v>593476</v>
      </c>
      <c r="C448">
        <v>627444</v>
      </c>
      <c r="D448">
        <v>311628</v>
      </c>
    </row>
    <row r="449" spans="1:4">
      <c r="A449" s="12">
        <v>43205</v>
      </c>
      <c r="B449" s="11">
        <v>587680</v>
      </c>
      <c r="C449">
        <v>621078</v>
      </c>
      <c r="D449">
        <v>299226</v>
      </c>
    </row>
    <row r="450" spans="1:4">
      <c r="A450" s="12">
        <v>43235</v>
      </c>
      <c r="B450" s="11">
        <v>616496</v>
      </c>
      <c r="C450">
        <v>651880</v>
      </c>
      <c r="D450">
        <v>314288</v>
      </c>
    </row>
    <row r="451" spans="1:4">
      <c r="A451" s="12">
        <v>43266</v>
      </c>
      <c r="B451" s="11">
        <v>612902</v>
      </c>
      <c r="C451">
        <v>646889</v>
      </c>
      <c r="D451">
        <v>309409</v>
      </c>
    </row>
    <row r="452" spans="1:4">
      <c r="A452" s="12">
        <v>43296</v>
      </c>
      <c r="B452" s="11">
        <v>626600</v>
      </c>
      <c r="C452">
        <v>662836</v>
      </c>
      <c r="D452">
        <v>315397</v>
      </c>
    </row>
    <row r="453" spans="1:4">
      <c r="A453" s="12">
        <v>43327</v>
      </c>
      <c r="B453" s="11">
        <v>633743</v>
      </c>
      <c r="C453">
        <v>670493</v>
      </c>
      <c r="D453">
        <v>317521</v>
      </c>
    </row>
    <row r="454" spans="1:4">
      <c r="A454" s="12">
        <v>43358</v>
      </c>
      <c r="B454" s="11">
        <v>587731</v>
      </c>
      <c r="C454">
        <v>621957</v>
      </c>
      <c r="D454">
        <v>297807</v>
      </c>
    </row>
    <row r="455" spans="1:4">
      <c r="A455" s="12">
        <v>43388</v>
      </c>
      <c r="B455" s="11">
        <v>598143</v>
      </c>
      <c r="C455">
        <v>632726</v>
      </c>
      <c r="D455">
        <v>319322</v>
      </c>
    </row>
    <row r="456" spans="1:4">
      <c r="A456" s="12">
        <v>43419</v>
      </c>
      <c r="B456" s="11">
        <v>588369</v>
      </c>
      <c r="C456">
        <v>622852</v>
      </c>
      <c r="D456">
        <v>307200</v>
      </c>
    </row>
    <row r="457" spans="1:4">
      <c r="A457" s="12">
        <v>43449</v>
      </c>
      <c r="B457" s="11">
        <v>608076</v>
      </c>
      <c r="C457">
        <v>645597</v>
      </c>
      <c r="D457">
        <v>310621</v>
      </c>
    </row>
    <row r="458" spans="1:4">
      <c r="A458" s="12">
        <v>43480</v>
      </c>
      <c r="B458" s="11">
        <v>585054</v>
      </c>
      <c r="C458">
        <v>619424</v>
      </c>
      <c r="D458">
        <v>302157</v>
      </c>
    </row>
    <row r="459" spans="1:4">
      <c r="A459" s="12">
        <v>43511</v>
      </c>
      <c r="B459" s="11">
        <v>514417</v>
      </c>
      <c r="C459">
        <v>542615</v>
      </c>
      <c r="D459">
        <v>272837</v>
      </c>
    </row>
    <row r="460" spans="1:4">
      <c r="A460" s="12">
        <v>43539</v>
      </c>
      <c r="B460" s="11">
        <v>589836</v>
      </c>
      <c r="C460">
        <v>622025</v>
      </c>
      <c r="D460">
        <v>311867</v>
      </c>
    </row>
    <row r="461" spans="1:4">
      <c r="A461" s="12">
        <v>43570</v>
      </c>
      <c r="B461" s="11">
        <v>579259</v>
      </c>
      <c r="C461">
        <v>611212</v>
      </c>
      <c r="D461">
        <v>300587</v>
      </c>
    </row>
    <row r="462" spans="1:4">
      <c r="A462" s="12">
        <v>43600</v>
      </c>
      <c r="B462" s="11">
        <v>610663</v>
      </c>
      <c r="C462">
        <v>643654</v>
      </c>
      <c r="D462">
        <v>317112</v>
      </c>
    </row>
    <row r="463" spans="1:4">
      <c r="A463" s="12">
        <v>43631</v>
      </c>
      <c r="B463" s="11">
        <v>604086</v>
      </c>
      <c r="C463">
        <v>636371</v>
      </c>
      <c r="D463">
        <v>307074</v>
      </c>
    </row>
    <row r="464" spans="1:4">
      <c r="A464" s="12">
        <v>43661</v>
      </c>
      <c r="B464" s="11">
        <v>626707</v>
      </c>
      <c r="C464">
        <v>659754</v>
      </c>
      <c r="D464">
        <v>317447</v>
      </c>
    </row>
    <row r="465" spans="1:4">
      <c r="A465" s="12">
        <v>43692</v>
      </c>
      <c r="B465" s="11">
        <v>631084</v>
      </c>
      <c r="C465">
        <v>665143</v>
      </c>
      <c r="D465">
        <v>323545</v>
      </c>
    </row>
    <row r="466" spans="1:4">
      <c r="A466" s="12">
        <v>43723</v>
      </c>
      <c r="B466" s="11">
        <v>575452</v>
      </c>
      <c r="C466">
        <v>605977</v>
      </c>
      <c r="D466">
        <v>297484</v>
      </c>
    </row>
    <row r="467" spans="1:4">
      <c r="A467" s="12">
        <v>43753</v>
      </c>
      <c r="B467" s="11">
        <v>581228</v>
      </c>
      <c r="C467">
        <v>612669</v>
      </c>
      <c r="D467">
        <v>318018</v>
      </c>
    </row>
    <row r="468" spans="1:4">
      <c r="A468" s="12">
        <v>43784</v>
      </c>
      <c r="B468" s="11">
        <v>575912</v>
      </c>
      <c r="C468">
        <v>609848</v>
      </c>
      <c r="D468">
        <v>306866</v>
      </c>
    </row>
    <row r="469" spans="1:4">
      <c r="A469" s="12">
        <v>43814</v>
      </c>
      <c r="B469" s="11">
        <v>596552</v>
      </c>
      <c r="C469">
        <v>631688</v>
      </c>
      <c r="D469">
        <v>309743</v>
      </c>
    </row>
    <row r="470" spans="1:4">
      <c r="A470" s="12">
        <v>43845</v>
      </c>
      <c r="B470" s="11">
        <v>574679</v>
      </c>
      <c r="C470">
        <v>609650</v>
      </c>
      <c r="D470">
        <v>298405</v>
      </c>
    </row>
    <row r="471" spans="1:4">
      <c r="A471" s="12">
        <v>43876</v>
      </c>
      <c r="B471" s="11">
        <v>531319</v>
      </c>
      <c r="C471">
        <v>558618</v>
      </c>
      <c r="D471">
        <v>282530</v>
      </c>
    </row>
    <row r="472" spans="1:4">
      <c r="A472" s="12">
        <v>43905</v>
      </c>
      <c r="B472" s="11">
        <v>530248</v>
      </c>
      <c r="C472">
        <v>560446</v>
      </c>
      <c r="D472">
        <v>265851</v>
      </c>
    </row>
    <row r="473" spans="1:4">
      <c r="A473" s="12">
        <v>43936</v>
      </c>
      <c r="B473" s="11">
        <v>426527</v>
      </c>
      <c r="C473">
        <v>449739</v>
      </c>
      <c r="D473">
        <v>190962</v>
      </c>
    </row>
    <row r="474" spans="1:4">
      <c r="A474" s="12">
        <v>43966</v>
      </c>
      <c r="B474" s="11">
        <v>462620</v>
      </c>
      <c r="C474">
        <v>487669</v>
      </c>
      <c r="D474">
        <v>231770</v>
      </c>
    </row>
    <row r="475" spans="1:4">
      <c r="A475" s="12">
        <v>43997</v>
      </c>
      <c r="B475" s="11">
        <v>490317</v>
      </c>
      <c r="C475">
        <v>516437</v>
      </c>
      <c r="D475">
        <v>262439</v>
      </c>
    </row>
    <row r="476" spans="1:4">
      <c r="A476" s="12">
        <v>44027</v>
      </c>
      <c r="B476" s="11">
        <v>529389</v>
      </c>
      <c r="C476">
        <v>558178</v>
      </c>
      <c r="D476">
        <v>279809</v>
      </c>
    </row>
    <row r="477" spans="1:4">
      <c r="A477" s="12">
        <v>44058</v>
      </c>
      <c r="B477" s="11">
        <v>534705</v>
      </c>
      <c r="C477">
        <v>563346</v>
      </c>
      <c r="D477">
        <v>288669</v>
      </c>
    </row>
    <row r="478" spans="1:4">
      <c r="A478" s="12">
        <v>44089</v>
      </c>
      <c r="B478" s="11">
        <v>491152</v>
      </c>
      <c r="C478">
        <v>519594</v>
      </c>
      <c r="D478">
        <v>272704</v>
      </c>
    </row>
    <row r="479" spans="1:4">
      <c r="A479" s="12">
        <v>44119</v>
      </c>
      <c r="B479" s="11">
        <v>498020</v>
      </c>
      <c r="C479">
        <v>526673</v>
      </c>
      <c r="D479">
        <v>286823</v>
      </c>
    </row>
    <row r="480" spans="1:4">
      <c r="A480" s="12">
        <v>44150</v>
      </c>
      <c r="B480" s="11">
        <v>487112</v>
      </c>
      <c r="C480">
        <v>515145</v>
      </c>
      <c r="D480">
        <v>266496</v>
      </c>
    </row>
    <row r="481" spans="1:4">
      <c r="A481" s="12">
        <v>44180</v>
      </c>
      <c r="B481" s="11">
        <v>507030</v>
      </c>
      <c r="C481">
        <v>535393</v>
      </c>
      <c r="D481">
        <v>273088</v>
      </c>
    </row>
    <row r="482" spans="1:4">
      <c r="A482" s="12">
        <v>44211</v>
      </c>
      <c r="B482" s="11">
        <v>502233</v>
      </c>
      <c r="C482">
        <v>529781</v>
      </c>
      <c r="D482">
        <v>264202</v>
      </c>
    </row>
    <row r="483" spans="1:4">
      <c r="A483" s="12">
        <v>44242</v>
      </c>
      <c r="B483" s="11">
        <v>414209</v>
      </c>
      <c r="C483">
        <v>436057</v>
      </c>
      <c r="D483">
        <v>235072</v>
      </c>
    </row>
    <row r="484" spans="1:4">
      <c r="A484" s="12">
        <v>44270</v>
      </c>
      <c r="B484" s="11">
        <v>526541</v>
      </c>
      <c r="C484">
        <v>553345</v>
      </c>
      <c r="D484">
        <v>287861</v>
      </c>
    </row>
    <row r="485" spans="1:4">
      <c r="A485" s="12">
        <v>44301</v>
      </c>
      <c r="B485" s="11">
        <v>535228</v>
      </c>
      <c r="C485">
        <v>563343</v>
      </c>
      <c r="D485">
        <v>289314</v>
      </c>
    </row>
    <row r="486" spans="1:4">
      <c r="A486" s="12">
        <v>44331</v>
      </c>
      <c r="B486" s="11">
        <v>571924</v>
      </c>
      <c r="C486">
        <v>604088</v>
      </c>
      <c r="D486">
        <v>306093</v>
      </c>
    </row>
    <row r="487" spans="1:4">
      <c r="A487" s="12">
        <v>44362</v>
      </c>
      <c r="B487" s="11">
        <v>569992</v>
      </c>
      <c r="C487">
        <v>598582</v>
      </c>
      <c r="D487">
        <v>298828</v>
      </c>
    </row>
    <row r="488" spans="1:4">
      <c r="A488" s="12">
        <v>44392</v>
      </c>
      <c r="B488" s="11">
        <v>583478</v>
      </c>
      <c r="C488">
        <v>612886</v>
      </c>
      <c r="D488">
        <v>307957</v>
      </c>
    </row>
    <row r="489" spans="1:4">
      <c r="A489" s="12">
        <v>44423</v>
      </c>
      <c r="B489" s="11">
        <v>576268</v>
      </c>
      <c r="C489">
        <v>606926</v>
      </c>
      <c r="D489">
        <v>305837</v>
      </c>
    </row>
    <row r="490" spans="1:4">
      <c r="A490" s="12">
        <v>44454</v>
      </c>
      <c r="B490" s="11">
        <v>534405</v>
      </c>
      <c r="C490">
        <v>562453</v>
      </c>
      <c r="D490">
        <v>290592</v>
      </c>
    </row>
    <row r="491" spans="1:4">
      <c r="A491" s="12">
        <v>44484</v>
      </c>
      <c r="B491" s="11">
        <v>548659</v>
      </c>
      <c r="C491">
        <v>580066</v>
      </c>
      <c r="D491">
        <v>300629</v>
      </c>
    </row>
    <row r="492" spans="1:4">
      <c r="A492" s="12">
        <v>44515</v>
      </c>
      <c r="B492" s="11">
        <v>541892</v>
      </c>
      <c r="C492">
        <v>572275</v>
      </c>
      <c r="D492">
        <v>291944</v>
      </c>
    </row>
    <row r="493" spans="1:4">
      <c r="A493" s="12">
        <v>44545</v>
      </c>
      <c r="B493" s="11">
        <v>558008</v>
      </c>
      <c r="C493">
        <v>591858</v>
      </c>
      <c r="D493">
        <v>299654</v>
      </c>
    </row>
    <row r="494" spans="1:4">
      <c r="A494" s="12">
        <v>44576</v>
      </c>
      <c r="B494" s="11">
        <v>523427</v>
      </c>
      <c r="C494">
        <v>554070</v>
      </c>
      <c r="D494">
        <v>271504</v>
      </c>
    </row>
    <row r="495" spans="1:4">
      <c r="A495" s="12">
        <v>44607</v>
      </c>
      <c r="B495" s="11">
        <v>490505</v>
      </c>
      <c r="C495">
        <v>516378</v>
      </c>
      <c r="D495">
        <v>262432</v>
      </c>
    </row>
    <row r="496" spans="1:4">
      <c r="A496" s="12">
        <v>44635</v>
      </c>
      <c r="B496" s="11">
        <v>563668</v>
      </c>
      <c r="C496">
        <v>594794</v>
      </c>
      <c r="D496">
        <v>295262</v>
      </c>
    </row>
    <row r="497" spans="1:4">
      <c r="A497" s="12">
        <v>44666</v>
      </c>
      <c r="B497" s="11">
        <v>552069</v>
      </c>
      <c r="C497">
        <v>583574</v>
      </c>
      <c r="D497">
        <v>286405</v>
      </c>
    </row>
    <row r="498" spans="1:4">
      <c r="A498" s="12">
        <v>44696</v>
      </c>
      <c r="B498" s="11">
        <v>587863</v>
      </c>
      <c r="C498">
        <v>621551</v>
      </c>
      <c r="D498">
        <v>304588</v>
      </c>
    </row>
    <row r="499" spans="1:4">
      <c r="A499" s="12">
        <v>44727</v>
      </c>
      <c r="B499" s="11">
        <v>573901</v>
      </c>
      <c r="C499">
        <v>607228</v>
      </c>
      <c r="D499">
        <v>295029</v>
      </c>
    </row>
    <row r="500" spans="1:4">
      <c r="A500" s="12">
        <v>44757</v>
      </c>
      <c r="B500" s="11">
        <v>584486</v>
      </c>
      <c r="C500">
        <v>618601</v>
      </c>
      <c r="D500">
        <v>296977</v>
      </c>
    </row>
    <row r="501" spans="1:4">
      <c r="A501" s="12">
        <v>44788</v>
      </c>
      <c r="B501" s="11">
        <v>592703</v>
      </c>
      <c r="C501">
        <v>624017</v>
      </c>
      <c r="D501">
        <v>306046</v>
      </c>
    </row>
    <row r="502" spans="1:4">
      <c r="A502" s="12">
        <v>44819</v>
      </c>
      <c r="B502" s="11">
        <v>562489</v>
      </c>
      <c r="C502">
        <v>594949</v>
      </c>
      <c r="D502">
        <v>292796</v>
      </c>
    </row>
    <row r="503" spans="1:4">
      <c r="A503" s="12">
        <v>44849</v>
      </c>
      <c r="B503" s="11">
        <v>565198</v>
      </c>
      <c r="C503">
        <v>596626</v>
      </c>
      <c r="D503">
        <v>299269</v>
      </c>
    </row>
    <row r="504" spans="1:4">
      <c r="A504" s="12">
        <v>44880</v>
      </c>
      <c r="B504" s="11">
        <v>558715</v>
      </c>
      <c r="C504">
        <v>589414</v>
      </c>
      <c r="D504">
        <v>290463</v>
      </c>
    </row>
    <row r="505" spans="1:4">
      <c r="A505" s="12">
        <v>44910</v>
      </c>
      <c r="B505" s="11">
        <v>548014</v>
      </c>
      <c r="C505">
        <v>578571</v>
      </c>
      <c r="D505">
        <v>291876</v>
      </c>
    </row>
    <row r="506" spans="1:4">
      <c r="A506" s="12">
        <v>44941</v>
      </c>
      <c r="B506" s="11">
        <v>529121</v>
      </c>
      <c r="C506">
        <v>560926</v>
      </c>
      <c r="D506">
        <v>276962</v>
      </c>
    </row>
    <row r="507" spans="1:4">
      <c r="A507" s="12">
        <v>44972</v>
      </c>
      <c r="B507" s="11">
        <v>489407</v>
      </c>
      <c r="C507">
        <v>516191</v>
      </c>
      <c r="D507">
        <v>260575</v>
      </c>
    </row>
    <row r="508" spans="1:4">
      <c r="A508" s="12">
        <v>45000</v>
      </c>
      <c r="B508" s="11">
        <v>563272</v>
      </c>
      <c r="C508">
        <v>591696</v>
      </c>
      <c r="D508">
        <v>297602</v>
      </c>
    </row>
    <row r="509" spans="1:4">
      <c r="A509" s="12">
        <v>45031</v>
      </c>
      <c r="B509" s="11">
        <v>554953</v>
      </c>
      <c r="C509">
        <v>585325</v>
      </c>
      <c r="D509">
        <v>290419</v>
      </c>
    </row>
    <row r="510" spans="1:4">
      <c r="A510" s="12">
        <v>45061</v>
      </c>
      <c r="B510" s="11">
        <v>591322</v>
      </c>
      <c r="C510">
        <v>620584</v>
      </c>
      <c r="D510">
        <v>305939</v>
      </c>
    </row>
    <row r="511" spans="1:4">
      <c r="A511" s="12">
        <v>45092</v>
      </c>
      <c r="B511" s="11">
        <v>573502</v>
      </c>
      <c r="C511">
        <v>605640</v>
      </c>
      <c r="D511">
        <v>298318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35B3-C9A4-4818-A8CF-35AB6682B71C}">
  <sheetPr>
    <tabColor rgb="FFFF0000"/>
  </sheetPr>
  <dimension ref="A3:A24"/>
  <sheetViews>
    <sheetView topLeftCell="A2" workbookViewId="0">
      <selection activeCell="A15" sqref="A15"/>
    </sheetView>
  </sheetViews>
  <sheetFormatPr defaultColWidth="8.77734375" defaultRowHeight="14.4"/>
  <cols>
    <col min="1" max="1" width="129.77734375" style="99" customWidth="1"/>
  </cols>
  <sheetData>
    <row r="3" spans="1:1" ht="42">
      <c r="A3" s="96" t="s">
        <v>10888</v>
      </c>
    </row>
    <row r="6" spans="1:1">
      <c r="A6" s="100" t="s">
        <v>10884</v>
      </c>
    </row>
    <row r="7" spans="1:1">
      <c r="A7" s="99" t="s">
        <v>10885</v>
      </c>
    </row>
    <row r="8" spans="1:1">
      <c r="A8" s="99" t="s">
        <v>10887</v>
      </c>
    </row>
    <row r="9" spans="1:1" ht="43.2">
      <c r="A9" s="99" t="s">
        <v>10886</v>
      </c>
    </row>
    <row r="12" spans="1:1" ht="28.8">
      <c r="A12" s="100" t="s">
        <v>10949</v>
      </c>
    </row>
    <row r="13" spans="1:1" ht="28.8">
      <c r="A13" s="99" t="s">
        <v>10946</v>
      </c>
    </row>
    <row r="14" spans="1:1" ht="28.8">
      <c r="A14" s="99" t="s">
        <v>10945</v>
      </c>
    </row>
    <row r="17" spans="1:1">
      <c r="A17" s="100" t="s">
        <v>10947</v>
      </c>
    </row>
    <row r="18" spans="1:1">
      <c r="A18" s="99" t="s">
        <v>10948</v>
      </c>
    </row>
    <row r="19" spans="1:1" ht="28.8">
      <c r="A19" s="99" t="s">
        <v>10951</v>
      </c>
    </row>
    <row r="22" spans="1:1">
      <c r="A22" s="100" t="s">
        <v>10950</v>
      </c>
    </row>
    <row r="23" spans="1:1">
      <c r="A23" s="99" t="s">
        <v>10948</v>
      </c>
    </row>
    <row r="24" spans="1:1" ht="28.8">
      <c r="A24" s="99" t="s">
        <v>10952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5E86-B8B1-4EF5-B829-B8461F582F0D}">
  <dimension ref="B1:L34"/>
  <sheetViews>
    <sheetView topLeftCell="B1" workbookViewId="0">
      <selection activeCell="P30" sqref="P30"/>
    </sheetView>
  </sheetViews>
  <sheetFormatPr defaultColWidth="4.77734375" defaultRowHeight="14.4"/>
  <cols>
    <col min="2" max="2" width="4.77734375" bestFit="1" customWidth="1"/>
    <col min="3" max="4" width="11.77734375" bestFit="1" customWidth="1"/>
    <col min="5" max="5" width="12.77734375" bestFit="1" customWidth="1"/>
    <col min="6" max="6" width="10.6640625" bestFit="1" customWidth="1"/>
    <col min="7" max="8" width="11.77734375" bestFit="1" customWidth="1"/>
    <col min="9" max="9" width="13.109375" bestFit="1" customWidth="1"/>
    <col min="10" max="10" width="11.44140625" bestFit="1" customWidth="1"/>
    <col min="11" max="11" width="11.77734375" bestFit="1" customWidth="1"/>
    <col min="12" max="12" width="16.44140625" bestFit="1" customWidth="1"/>
  </cols>
  <sheetData>
    <row r="1" spans="2:12">
      <c r="B1" t="s">
        <v>27</v>
      </c>
      <c r="C1" t="s">
        <v>10294</v>
      </c>
      <c r="D1" t="s">
        <v>10295</v>
      </c>
      <c r="E1" t="s">
        <v>10296</v>
      </c>
      <c r="F1" t="s">
        <v>10499</v>
      </c>
      <c r="G1" t="s">
        <v>10500</v>
      </c>
      <c r="H1" t="s">
        <v>10501</v>
      </c>
      <c r="I1" t="s">
        <v>10502</v>
      </c>
      <c r="J1" t="s">
        <v>10503</v>
      </c>
      <c r="K1" t="s">
        <v>10504</v>
      </c>
      <c r="L1" t="s">
        <v>10633</v>
      </c>
    </row>
    <row r="2" spans="2:12">
      <c r="B2">
        <v>1990</v>
      </c>
      <c r="C2">
        <v>7</v>
      </c>
      <c r="D2">
        <v>3284</v>
      </c>
      <c r="E2">
        <v>30.5</v>
      </c>
      <c r="F2" s="2">
        <v>84243</v>
      </c>
      <c r="G2" s="2">
        <v>2882</v>
      </c>
      <c r="H2" s="2">
        <v>92180</v>
      </c>
      <c r="I2" s="2">
        <v>23468</v>
      </c>
      <c r="J2" s="2">
        <v>144711</v>
      </c>
      <c r="K2" s="2">
        <f t="shared" ref="K2:K19" si="0">68069+92701</f>
        <v>160770</v>
      </c>
      <c r="L2" s="2">
        <v>643155</v>
      </c>
    </row>
    <row r="3" spans="2:12">
      <c r="B3">
        <v>1991</v>
      </c>
      <c r="C3">
        <v>7</v>
      </c>
      <c r="D3">
        <v>3258</v>
      </c>
      <c r="E3">
        <v>30.3</v>
      </c>
      <c r="F3" s="2">
        <v>84243</v>
      </c>
      <c r="G3" s="2">
        <v>2882</v>
      </c>
      <c r="H3" s="2">
        <v>92180</v>
      </c>
      <c r="I3" s="2">
        <v>23468</v>
      </c>
      <c r="J3" s="2">
        <v>144711</v>
      </c>
      <c r="K3" s="2">
        <f t="shared" si="0"/>
        <v>160770</v>
      </c>
      <c r="L3" s="2">
        <v>643155</v>
      </c>
    </row>
    <row r="4" spans="2:12">
      <c r="B4">
        <v>1992</v>
      </c>
      <c r="C4">
        <v>6</v>
      </c>
      <c r="D4">
        <v>3294</v>
      </c>
      <c r="E4">
        <v>30.6</v>
      </c>
      <c r="F4" s="2">
        <v>84243</v>
      </c>
      <c r="G4" s="2">
        <v>2882</v>
      </c>
      <c r="H4" s="2">
        <v>92180</v>
      </c>
      <c r="I4" s="2">
        <v>23468</v>
      </c>
      <c r="J4" s="2">
        <v>144711</v>
      </c>
      <c r="K4" s="2">
        <f t="shared" si="0"/>
        <v>160770</v>
      </c>
      <c r="L4" s="2">
        <v>643155</v>
      </c>
    </row>
    <row r="5" spans="2:12">
      <c r="B5">
        <v>1993</v>
      </c>
      <c r="C5">
        <v>6</v>
      </c>
      <c r="D5">
        <v>3334</v>
      </c>
      <c r="E5">
        <v>31</v>
      </c>
      <c r="F5" s="2">
        <v>84243</v>
      </c>
      <c r="G5" s="2">
        <v>2882</v>
      </c>
      <c r="H5" s="2">
        <v>92180</v>
      </c>
      <c r="I5" s="2">
        <v>23468</v>
      </c>
      <c r="J5" s="2">
        <v>144711</v>
      </c>
      <c r="K5" s="2">
        <f t="shared" si="0"/>
        <v>160770</v>
      </c>
      <c r="L5" s="2">
        <v>643155</v>
      </c>
    </row>
    <row r="6" spans="2:12">
      <c r="B6">
        <v>1994</v>
      </c>
      <c r="C6">
        <v>6</v>
      </c>
      <c r="D6">
        <v>3396</v>
      </c>
      <c r="E6">
        <v>31.6</v>
      </c>
      <c r="F6" s="2">
        <v>84243</v>
      </c>
      <c r="G6" s="2">
        <v>2882</v>
      </c>
      <c r="H6" s="2">
        <v>92180</v>
      </c>
      <c r="I6" s="2">
        <v>23468</v>
      </c>
      <c r="J6" s="2">
        <v>144711</v>
      </c>
      <c r="K6" s="2">
        <f t="shared" si="0"/>
        <v>160770</v>
      </c>
      <c r="L6" s="2">
        <v>643155</v>
      </c>
    </row>
    <row r="7" spans="2:12">
      <c r="B7">
        <v>1995</v>
      </c>
      <c r="C7">
        <v>6</v>
      </c>
      <c r="D7">
        <v>3423</v>
      </c>
      <c r="E7">
        <v>31.8</v>
      </c>
      <c r="F7" s="2">
        <v>84243</v>
      </c>
      <c r="G7" s="2">
        <v>2882</v>
      </c>
      <c r="H7" s="2">
        <v>92180</v>
      </c>
      <c r="I7" s="2">
        <v>23468</v>
      </c>
      <c r="J7" s="2">
        <v>144711</v>
      </c>
      <c r="K7" s="2">
        <f t="shared" si="0"/>
        <v>160770</v>
      </c>
      <c r="L7" s="2">
        <v>643155</v>
      </c>
    </row>
    <row r="8" spans="2:12">
      <c r="B8">
        <v>1996</v>
      </c>
      <c r="C8">
        <v>6</v>
      </c>
      <c r="D8">
        <v>3486</v>
      </c>
      <c r="E8">
        <v>32.4</v>
      </c>
      <c r="F8" s="2">
        <v>84243</v>
      </c>
      <c r="G8" s="2">
        <v>2882</v>
      </c>
      <c r="H8" s="2">
        <v>92180</v>
      </c>
      <c r="I8" s="2">
        <v>23468</v>
      </c>
      <c r="J8" s="2">
        <v>144711</v>
      </c>
      <c r="K8" s="2">
        <f t="shared" si="0"/>
        <v>160770</v>
      </c>
      <c r="L8" s="2">
        <v>643155</v>
      </c>
    </row>
    <row r="9" spans="2:12">
      <c r="B9">
        <v>1997</v>
      </c>
      <c r="C9">
        <v>6</v>
      </c>
      <c r="D9">
        <v>3591</v>
      </c>
      <c r="E9">
        <v>33.4</v>
      </c>
      <c r="F9" s="2">
        <v>84243</v>
      </c>
      <c r="G9" s="2">
        <v>2882</v>
      </c>
      <c r="H9" s="2">
        <v>92180</v>
      </c>
      <c r="I9" s="2">
        <v>23468</v>
      </c>
      <c r="J9" s="2">
        <v>144711</v>
      </c>
      <c r="K9" s="2">
        <f t="shared" si="0"/>
        <v>160770</v>
      </c>
      <c r="L9" s="2">
        <v>643155</v>
      </c>
    </row>
    <row r="10" spans="2:12">
      <c r="B10">
        <v>1998</v>
      </c>
      <c r="C10">
        <v>6</v>
      </c>
      <c r="D10">
        <v>3647</v>
      </c>
      <c r="E10">
        <v>33.9</v>
      </c>
      <c r="F10" s="2">
        <v>84243</v>
      </c>
      <c r="G10" s="2">
        <v>2882</v>
      </c>
      <c r="H10" s="2">
        <v>92180</v>
      </c>
      <c r="I10" s="2">
        <v>23468</v>
      </c>
      <c r="J10" s="2">
        <v>144711</v>
      </c>
      <c r="K10" s="2">
        <f t="shared" si="0"/>
        <v>160770</v>
      </c>
      <c r="L10" s="2">
        <v>643155</v>
      </c>
    </row>
    <row r="11" spans="2:12">
      <c r="B11">
        <v>1999</v>
      </c>
      <c r="C11">
        <v>6</v>
      </c>
      <c r="D11">
        <v>3626</v>
      </c>
      <c r="E11">
        <v>33.700000000000003</v>
      </c>
      <c r="F11" s="2">
        <v>84243</v>
      </c>
      <c r="G11" s="2">
        <v>2882</v>
      </c>
      <c r="H11" s="2">
        <v>92180</v>
      </c>
      <c r="I11" s="2">
        <v>23468</v>
      </c>
      <c r="J11" s="2">
        <v>144711</v>
      </c>
      <c r="K11" s="2">
        <f t="shared" si="0"/>
        <v>160770</v>
      </c>
      <c r="L11" s="2">
        <v>643155</v>
      </c>
    </row>
    <row r="12" spans="2:12">
      <c r="B12">
        <v>2000</v>
      </c>
      <c r="C12">
        <v>5</v>
      </c>
      <c r="D12">
        <v>3700</v>
      </c>
      <c r="E12">
        <v>34.4</v>
      </c>
      <c r="F12" s="2">
        <v>84243</v>
      </c>
      <c r="G12" s="2">
        <v>2882</v>
      </c>
      <c r="H12" s="2">
        <v>92180</v>
      </c>
      <c r="I12" s="2">
        <v>23468</v>
      </c>
      <c r="J12" s="2">
        <v>144711</v>
      </c>
      <c r="K12" s="2">
        <f t="shared" si="0"/>
        <v>160770</v>
      </c>
      <c r="L12" s="2">
        <v>643155</v>
      </c>
    </row>
    <row r="13" spans="2:12">
      <c r="B13">
        <v>2001</v>
      </c>
      <c r="C13">
        <v>5</v>
      </c>
      <c r="D13">
        <v>3705</v>
      </c>
      <c r="E13">
        <v>34.5</v>
      </c>
      <c r="F13" s="2">
        <v>84243</v>
      </c>
      <c r="G13" s="2">
        <v>2882</v>
      </c>
      <c r="H13" s="2">
        <v>92180</v>
      </c>
      <c r="I13" s="2">
        <v>23468</v>
      </c>
      <c r="J13" s="2">
        <v>144711</v>
      </c>
      <c r="K13" s="2">
        <f t="shared" si="0"/>
        <v>160770</v>
      </c>
      <c r="L13" s="2">
        <v>643155</v>
      </c>
    </row>
    <row r="14" spans="2:12">
      <c r="B14">
        <v>2002</v>
      </c>
      <c r="C14">
        <v>5</v>
      </c>
      <c r="D14">
        <v>3661</v>
      </c>
      <c r="E14">
        <v>34.1</v>
      </c>
      <c r="F14" s="2">
        <v>84243</v>
      </c>
      <c r="G14" s="2">
        <v>2882</v>
      </c>
      <c r="H14" s="2">
        <v>92180</v>
      </c>
      <c r="I14" s="2">
        <v>23468</v>
      </c>
      <c r="J14" s="2">
        <v>144711</v>
      </c>
      <c r="K14" s="2">
        <f t="shared" si="0"/>
        <v>160770</v>
      </c>
      <c r="L14" s="2">
        <v>643155</v>
      </c>
    </row>
    <row r="15" spans="2:12">
      <c r="B15">
        <v>2003</v>
      </c>
      <c r="C15">
        <v>5</v>
      </c>
      <c r="D15">
        <v>3748</v>
      </c>
      <c r="E15">
        <v>34.9</v>
      </c>
      <c r="F15" s="2">
        <v>84243</v>
      </c>
      <c r="G15" s="2">
        <v>2882</v>
      </c>
      <c r="H15" s="2">
        <v>92180</v>
      </c>
      <c r="I15" s="2">
        <v>23468</v>
      </c>
      <c r="J15" s="2">
        <v>144711</v>
      </c>
      <c r="K15" s="2">
        <f t="shared" si="0"/>
        <v>160770</v>
      </c>
      <c r="L15" s="2">
        <v>643155</v>
      </c>
    </row>
    <row r="16" spans="2:12">
      <c r="B16">
        <v>2004</v>
      </c>
      <c r="C16">
        <v>5</v>
      </c>
      <c r="D16">
        <v>3801</v>
      </c>
      <c r="E16">
        <v>35.4</v>
      </c>
      <c r="F16" s="2">
        <v>84243</v>
      </c>
      <c r="G16" s="2">
        <v>2882</v>
      </c>
      <c r="H16" s="2">
        <v>92180</v>
      </c>
      <c r="I16" s="2">
        <v>23468</v>
      </c>
      <c r="J16" s="2">
        <v>144711</v>
      </c>
      <c r="K16" s="2">
        <f t="shared" si="0"/>
        <v>160770</v>
      </c>
      <c r="L16" s="2">
        <v>643155</v>
      </c>
    </row>
    <row r="17" spans="2:12">
      <c r="B17">
        <v>2005</v>
      </c>
      <c r="C17">
        <v>5</v>
      </c>
      <c r="D17">
        <v>3728</v>
      </c>
      <c r="E17">
        <v>34.700000000000003</v>
      </c>
      <c r="F17" s="2">
        <v>84243</v>
      </c>
      <c r="G17" s="2">
        <v>2882</v>
      </c>
      <c r="H17" s="2">
        <v>92180</v>
      </c>
      <c r="I17" s="2">
        <v>23468</v>
      </c>
      <c r="J17" s="2">
        <v>144711</v>
      </c>
      <c r="K17" s="2">
        <f t="shared" si="0"/>
        <v>160770</v>
      </c>
      <c r="L17" s="2">
        <v>643155</v>
      </c>
    </row>
    <row r="18" spans="2:12">
      <c r="B18">
        <v>2006</v>
      </c>
      <c r="C18">
        <v>5</v>
      </c>
      <c r="D18">
        <v>3733</v>
      </c>
      <c r="E18">
        <v>34.700000000000003</v>
      </c>
      <c r="F18" s="2">
        <v>84243</v>
      </c>
      <c r="G18" s="2">
        <v>2882</v>
      </c>
      <c r="H18" s="2">
        <v>92180</v>
      </c>
      <c r="I18" s="2">
        <v>23468</v>
      </c>
      <c r="J18" s="2">
        <v>144711</v>
      </c>
      <c r="K18" s="2">
        <f t="shared" si="0"/>
        <v>160770</v>
      </c>
      <c r="L18" s="2">
        <v>643155</v>
      </c>
    </row>
    <row r="19" spans="2:12">
      <c r="B19">
        <v>2007</v>
      </c>
      <c r="C19">
        <v>5</v>
      </c>
      <c r="D19">
        <v>3712</v>
      </c>
      <c r="E19">
        <v>34.5</v>
      </c>
      <c r="F19" s="2">
        <v>84243</v>
      </c>
      <c r="G19" s="2">
        <v>2882</v>
      </c>
      <c r="H19" s="2">
        <v>92180</v>
      </c>
      <c r="I19" s="2">
        <v>23468</v>
      </c>
      <c r="J19" s="2">
        <v>144711</v>
      </c>
      <c r="K19" s="2">
        <f t="shared" si="0"/>
        <v>160770</v>
      </c>
      <c r="L19" s="2">
        <v>643155</v>
      </c>
    </row>
    <row r="20" spans="2:12">
      <c r="B20">
        <v>2008</v>
      </c>
      <c r="C20">
        <v>5</v>
      </c>
      <c r="D20">
        <v>3598</v>
      </c>
      <c r="E20">
        <v>33.5</v>
      </c>
      <c r="F20">
        <v>84243</v>
      </c>
      <c r="G20">
        <v>2882</v>
      </c>
      <c r="H20">
        <v>92180</v>
      </c>
      <c r="I20">
        <v>23468</v>
      </c>
      <c r="J20">
        <v>144711</v>
      </c>
      <c r="K20">
        <f>68069+92701</f>
        <v>160770</v>
      </c>
      <c r="L20">
        <v>643155</v>
      </c>
    </row>
    <row r="21" spans="2:12">
      <c r="B21">
        <v>2009</v>
      </c>
      <c r="C21">
        <v>5</v>
      </c>
      <c r="D21">
        <v>3511</v>
      </c>
      <c r="E21">
        <v>32.700000000000003</v>
      </c>
    </row>
    <row r="22" spans="2:12">
      <c r="B22">
        <v>2010</v>
      </c>
      <c r="C22">
        <v>5</v>
      </c>
      <c r="D22">
        <v>3804</v>
      </c>
      <c r="E22">
        <v>35.6</v>
      </c>
    </row>
    <row r="23" spans="2:12">
      <c r="B23">
        <v>2011</v>
      </c>
      <c r="C23">
        <v>5</v>
      </c>
      <c r="D23">
        <v>3824</v>
      </c>
      <c r="E23">
        <v>36.4</v>
      </c>
      <c r="F23">
        <v>49753</v>
      </c>
      <c r="G23">
        <v>2567</v>
      </c>
      <c r="H23">
        <v>75876</v>
      </c>
      <c r="I23">
        <v>21351</v>
      </c>
      <c r="J23">
        <v>86150</v>
      </c>
      <c r="K23">
        <f>54998+156889</f>
        <v>211887</v>
      </c>
      <c r="L23">
        <v>686086</v>
      </c>
    </row>
    <row r="24" spans="2:12">
      <c r="B24">
        <v>2012</v>
      </c>
      <c r="C24">
        <v>6</v>
      </c>
      <c r="D24">
        <v>3430</v>
      </c>
      <c r="E24">
        <v>32.5</v>
      </c>
    </row>
    <row r="25" spans="2:12">
      <c r="B25">
        <v>2013</v>
      </c>
      <c r="C25">
        <v>7</v>
      </c>
      <c r="D25">
        <v>3609</v>
      </c>
      <c r="E25">
        <v>34.200000000000003</v>
      </c>
    </row>
    <row r="26" spans="2:12">
      <c r="B26">
        <v>2014</v>
      </c>
      <c r="C26">
        <v>8</v>
      </c>
      <c r="D26">
        <v>3419</v>
      </c>
      <c r="E26">
        <v>32.4</v>
      </c>
      <c r="F26">
        <v>48464</v>
      </c>
      <c r="G26">
        <v>2444</v>
      </c>
      <c r="H26">
        <v>69377</v>
      </c>
      <c r="I26">
        <v>16570</v>
      </c>
      <c r="J26">
        <v>57689</v>
      </c>
      <c r="K26">
        <f>53414+124914</f>
        <v>178328</v>
      </c>
      <c r="L26">
        <v>438150</v>
      </c>
    </row>
    <row r="27" spans="2:12">
      <c r="B27">
        <v>2015</v>
      </c>
      <c r="C27">
        <v>8</v>
      </c>
      <c r="D27">
        <v>4037</v>
      </c>
      <c r="E27">
        <v>38.799999999999997</v>
      </c>
    </row>
    <row r="28" spans="2:12">
      <c r="B28">
        <v>2016</v>
      </c>
      <c r="C28">
        <v>8</v>
      </c>
      <c r="D28">
        <v>4010</v>
      </c>
      <c r="E28">
        <v>39.200000000000003</v>
      </c>
    </row>
    <row r="29" spans="2:12">
      <c r="B29">
        <v>2017</v>
      </c>
      <c r="C29">
        <v>8</v>
      </c>
      <c r="D29">
        <v>3582</v>
      </c>
      <c r="E29">
        <v>35</v>
      </c>
      <c r="F29">
        <v>57517</v>
      </c>
      <c r="G29">
        <v>2599</v>
      </c>
      <c r="H29">
        <v>68010</v>
      </c>
      <c r="I29">
        <v>16589</v>
      </c>
      <c r="J29">
        <v>59651</v>
      </c>
      <c r="K29">
        <f>51706+131557</f>
        <v>183263</v>
      </c>
      <c r="L29">
        <v>443440</v>
      </c>
    </row>
    <row r="30" spans="2:12">
      <c r="B30">
        <v>2018</v>
      </c>
      <c r="C30">
        <v>8</v>
      </c>
      <c r="D30">
        <v>3706</v>
      </c>
      <c r="E30">
        <v>35.299999999999997</v>
      </c>
    </row>
    <row r="31" spans="2:12">
      <c r="B31">
        <v>2019</v>
      </c>
      <c r="C31">
        <v>9</v>
      </c>
      <c r="D31">
        <v>5009</v>
      </c>
      <c r="E31">
        <v>49.5</v>
      </c>
    </row>
    <row r="32" spans="2:12">
      <c r="B32">
        <v>2020</v>
      </c>
      <c r="C32">
        <v>8</v>
      </c>
      <c r="D32">
        <v>4242</v>
      </c>
      <c r="E32">
        <v>42.1</v>
      </c>
      <c r="F32">
        <v>49857</v>
      </c>
      <c r="G32">
        <v>2350</v>
      </c>
      <c r="H32">
        <v>60980</v>
      </c>
      <c r="I32">
        <v>14073</v>
      </c>
      <c r="J32">
        <v>47436</v>
      </c>
      <c r="K32">
        <f>47802+119457</f>
        <v>167259</v>
      </c>
      <c r="L32">
        <v>336647</v>
      </c>
    </row>
    <row r="33" spans="2:5">
      <c r="B33">
        <v>2021</v>
      </c>
      <c r="C33">
        <v>8</v>
      </c>
      <c r="D33">
        <v>4216</v>
      </c>
      <c r="E33">
        <v>41.8</v>
      </c>
    </row>
    <row r="34" spans="2:5">
      <c r="B34" s="2">
        <v>2022</v>
      </c>
      <c r="C34" s="2">
        <v>8</v>
      </c>
      <c r="D34" s="2">
        <v>4216</v>
      </c>
      <c r="E34" s="2">
        <v>41.8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D1A2-A039-423B-92F7-3869F1963ECA}">
  <dimension ref="A1:B20"/>
  <sheetViews>
    <sheetView workbookViewId="0">
      <selection activeCell="C14" sqref="C14"/>
    </sheetView>
  </sheetViews>
  <sheetFormatPr defaultColWidth="8.77734375" defaultRowHeight="14.4"/>
  <cols>
    <col min="1" max="1" width="10.109375" bestFit="1" customWidth="1"/>
    <col min="2" max="2" width="6" bestFit="1" customWidth="1"/>
  </cols>
  <sheetData>
    <row r="1" spans="1:2">
      <c r="A1" t="s">
        <v>10312</v>
      </c>
      <c r="B1" t="s">
        <v>10313</v>
      </c>
    </row>
    <row r="2" spans="1:2">
      <c r="A2">
        <v>1957</v>
      </c>
      <c r="B2">
        <v>13.67</v>
      </c>
    </row>
    <row r="3" spans="1:2">
      <c r="A3">
        <v>1958</v>
      </c>
      <c r="B3">
        <v>14.07</v>
      </c>
    </row>
    <row r="4" spans="1:2">
      <c r="A4">
        <v>1959</v>
      </c>
      <c r="B4">
        <v>13.85</v>
      </c>
    </row>
    <row r="5" spans="1:2">
      <c r="A5">
        <v>1960</v>
      </c>
      <c r="B5">
        <v>13.36</v>
      </c>
    </row>
    <row r="6" spans="1:2">
      <c r="A6">
        <v>1961</v>
      </c>
      <c r="B6">
        <v>13.55</v>
      </c>
    </row>
    <row r="7" spans="1:2">
      <c r="A7">
        <v>1962</v>
      </c>
      <c r="B7">
        <v>13.96</v>
      </c>
    </row>
    <row r="8" spans="1:2">
      <c r="A8">
        <v>1963</v>
      </c>
      <c r="B8">
        <v>12.62</v>
      </c>
    </row>
    <row r="9" spans="1:2">
      <c r="A9">
        <v>1964</v>
      </c>
      <c r="B9">
        <v>13.49</v>
      </c>
    </row>
    <row r="10" spans="1:2">
      <c r="A10">
        <v>1965</v>
      </c>
      <c r="B10">
        <v>12.98</v>
      </c>
    </row>
    <row r="11" spans="1:2">
      <c r="A11">
        <v>1966</v>
      </c>
      <c r="B11">
        <v>12.95</v>
      </c>
    </row>
    <row r="12" spans="1:2">
      <c r="A12">
        <v>1967</v>
      </c>
      <c r="B12">
        <v>12.86</v>
      </c>
    </row>
    <row r="13" spans="1:2">
      <c r="A13">
        <v>1968</v>
      </c>
      <c r="B13">
        <v>12.44</v>
      </c>
    </row>
    <row r="14" spans="1:2">
      <c r="A14">
        <v>1969</v>
      </c>
      <c r="B14">
        <v>12.21</v>
      </c>
    </row>
    <row r="15" spans="1:2">
      <c r="A15">
        <v>1970</v>
      </c>
      <c r="B15">
        <v>12.51</v>
      </c>
    </row>
    <row r="16" spans="1:2">
      <c r="A16">
        <v>1971</v>
      </c>
      <c r="B16">
        <v>12.21</v>
      </c>
    </row>
    <row r="17" spans="1:2">
      <c r="A17">
        <v>1972</v>
      </c>
      <c r="B17">
        <v>12.03</v>
      </c>
    </row>
    <row r="18" spans="1:2">
      <c r="A18">
        <v>1973</v>
      </c>
      <c r="B18">
        <v>11.67</v>
      </c>
    </row>
    <row r="19" spans="1:2">
      <c r="A19">
        <v>1974</v>
      </c>
      <c r="B19">
        <v>13.9</v>
      </c>
    </row>
    <row r="20" spans="1:2">
      <c r="A20">
        <v>1975</v>
      </c>
      <c r="B20">
        <v>15.6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B222-E552-49A2-A2B1-206F66667315}">
  <sheetPr codeName="Sheet5"/>
  <dimension ref="A1:M385"/>
  <sheetViews>
    <sheetView workbookViewId="0">
      <pane ySplit="1" topLeftCell="A169" activePane="bottomLeft" state="frozen"/>
      <selection activeCell="M21" sqref="M21"/>
      <selection pane="bottomLeft" activeCell="M21" sqref="M21"/>
    </sheetView>
  </sheetViews>
  <sheetFormatPr defaultColWidth="8.77734375" defaultRowHeight="14.4"/>
  <cols>
    <col min="1" max="1" width="11.109375" bestFit="1" customWidth="1"/>
    <col min="2" max="2" width="14.77734375" bestFit="1" customWidth="1"/>
    <col min="3" max="3" width="12.77734375" bestFit="1" customWidth="1"/>
    <col min="4" max="4" width="15.109375" bestFit="1" customWidth="1"/>
    <col min="5" max="5" width="15" bestFit="1" customWidth="1"/>
    <col min="6" max="6" width="19.109375" bestFit="1" customWidth="1"/>
    <col min="7" max="7" width="19.77734375" bestFit="1" customWidth="1"/>
    <col min="8" max="8" width="20" bestFit="1" customWidth="1"/>
    <col min="9" max="9" width="24.109375" bestFit="1" customWidth="1"/>
    <col min="10" max="10" width="25" bestFit="1" customWidth="1"/>
    <col min="11" max="11" width="11" bestFit="1" customWidth="1"/>
    <col min="12" max="13" width="15.109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1975</v>
      </c>
      <c r="B2" t="s">
        <v>13</v>
      </c>
      <c r="C2" t="s">
        <v>13</v>
      </c>
      <c r="D2">
        <v>1</v>
      </c>
      <c r="E2">
        <v>13.059699999999999</v>
      </c>
      <c r="F2">
        <v>12.01552</v>
      </c>
      <c r="G2">
        <v>14.61167</v>
      </c>
      <c r="H2">
        <v>680.59612000000004</v>
      </c>
      <c r="I2">
        <v>739.73800000000006</v>
      </c>
      <c r="J2">
        <v>608.3116</v>
      </c>
      <c r="K2">
        <v>4060.3989999999999</v>
      </c>
      <c r="L2">
        <v>137.33459999999999</v>
      </c>
      <c r="M2" t="s">
        <v>14</v>
      </c>
    </row>
    <row r="3" spans="1:13">
      <c r="A3">
        <v>1975</v>
      </c>
      <c r="B3" t="s">
        <v>15</v>
      </c>
      <c r="C3" t="s">
        <v>16</v>
      </c>
      <c r="D3">
        <v>0.80664599999999997</v>
      </c>
      <c r="E3">
        <v>13.454829999999999</v>
      </c>
      <c r="F3">
        <v>12.31413</v>
      </c>
      <c r="G3">
        <v>15.17266</v>
      </c>
      <c r="H3">
        <v>660.63739999999996</v>
      </c>
      <c r="I3">
        <v>721.82934999999998</v>
      </c>
      <c r="J3">
        <v>585.84724000000006</v>
      </c>
      <c r="K3">
        <v>4057.4940000000001</v>
      </c>
      <c r="L3">
        <v>136.19640000000001</v>
      </c>
      <c r="M3" t="s">
        <v>14</v>
      </c>
    </row>
    <row r="4" spans="1:13">
      <c r="A4">
        <v>1975</v>
      </c>
      <c r="B4" t="s">
        <v>15</v>
      </c>
      <c r="C4" t="s">
        <v>17</v>
      </c>
      <c r="D4">
        <v>0.80564499999999994</v>
      </c>
      <c r="E4">
        <v>13.45833</v>
      </c>
      <c r="F4">
        <v>12.31742</v>
      </c>
      <c r="G4">
        <v>15.17643</v>
      </c>
      <c r="H4">
        <v>660.46603000000005</v>
      </c>
      <c r="I4">
        <v>721.63672999999994</v>
      </c>
      <c r="J4">
        <v>585.70185000000004</v>
      </c>
      <c r="K4">
        <v>4057.5650000000001</v>
      </c>
      <c r="L4">
        <v>136.22559999999999</v>
      </c>
      <c r="M4" t="s">
        <v>14</v>
      </c>
    </row>
    <row r="5" spans="1:13">
      <c r="A5">
        <v>1975</v>
      </c>
      <c r="B5" t="s">
        <v>18</v>
      </c>
      <c r="C5" t="s">
        <v>19</v>
      </c>
      <c r="D5">
        <v>0.193354</v>
      </c>
      <c r="E5">
        <v>11.634309999999999</v>
      </c>
      <c r="F5">
        <v>10.91165</v>
      </c>
      <c r="G5">
        <v>12.659000000000001</v>
      </c>
      <c r="H5">
        <v>763.86134000000004</v>
      </c>
      <c r="I5">
        <v>814.45060000000001</v>
      </c>
      <c r="J5">
        <v>702.03002000000004</v>
      </c>
      <c r="K5">
        <v>4072.518</v>
      </c>
      <c r="L5">
        <v>142.08260000000001</v>
      </c>
      <c r="M5" t="s">
        <v>14</v>
      </c>
    </row>
    <row r="6" spans="1:13">
      <c r="A6">
        <v>1975</v>
      </c>
      <c r="B6" t="s">
        <v>18</v>
      </c>
      <c r="C6" t="s">
        <v>20</v>
      </c>
      <c r="D6">
        <v>0.13132199999999999</v>
      </c>
      <c r="E6">
        <v>11.914759999999999</v>
      </c>
      <c r="F6">
        <v>11.07827</v>
      </c>
      <c r="G6">
        <v>13.12613</v>
      </c>
      <c r="H6">
        <v>745.88139000000001</v>
      </c>
      <c r="I6">
        <v>802.20090000000005</v>
      </c>
      <c r="J6">
        <v>677.04642999999999</v>
      </c>
      <c r="K6">
        <v>4011.9769999999999</v>
      </c>
      <c r="L6">
        <v>140.9365</v>
      </c>
      <c r="M6" t="s">
        <v>14</v>
      </c>
    </row>
    <row r="7" spans="1:13">
      <c r="A7">
        <v>1975</v>
      </c>
      <c r="B7" t="s">
        <v>18</v>
      </c>
      <c r="C7" t="s">
        <v>21</v>
      </c>
      <c r="D7">
        <v>4.4699999999999997E-2</v>
      </c>
      <c r="E7">
        <v>11.106059999999999</v>
      </c>
      <c r="F7">
        <v>10.556419999999999</v>
      </c>
      <c r="G7">
        <v>11.86084</v>
      </c>
      <c r="H7">
        <v>800.19398000000001</v>
      </c>
      <c r="I7">
        <v>841.85725000000002</v>
      </c>
      <c r="J7">
        <v>749.2722</v>
      </c>
      <c r="K7">
        <v>4195.6899999999996</v>
      </c>
      <c r="L7">
        <v>143.22450000000001</v>
      </c>
      <c r="M7" t="s">
        <v>14</v>
      </c>
    </row>
    <row r="8" spans="1:13">
      <c r="A8">
        <v>1975</v>
      </c>
      <c r="B8" t="s">
        <v>18</v>
      </c>
      <c r="C8" t="s">
        <v>22</v>
      </c>
      <c r="D8">
        <v>1.7330999999999999E-2</v>
      </c>
      <c r="E8">
        <v>11.020709999999999</v>
      </c>
      <c r="F8">
        <v>10.62298</v>
      </c>
      <c r="G8">
        <v>11.54921</v>
      </c>
      <c r="H8">
        <v>806.39097000000004</v>
      </c>
      <c r="I8">
        <v>836.58258000000001</v>
      </c>
      <c r="J8">
        <v>769.49010999999996</v>
      </c>
      <c r="K8">
        <v>4213.5739999999996</v>
      </c>
      <c r="L8">
        <v>147.82210000000001</v>
      </c>
      <c r="M8" t="s">
        <v>14</v>
      </c>
    </row>
    <row r="9" spans="1:13">
      <c r="A9">
        <v>1975</v>
      </c>
      <c r="B9" t="s">
        <v>15</v>
      </c>
      <c r="C9" t="s">
        <v>23</v>
      </c>
      <c r="D9">
        <v>1.0009999999999999E-3</v>
      </c>
      <c r="E9">
        <v>11.129289999999999</v>
      </c>
      <c r="F9">
        <v>10.13552</v>
      </c>
      <c r="G9">
        <v>12.64456</v>
      </c>
      <c r="H9">
        <v>798.52390000000003</v>
      </c>
      <c r="I9">
        <v>876.81715999999994</v>
      </c>
      <c r="J9">
        <v>702.83213999999998</v>
      </c>
      <c r="K9">
        <v>4000</v>
      </c>
      <c r="L9">
        <v>112.77330000000001</v>
      </c>
      <c r="M9" t="s">
        <v>14</v>
      </c>
    </row>
    <row r="10" spans="1:13">
      <c r="A10">
        <v>1976</v>
      </c>
      <c r="B10" t="s">
        <v>13</v>
      </c>
      <c r="C10" t="s">
        <v>13</v>
      </c>
      <c r="D10">
        <v>1</v>
      </c>
      <c r="E10">
        <v>14.221360000000001</v>
      </c>
      <c r="F10">
        <v>13.18117</v>
      </c>
      <c r="G10">
        <v>15.739459999999999</v>
      </c>
      <c r="H10">
        <v>625.02238</v>
      </c>
      <c r="I10">
        <v>674.34146999999996</v>
      </c>
      <c r="J10">
        <v>564.74347999999998</v>
      </c>
      <c r="K10">
        <v>4079.1979999999999</v>
      </c>
      <c r="L10">
        <v>135.0839</v>
      </c>
      <c r="M10" t="s">
        <v>14</v>
      </c>
    </row>
    <row r="11" spans="1:13">
      <c r="A11">
        <v>1976</v>
      </c>
      <c r="B11" t="s">
        <v>15</v>
      </c>
      <c r="C11" t="s">
        <v>16</v>
      </c>
      <c r="D11">
        <v>0.78916399999999998</v>
      </c>
      <c r="E11">
        <v>14.86139</v>
      </c>
      <c r="F11">
        <v>13.696429999999999</v>
      </c>
      <c r="G11">
        <v>16.58558</v>
      </c>
      <c r="H11">
        <v>598.14121999999998</v>
      </c>
      <c r="I11">
        <v>649.00990999999999</v>
      </c>
      <c r="J11">
        <v>535.96838000000002</v>
      </c>
      <c r="K11">
        <v>4058.8589999999999</v>
      </c>
      <c r="L11">
        <v>133.55879999999999</v>
      </c>
      <c r="M11" t="s">
        <v>14</v>
      </c>
    </row>
    <row r="12" spans="1:13">
      <c r="A12">
        <v>1976</v>
      </c>
      <c r="B12" t="s">
        <v>15</v>
      </c>
      <c r="C12" t="s">
        <v>17</v>
      </c>
      <c r="D12">
        <v>0.78823900000000002</v>
      </c>
      <c r="E12">
        <v>14.868449999999999</v>
      </c>
      <c r="F12">
        <v>13.703799999999999</v>
      </c>
      <c r="G12">
        <v>16.591909999999999</v>
      </c>
      <c r="H12">
        <v>597.85756000000003</v>
      </c>
      <c r="I12">
        <v>648.66126999999994</v>
      </c>
      <c r="J12">
        <v>535.76413000000002</v>
      </c>
      <c r="K12">
        <v>4058.944</v>
      </c>
      <c r="L12">
        <v>133.571</v>
      </c>
      <c r="M12" t="s">
        <v>14</v>
      </c>
    </row>
    <row r="13" spans="1:13">
      <c r="A13">
        <v>1976</v>
      </c>
      <c r="B13" t="s">
        <v>18</v>
      </c>
      <c r="C13" t="s">
        <v>19</v>
      </c>
      <c r="D13">
        <v>0.210836</v>
      </c>
      <c r="E13">
        <v>12.24713</v>
      </c>
      <c r="F13">
        <v>11.55419</v>
      </c>
      <c r="G13">
        <v>13.215859999999999</v>
      </c>
      <c r="H13">
        <v>725.63932</v>
      </c>
      <c r="I13">
        <v>769.15823999999998</v>
      </c>
      <c r="J13">
        <v>672.44952999999998</v>
      </c>
      <c r="K13">
        <v>4155.3270000000002</v>
      </c>
      <c r="L13">
        <v>140.79249999999999</v>
      </c>
      <c r="M13" t="s">
        <v>14</v>
      </c>
    </row>
    <row r="14" spans="1:13">
      <c r="A14">
        <v>1976</v>
      </c>
      <c r="B14" t="s">
        <v>18</v>
      </c>
      <c r="C14" t="s">
        <v>20</v>
      </c>
      <c r="D14">
        <v>0.15130299999999999</v>
      </c>
      <c r="E14">
        <v>12.441610000000001</v>
      </c>
      <c r="F14">
        <v>11.740270000000001</v>
      </c>
      <c r="G14">
        <v>13.42155</v>
      </c>
      <c r="H14">
        <v>714.29673000000003</v>
      </c>
      <c r="I14">
        <v>756.96714999999995</v>
      </c>
      <c r="J14">
        <v>662.14399000000003</v>
      </c>
      <c r="K14">
        <v>4121.8429999999998</v>
      </c>
      <c r="L14">
        <v>139.4</v>
      </c>
      <c r="M14" t="s">
        <v>14</v>
      </c>
    </row>
    <row r="15" spans="1:13">
      <c r="A15">
        <v>1976</v>
      </c>
      <c r="B15" t="s">
        <v>18</v>
      </c>
      <c r="C15" t="s">
        <v>21</v>
      </c>
      <c r="D15">
        <v>4.0716000000000002E-2</v>
      </c>
      <c r="E15">
        <v>11.78392</v>
      </c>
      <c r="F15">
        <v>11.058590000000001</v>
      </c>
      <c r="G15">
        <v>12.810919999999999</v>
      </c>
      <c r="H15">
        <v>754.16317000000004</v>
      </c>
      <c r="I15">
        <v>803.62892999999997</v>
      </c>
      <c r="J15">
        <v>693.70502999999997</v>
      </c>
      <c r="K15">
        <v>4199.8639999999996</v>
      </c>
      <c r="L15">
        <v>145.62719999999999</v>
      </c>
      <c r="M15" t="s">
        <v>14</v>
      </c>
    </row>
    <row r="16" spans="1:13">
      <c r="A16">
        <v>1976</v>
      </c>
      <c r="B16" t="s">
        <v>18</v>
      </c>
      <c r="C16" t="s">
        <v>22</v>
      </c>
      <c r="D16">
        <v>1.8815999999999999E-2</v>
      </c>
      <c r="E16">
        <v>11.768940000000001</v>
      </c>
      <c r="F16">
        <v>11.21251</v>
      </c>
      <c r="G16">
        <v>12.52886</v>
      </c>
      <c r="H16">
        <v>755.12303999999995</v>
      </c>
      <c r="I16">
        <v>792.59652000000006</v>
      </c>
      <c r="J16">
        <v>709.32212000000004</v>
      </c>
      <c r="K16">
        <v>4328.1989999999996</v>
      </c>
      <c r="L16">
        <v>141.5282</v>
      </c>
      <c r="M16" t="s">
        <v>14</v>
      </c>
    </row>
    <row r="17" spans="1:13">
      <c r="A17">
        <v>1976</v>
      </c>
      <c r="B17" t="s">
        <v>15</v>
      </c>
      <c r="C17" t="s">
        <v>23</v>
      </c>
      <c r="D17">
        <v>9.2500000000000004E-4</v>
      </c>
      <c r="E17">
        <v>10.580909999999999</v>
      </c>
      <c r="F17">
        <v>9.3927200000000006</v>
      </c>
      <c r="G17">
        <v>12.51605</v>
      </c>
      <c r="H17">
        <v>839.90886999999998</v>
      </c>
      <c r="I17">
        <v>946.15819999999997</v>
      </c>
      <c r="J17">
        <v>710.04857000000004</v>
      </c>
      <c r="K17">
        <v>3986.2370000000001</v>
      </c>
      <c r="L17">
        <v>123.10639999999999</v>
      </c>
      <c r="M17" t="s">
        <v>14</v>
      </c>
    </row>
    <row r="18" spans="1:13">
      <c r="A18">
        <v>1977</v>
      </c>
      <c r="B18" t="s">
        <v>13</v>
      </c>
      <c r="C18" t="s">
        <v>13</v>
      </c>
      <c r="D18">
        <v>1</v>
      </c>
      <c r="E18">
        <v>15.06743</v>
      </c>
      <c r="F18">
        <v>14.005800000000001</v>
      </c>
      <c r="G18">
        <v>16.605869999999999</v>
      </c>
      <c r="H18">
        <v>589.99879999999996</v>
      </c>
      <c r="I18">
        <v>634.71366</v>
      </c>
      <c r="J18">
        <v>535.34731999999997</v>
      </c>
      <c r="K18">
        <v>3981.8180000000002</v>
      </c>
      <c r="L18">
        <v>135.9847</v>
      </c>
      <c r="M18" t="s">
        <v>14</v>
      </c>
    </row>
    <row r="19" spans="1:13">
      <c r="A19">
        <v>1977</v>
      </c>
      <c r="B19" t="s">
        <v>15</v>
      </c>
      <c r="C19" t="s">
        <v>16</v>
      </c>
      <c r="D19">
        <v>0.80141899999999999</v>
      </c>
      <c r="E19">
        <v>15.585660000000001</v>
      </c>
      <c r="F19">
        <v>14.38805</v>
      </c>
      <c r="G19">
        <v>17.3508</v>
      </c>
      <c r="H19">
        <v>570.43304000000001</v>
      </c>
      <c r="I19">
        <v>617.90314999999998</v>
      </c>
      <c r="J19">
        <v>512.41403000000003</v>
      </c>
      <c r="K19">
        <v>3943.6129999999998</v>
      </c>
      <c r="L19">
        <v>133.17359999999999</v>
      </c>
      <c r="M19" t="s">
        <v>14</v>
      </c>
    </row>
    <row r="20" spans="1:13">
      <c r="A20">
        <v>1977</v>
      </c>
      <c r="B20" t="s">
        <v>15</v>
      </c>
      <c r="C20" t="s">
        <v>17</v>
      </c>
      <c r="D20">
        <v>0.80008599999999996</v>
      </c>
      <c r="E20">
        <v>15.592969999999999</v>
      </c>
      <c r="F20">
        <v>14.39484</v>
      </c>
      <c r="G20">
        <v>17.35887</v>
      </c>
      <c r="H20">
        <v>570.16605000000004</v>
      </c>
      <c r="I20">
        <v>617.61230999999998</v>
      </c>
      <c r="J20">
        <v>512.17616999999996</v>
      </c>
      <c r="K20">
        <v>3943.5189999999998</v>
      </c>
      <c r="L20">
        <v>133.18809999999999</v>
      </c>
      <c r="M20" t="s">
        <v>14</v>
      </c>
    </row>
    <row r="21" spans="1:13">
      <c r="A21">
        <v>1977</v>
      </c>
      <c r="B21" t="s">
        <v>18</v>
      </c>
      <c r="C21" t="s">
        <v>19</v>
      </c>
      <c r="D21">
        <v>0.19858100000000001</v>
      </c>
      <c r="E21">
        <v>13.28478</v>
      </c>
      <c r="F21">
        <v>12.649520000000001</v>
      </c>
      <c r="G21">
        <v>14.15353</v>
      </c>
      <c r="H21">
        <v>668.96079999999995</v>
      </c>
      <c r="I21">
        <v>702.55623000000003</v>
      </c>
      <c r="J21">
        <v>627.89972999999998</v>
      </c>
      <c r="K21">
        <v>4136.0020000000004</v>
      </c>
      <c r="L21">
        <v>147.3296</v>
      </c>
      <c r="M21" t="s">
        <v>14</v>
      </c>
    </row>
    <row r="22" spans="1:13">
      <c r="A22">
        <v>1977</v>
      </c>
      <c r="B22" t="s">
        <v>18</v>
      </c>
      <c r="C22" t="s">
        <v>20</v>
      </c>
      <c r="D22">
        <v>0.14344999999999999</v>
      </c>
      <c r="E22">
        <v>13.55757</v>
      </c>
      <c r="F22">
        <v>12.898110000000001</v>
      </c>
      <c r="G22">
        <v>14.46125</v>
      </c>
      <c r="H22">
        <v>655.50112000000001</v>
      </c>
      <c r="I22">
        <v>689.01572999999996</v>
      </c>
      <c r="J22">
        <v>614.53881999999999</v>
      </c>
      <c r="K22">
        <v>4091.8470000000002</v>
      </c>
      <c r="L22">
        <v>146.3648</v>
      </c>
      <c r="M22" t="s">
        <v>14</v>
      </c>
    </row>
    <row r="23" spans="1:13">
      <c r="A23">
        <v>1977</v>
      </c>
      <c r="B23" t="s">
        <v>18</v>
      </c>
      <c r="C23" t="s">
        <v>21</v>
      </c>
      <c r="D23">
        <v>3.6422000000000003E-2</v>
      </c>
      <c r="E23">
        <v>12.512969999999999</v>
      </c>
      <c r="F23">
        <v>11.94984</v>
      </c>
      <c r="G23">
        <v>13.277699999999999</v>
      </c>
      <c r="H23">
        <v>710.22334000000001</v>
      </c>
      <c r="I23">
        <v>743.69176000000004</v>
      </c>
      <c r="J23">
        <v>669.31749000000002</v>
      </c>
      <c r="K23">
        <v>4252.2839999999997</v>
      </c>
      <c r="L23">
        <v>152.36609999999999</v>
      </c>
      <c r="M23" t="s">
        <v>14</v>
      </c>
    </row>
    <row r="24" spans="1:13">
      <c r="A24">
        <v>1977</v>
      </c>
      <c r="B24" t="s">
        <v>18</v>
      </c>
      <c r="C24" t="s">
        <v>22</v>
      </c>
      <c r="D24">
        <v>1.8710000000000001E-2</v>
      </c>
      <c r="E24">
        <v>12.84559</v>
      </c>
      <c r="F24">
        <v>12.23607</v>
      </c>
      <c r="G24">
        <v>13.67836</v>
      </c>
      <c r="H24">
        <v>691.83285000000001</v>
      </c>
      <c r="I24">
        <v>726.29512</v>
      </c>
      <c r="J24">
        <v>649.71230000000003</v>
      </c>
      <c r="K24">
        <v>4248.1729999999998</v>
      </c>
      <c r="L24">
        <v>144.92240000000001</v>
      </c>
      <c r="M24" t="s">
        <v>14</v>
      </c>
    </row>
    <row r="25" spans="1:13">
      <c r="A25">
        <v>1977</v>
      </c>
      <c r="B25" t="s">
        <v>15</v>
      </c>
      <c r="C25" t="s">
        <v>23</v>
      </c>
      <c r="D25">
        <v>1.333E-3</v>
      </c>
      <c r="E25">
        <v>12.16264</v>
      </c>
      <c r="F25">
        <v>11.214460000000001</v>
      </c>
      <c r="G25">
        <v>13.56437</v>
      </c>
      <c r="H25">
        <v>730.68014000000005</v>
      </c>
      <c r="I25">
        <v>792.45907999999997</v>
      </c>
      <c r="J25">
        <v>655.17255</v>
      </c>
      <c r="K25">
        <v>4000</v>
      </c>
      <c r="L25">
        <v>124.4603</v>
      </c>
      <c r="M25" t="s">
        <v>14</v>
      </c>
    </row>
    <row r="26" spans="1:13">
      <c r="A26">
        <v>1978</v>
      </c>
      <c r="B26" t="s">
        <v>13</v>
      </c>
      <c r="C26" t="s">
        <v>13</v>
      </c>
      <c r="D26">
        <v>1</v>
      </c>
      <c r="E26">
        <v>15.837770000000001</v>
      </c>
      <c r="F26">
        <v>14.681929999999999</v>
      </c>
      <c r="G26">
        <v>17.523900000000001</v>
      </c>
      <c r="H26">
        <v>561.62441999999999</v>
      </c>
      <c r="I26">
        <v>605.82637</v>
      </c>
      <c r="J26">
        <v>507.59980999999999</v>
      </c>
      <c r="K26">
        <v>3715.2379999999998</v>
      </c>
      <c r="L26">
        <v>129.0248</v>
      </c>
      <c r="M26" t="s">
        <v>14</v>
      </c>
    </row>
    <row r="27" spans="1:13">
      <c r="A27">
        <v>1978</v>
      </c>
      <c r="B27" t="s">
        <v>15</v>
      </c>
      <c r="C27" t="s">
        <v>16</v>
      </c>
      <c r="D27">
        <v>0.77458099999999996</v>
      </c>
      <c r="E27">
        <v>16.9376</v>
      </c>
      <c r="F27">
        <v>15.508599999999999</v>
      </c>
      <c r="G27">
        <v>19.087150000000001</v>
      </c>
      <c r="H27">
        <v>525.16335000000004</v>
      </c>
      <c r="I27">
        <v>573.54066</v>
      </c>
      <c r="J27">
        <v>466.03552999999999</v>
      </c>
      <c r="K27">
        <v>3588.1109999999999</v>
      </c>
      <c r="L27">
        <v>124.1651</v>
      </c>
      <c r="M27" t="s">
        <v>14</v>
      </c>
    </row>
    <row r="28" spans="1:13">
      <c r="A28">
        <v>1978</v>
      </c>
      <c r="B28" t="s">
        <v>15</v>
      </c>
      <c r="C28" t="s">
        <v>17</v>
      </c>
      <c r="D28">
        <v>0.77345900000000001</v>
      </c>
      <c r="E28">
        <v>16.948989999999998</v>
      </c>
      <c r="F28">
        <v>15.51976</v>
      </c>
      <c r="G28">
        <v>19.098659999999999</v>
      </c>
      <c r="H28">
        <v>524.81129999999996</v>
      </c>
      <c r="I28">
        <v>573.12958000000003</v>
      </c>
      <c r="J28">
        <v>465.75562000000002</v>
      </c>
      <c r="K28">
        <v>3587.5140000000001</v>
      </c>
      <c r="L28">
        <v>124.1623</v>
      </c>
      <c r="M28" t="s">
        <v>14</v>
      </c>
    </row>
    <row r="29" spans="1:13">
      <c r="A29">
        <v>1978</v>
      </c>
      <c r="B29" t="s">
        <v>18</v>
      </c>
      <c r="C29" t="s">
        <v>19</v>
      </c>
      <c r="D29">
        <v>0.22541900000000001</v>
      </c>
      <c r="E29">
        <v>12.948600000000001</v>
      </c>
      <c r="F29">
        <v>12.40906</v>
      </c>
      <c r="G29">
        <v>13.675319999999999</v>
      </c>
      <c r="H29">
        <v>686.91120000000001</v>
      </c>
      <c r="I29">
        <v>716.76589000000001</v>
      </c>
      <c r="J29">
        <v>650.42214000000001</v>
      </c>
      <c r="K29">
        <v>4152.067</v>
      </c>
      <c r="L29">
        <v>145.7236</v>
      </c>
      <c r="M29" t="s">
        <v>14</v>
      </c>
    </row>
    <row r="30" spans="1:13">
      <c r="A30">
        <v>1978</v>
      </c>
      <c r="B30" t="s">
        <v>18</v>
      </c>
      <c r="C30" t="s">
        <v>20</v>
      </c>
      <c r="D30">
        <v>0.156942</v>
      </c>
      <c r="E30">
        <v>13.32817</v>
      </c>
      <c r="F30">
        <v>12.77741</v>
      </c>
      <c r="G30">
        <v>14.06939</v>
      </c>
      <c r="H30">
        <v>667.61906999999997</v>
      </c>
      <c r="I30">
        <v>696.38000999999997</v>
      </c>
      <c r="J30">
        <v>632.46681999999998</v>
      </c>
      <c r="K30">
        <v>4104.366</v>
      </c>
      <c r="L30">
        <v>144.15199999999999</v>
      </c>
      <c r="M30" t="s">
        <v>14</v>
      </c>
    </row>
    <row r="31" spans="1:13">
      <c r="A31">
        <v>1978</v>
      </c>
      <c r="B31" t="s">
        <v>18</v>
      </c>
      <c r="C31" t="s">
        <v>21</v>
      </c>
      <c r="D31">
        <v>4.3272999999999999E-2</v>
      </c>
      <c r="E31">
        <v>12.08009</v>
      </c>
      <c r="F31">
        <v>11.638920000000001</v>
      </c>
      <c r="G31">
        <v>12.66691</v>
      </c>
      <c r="H31">
        <v>735.67345</v>
      </c>
      <c r="I31">
        <v>763.55852000000004</v>
      </c>
      <c r="J31">
        <v>701.59169999999995</v>
      </c>
      <c r="K31">
        <v>4249.5510000000004</v>
      </c>
      <c r="L31">
        <v>149.13210000000001</v>
      </c>
      <c r="M31" t="s">
        <v>14</v>
      </c>
    </row>
    <row r="32" spans="1:13">
      <c r="A32">
        <v>1978</v>
      </c>
      <c r="B32" t="s">
        <v>18</v>
      </c>
      <c r="C32" t="s">
        <v>22</v>
      </c>
      <c r="D32">
        <v>2.5204000000000001E-2</v>
      </c>
      <c r="E32">
        <v>12.2864</v>
      </c>
      <c r="F32">
        <v>11.64185</v>
      </c>
      <c r="G32">
        <v>13.17816</v>
      </c>
      <c r="H32">
        <v>723.31987000000004</v>
      </c>
      <c r="I32">
        <v>763.36688000000004</v>
      </c>
      <c r="J32">
        <v>674.37351999999998</v>
      </c>
      <c r="K32">
        <v>4281.723</v>
      </c>
      <c r="L32">
        <v>149.65799999999999</v>
      </c>
      <c r="M32" t="s">
        <v>14</v>
      </c>
    </row>
    <row r="33" spans="1:13">
      <c r="A33">
        <v>1978</v>
      </c>
      <c r="B33" t="s">
        <v>15</v>
      </c>
      <c r="C33" t="s">
        <v>23</v>
      </c>
      <c r="D33">
        <v>1.122E-3</v>
      </c>
      <c r="E33">
        <v>11.57282</v>
      </c>
      <c r="F33">
        <v>10.369910000000001</v>
      </c>
      <c r="G33">
        <v>13.48465</v>
      </c>
      <c r="H33">
        <v>767.91976999999997</v>
      </c>
      <c r="I33">
        <v>856.99842000000001</v>
      </c>
      <c r="J33">
        <v>659.04587000000004</v>
      </c>
      <c r="K33">
        <v>4000</v>
      </c>
      <c r="L33">
        <v>126.0851</v>
      </c>
      <c r="M33" t="s">
        <v>14</v>
      </c>
    </row>
    <row r="34" spans="1:13">
      <c r="A34">
        <v>1979</v>
      </c>
      <c r="B34" t="s">
        <v>13</v>
      </c>
      <c r="C34" t="s">
        <v>13</v>
      </c>
      <c r="D34">
        <v>1</v>
      </c>
      <c r="E34">
        <v>15.912710000000001</v>
      </c>
      <c r="F34">
        <v>14.87711</v>
      </c>
      <c r="G34">
        <v>17.39245</v>
      </c>
      <c r="H34">
        <v>559.69494999999995</v>
      </c>
      <c r="I34">
        <v>598.63764000000003</v>
      </c>
      <c r="J34">
        <v>512.09833000000003</v>
      </c>
      <c r="K34">
        <v>3655.4650000000001</v>
      </c>
      <c r="L34">
        <v>123.59220000000001</v>
      </c>
      <c r="M34" t="s">
        <v>14</v>
      </c>
    </row>
    <row r="35" spans="1:13">
      <c r="A35">
        <v>1979</v>
      </c>
      <c r="B35" t="s">
        <v>15</v>
      </c>
      <c r="C35" t="s">
        <v>16</v>
      </c>
      <c r="D35">
        <v>0.77870399999999995</v>
      </c>
      <c r="E35">
        <v>17.240159999999999</v>
      </c>
      <c r="F35">
        <v>15.92465</v>
      </c>
      <c r="G35">
        <v>19.17632</v>
      </c>
      <c r="H35">
        <v>516.66826000000003</v>
      </c>
      <c r="I35">
        <v>559.32168999999999</v>
      </c>
      <c r="J35">
        <v>464.53627999999998</v>
      </c>
      <c r="K35">
        <v>3484.556</v>
      </c>
      <c r="L35">
        <v>119.43340000000001</v>
      </c>
      <c r="M35" t="s">
        <v>14</v>
      </c>
    </row>
    <row r="36" spans="1:13">
      <c r="A36">
        <v>1979</v>
      </c>
      <c r="B36" t="s">
        <v>15</v>
      </c>
      <c r="C36" t="s">
        <v>17</v>
      </c>
      <c r="D36">
        <v>0.77755600000000002</v>
      </c>
      <c r="E36">
        <v>17.245470000000001</v>
      </c>
      <c r="F36">
        <v>15.92812</v>
      </c>
      <c r="G36">
        <v>19.184750000000001</v>
      </c>
      <c r="H36">
        <v>516.51143000000002</v>
      </c>
      <c r="I36">
        <v>559.20195000000001</v>
      </c>
      <c r="J36">
        <v>464.33413000000002</v>
      </c>
      <c r="K36">
        <v>3484.8719999999998</v>
      </c>
      <c r="L36">
        <v>119.4639</v>
      </c>
      <c r="M36" t="s">
        <v>14</v>
      </c>
    </row>
    <row r="37" spans="1:13">
      <c r="A37">
        <v>1979</v>
      </c>
      <c r="B37" t="s">
        <v>18</v>
      </c>
      <c r="C37" t="s">
        <v>19</v>
      </c>
      <c r="D37">
        <v>0.22129599999999999</v>
      </c>
      <c r="E37">
        <v>12.52042</v>
      </c>
      <c r="F37">
        <v>12.08076</v>
      </c>
      <c r="G37">
        <v>13.103260000000001</v>
      </c>
      <c r="H37">
        <v>711.09852000000001</v>
      </c>
      <c r="I37">
        <v>736.98373000000004</v>
      </c>
      <c r="J37">
        <v>679.46103000000005</v>
      </c>
      <c r="K37">
        <v>4256.8630000000003</v>
      </c>
      <c r="L37">
        <v>138.22649999999999</v>
      </c>
      <c r="M37" t="s">
        <v>14</v>
      </c>
    </row>
    <row r="38" spans="1:13">
      <c r="A38">
        <v>1979</v>
      </c>
      <c r="B38" t="s">
        <v>18</v>
      </c>
      <c r="C38" t="s">
        <v>20</v>
      </c>
      <c r="D38">
        <v>0.15897700000000001</v>
      </c>
      <c r="E38">
        <v>13.21499</v>
      </c>
      <c r="F38">
        <v>12.71707</v>
      </c>
      <c r="G38">
        <v>13.87917</v>
      </c>
      <c r="H38">
        <v>674.27895999999998</v>
      </c>
      <c r="I38">
        <v>700.68356000000006</v>
      </c>
      <c r="J38">
        <v>642.00666000000001</v>
      </c>
      <c r="K38">
        <v>4142.085</v>
      </c>
      <c r="L38">
        <v>135.6823</v>
      </c>
      <c r="M38" t="s">
        <v>14</v>
      </c>
    </row>
    <row r="39" spans="1:13">
      <c r="A39">
        <v>1979</v>
      </c>
      <c r="B39" t="s">
        <v>18</v>
      </c>
      <c r="C39" t="s">
        <v>21</v>
      </c>
      <c r="D39">
        <v>3.4615E-2</v>
      </c>
      <c r="E39">
        <v>11.48461</v>
      </c>
      <c r="F39">
        <v>11.05875</v>
      </c>
      <c r="G39">
        <v>12.05184</v>
      </c>
      <c r="H39">
        <v>773.81839000000002</v>
      </c>
      <c r="I39">
        <v>803.61713999999995</v>
      </c>
      <c r="J39">
        <v>737.39769000000001</v>
      </c>
      <c r="K39">
        <v>4540.9690000000001</v>
      </c>
      <c r="L39">
        <v>144.29390000000001</v>
      </c>
      <c r="M39" t="s">
        <v>14</v>
      </c>
    </row>
    <row r="40" spans="1:13">
      <c r="A40">
        <v>1979</v>
      </c>
      <c r="B40" t="s">
        <v>18</v>
      </c>
      <c r="C40" t="s">
        <v>22</v>
      </c>
      <c r="D40">
        <v>2.7703999999999999E-2</v>
      </c>
      <c r="E40">
        <v>10.53097</v>
      </c>
      <c r="F40">
        <v>10.31087</v>
      </c>
      <c r="G40">
        <v>10.81307</v>
      </c>
      <c r="H40">
        <v>844.01701000000003</v>
      </c>
      <c r="I40">
        <v>862.03192999999999</v>
      </c>
      <c r="J40">
        <v>821.99878000000001</v>
      </c>
      <c r="K40">
        <v>4560.5259999999998</v>
      </c>
      <c r="L40">
        <v>145.2456</v>
      </c>
      <c r="M40" t="s">
        <v>14</v>
      </c>
    </row>
    <row r="41" spans="1:13">
      <c r="A41">
        <v>1979</v>
      </c>
      <c r="B41" t="s">
        <v>15</v>
      </c>
      <c r="C41" t="s">
        <v>23</v>
      </c>
      <c r="D41">
        <v>1.147E-3</v>
      </c>
      <c r="E41">
        <v>14.266030000000001</v>
      </c>
      <c r="F41">
        <v>13.875780000000001</v>
      </c>
      <c r="G41">
        <v>14.773870000000001</v>
      </c>
      <c r="H41">
        <v>622.94839000000002</v>
      </c>
      <c r="I41">
        <v>640.46833000000004</v>
      </c>
      <c r="J41">
        <v>601.53512000000001</v>
      </c>
      <c r="K41">
        <v>3270.8589999999999</v>
      </c>
      <c r="L41">
        <v>98.7179</v>
      </c>
      <c r="M41" t="s">
        <v>14</v>
      </c>
    </row>
    <row r="42" spans="1:13">
      <c r="A42">
        <v>1980</v>
      </c>
      <c r="B42" t="s">
        <v>13</v>
      </c>
      <c r="C42" t="s">
        <v>13</v>
      </c>
      <c r="D42">
        <v>1</v>
      </c>
      <c r="E42">
        <v>19.164929999999998</v>
      </c>
      <c r="F42">
        <v>17.619319999999998</v>
      </c>
      <c r="G42">
        <v>21.4665</v>
      </c>
      <c r="H42">
        <v>465.93524000000002</v>
      </c>
      <c r="I42">
        <v>506.80268999999998</v>
      </c>
      <c r="J42">
        <v>415.98613999999998</v>
      </c>
      <c r="K42">
        <v>3227.8760000000002</v>
      </c>
      <c r="L42">
        <v>103.8276</v>
      </c>
      <c r="M42" t="s">
        <v>14</v>
      </c>
    </row>
    <row r="43" spans="1:13">
      <c r="A43">
        <v>1980</v>
      </c>
      <c r="B43" t="s">
        <v>15</v>
      </c>
      <c r="C43" t="s">
        <v>16</v>
      </c>
      <c r="D43">
        <v>0.83525499999999997</v>
      </c>
      <c r="E43">
        <v>20.011810000000001</v>
      </c>
      <c r="F43">
        <v>18.297820000000002</v>
      </c>
      <c r="G43">
        <v>22.599139999999998</v>
      </c>
      <c r="H43">
        <v>446.32303000000002</v>
      </c>
      <c r="I43">
        <v>488.12279999999998</v>
      </c>
      <c r="J43">
        <v>395.23441000000003</v>
      </c>
      <c r="K43">
        <v>3101.498</v>
      </c>
      <c r="L43">
        <v>100.4593</v>
      </c>
      <c r="M43" t="s">
        <v>14</v>
      </c>
    </row>
    <row r="44" spans="1:13">
      <c r="A44">
        <v>1980</v>
      </c>
      <c r="B44" t="s">
        <v>15</v>
      </c>
      <c r="C44" t="s">
        <v>17</v>
      </c>
      <c r="D44">
        <v>0.83522300000000005</v>
      </c>
      <c r="E44">
        <v>20.0121</v>
      </c>
      <c r="F44">
        <v>18.29804</v>
      </c>
      <c r="G44">
        <v>22.599550000000001</v>
      </c>
      <c r="H44">
        <v>446.31675000000001</v>
      </c>
      <c r="I44">
        <v>488.11703</v>
      </c>
      <c r="J44">
        <v>395.22751</v>
      </c>
      <c r="K44">
        <v>3101.4639999999999</v>
      </c>
      <c r="L44">
        <v>100.4585</v>
      </c>
      <c r="M44" t="s">
        <v>14</v>
      </c>
    </row>
    <row r="45" spans="1:13">
      <c r="A45">
        <v>1980</v>
      </c>
      <c r="B45" t="s">
        <v>18</v>
      </c>
      <c r="C45" t="s">
        <v>19</v>
      </c>
      <c r="D45">
        <v>0.164745</v>
      </c>
      <c r="E45">
        <v>15.77936</v>
      </c>
      <c r="F45">
        <v>14.831060000000001</v>
      </c>
      <c r="G45">
        <v>17.117039999999999</v>
      </c>
      <c r="H45">
        <v>565.36884999999995</v>
      </c>
      <c r="I45">
        <v>601.50941999999998</v>
      </c>
      <c r="J45">
        <v>521.19704999999999</v>
      </c>
      <c r="K45">
        <v>3868.6060000000002</v>
      </c>
      <c r="L45">
        <v>120.9049</v>
      </c>
      <c r="M45" t="s">
        <v>14</v>
      </c>
    </row>
    <row r="46" spans="1:13">
      <c r="A46">
        <v>1980</v>
      </c>
      <c r="B46" t="s">
        <v>18</v>
      </c>
      <c r="C46" t="s">
        <v>20</v>
      </c>
      <c r="D46">
        <v>0.12707599999999999</v>
      </c>
      <c r="E46">
        <v>16.518840000000001</v>
      </c>
      <c r="F46">
        <v>15.510809999999999</v>
      </c>
      <c r="G46">
        <v>17.94417</v>
      </c>
      <c r="H46">
        <v>540.59042999999997</v>
      </c>
      <c r="I46">
        <v>575.71911999999998</v>
      </c>
      <c r="J46">
        <v>497.65537999999998</v>
      </c>
      <c r="K46">
        <v>3739.9569999999999</v>
      </c>
      <c r="L46">
        <v>118.0136</v>
      </c>
      <c r="M46" t="s">
        <v>14</v>
      </c>
    </row>
    <row r="47" spans="1:13">
      <c r="A47">
        <v>1980</v>
      </c>
      <c r="B47" t="s">
        <v>18</v>
      </c>
      <c r="C47" t="s">
        <v>21</v>
      </c>
      <c r="D47">
        <v>2.1373E-2</v>
      </c>
      <c r="E47">
        <v>14.136419999999999</v>
      </c>
      <c r="F47">
        <v>13.267300000000001</v>
      </c>
      <c r="G47">
        <v>15.36678</v>
      </c>
      <c r="H47">
        <v>628.65989999999999</v>
      </c>
      <c r="I47">
        <v>669.84254999999996</v>
      </c>
      <c r="J47">
        <v>578.32554000000005</v>
      </c>
      <c r="K47">
        <v>4352.7420000000002</v>
      </c>
      <c r="L47">
        <v>130.59039999999999</v>
      </c>
      <c r="M47" t="s">
        <v>14</v>
      </c>
    </row>
    <row r="48" spans="1:13">
      <c r="A48">
        <v>1980</v>
      </c>
      <c r="B48" t="s">
        <v>18</v>
      </c>
      <c r="C48" t="s">
        <v>22</v>
      </c>
      <c r="D48">
        <v>1.6296999999999999E-2</v>
      </c>
      <c r="E48">
        <v>13.186310000000001</v>
      </c>
      <c r="F48">
        <v>12.49306</v>
      </c>
      <c r="G48">
        <v>14.1457</v>
      </c>
      <c r="H48">
        <v>675.57736999999997</v>
      </c>
      <c r="I48">
        <v>712.99564999999996</v>
      </c>
      <c r="J48">
        <v>629.84392000000003</v>
      </c>
      <c r="K48">
        <v>4236.8310000000001</v>
      </c>
      <c r="L48">
        <v>130.74780000000001</v>
      </c>
      <c r="M48" t="s">
        <v>14</v>
      </c>
    </row>
    <row r="49" spans="1:13">
      <c r="A49">
        <v>1980</v>
      </c>
      <c r="B49" t="s">
        <v>15</v>
      </c>
      <c r="C49" t="s">
        <v>23</v>
      </c>
      <c r="D49">
        <v>3.1999999999999999E-5</v>
      </c>
      <c r="E49">
        <v>14.57638</v>
      </c>
      <c r="F49">
        <v>13.926209999999999</v>
      </c>
      <c r="G49">
        <v>15.458460000000001</v>
      </c>
      <c r="H49">
        <v>609.68512999999996</v>
      </c>
      <c r="I49">
        <v>638.14935000000003</v>
      </c>
      <c r="J49">
        <v>574.89552000000003</v>
      </c>
      <c r="K49">
        <v>4000</v>
      </c>
      <c r="L49">
        <v>122.19280000000001</v>
      </c>
      <c r="M49" t="s">
        <v>14</v>
      </c>
    </row>
    <row r="50" spans="1:13">
      <c r="A50">
        <v>1981</v>
      </c>
      <c r="B50" t="s">
        <v>13</v>
      </c>
      <c r="C50" t="s">
        <v>13</v>
      </c>
      <c r="D50">
        <v>1</v>
      </c>
      <c r="E50">
        <v>20.520569999999999</v>
      </c>
      <c r="F50">
        <v>18.83051</v>
      </c>
      <c r="G50">
        <v>23.048929999999999</v>
      </c>
      <c r="H50">
        <v>436.03635000000003</v>
      </c>
      <c r="I50">
        <v>475.18565999999998</v>
      </c>
      <c r="J50">
        <v>388.18720000000002</v>
      </c>
      <c r="K50">
        <v>3201.759</v>
      </c>
      <c r="L50">
        <v>102.1236</v>
      </c>
      <c r="M50" t="s">
        <v>14</v>
      </c>
    </row>
    <row r="51" spans="1:13">
      <c r="A51">
        <v>1981</v>
      </c>
      <c r="B51" t="s">
        <v>15</v>
      </c>
      <c r="C51" t="s">
        <v>16</v>
      </c>
      <c r="D51">
        <v>0.82750500000000005</v>
      </c>
      <c r="E51">
        <v>21.416070000000001</v>
      </c>
      <c r="F51">
        <v>19.549900000000001</v>
      </c>
      <c r="G51">
        <v>24.244700000000002</v>
      </c>
      <c r="H51">
        <v>417.98579999999998</v>
      </c>
      <c r="I51">
        <v>457.90679</v>
      </c>
      <c r="J51">
        <v>369.19346999999999</v>
      </c>
      <c r="K51">
        <v>3075.8879999999999</v>
      </c>
      <c r="L51">
        <v>98.709199999999996</v>
      </c>
      <c r="M51" t="s">
        <v>14</v>
      </c>
    </row>
    <row r="52" spans="1:13">
      <c r="A52">
        <v>1981</v>
      </c>
      <c r="B52" t="s">
        <v>15</v>
      </c>
      <c r="C52" t="s">
        <v>17</v>
      </c>
      <c r="D52">
        <v>0.82748500000000003</v>
      </c>
      <c r="E52">
        <v>21.416309999999999</v>
      </c>
      <c r="F52">
        <v>19.5501</v>
      </c>
      <c r="G52">
        <v>24.244990000000001</v>
      </c>
      <c r="H52">
        <v>417.98126999999999</v>
      </c>
      <c r="I52">
        <v>457.90219999999999</v>
      </c>
      <c r="J52">
        <v>369.18902000000003</v>
      </c>
      <c r="K52">
        <v>3075.8649999999998</v>
      </c>
      <c r="L52">
        <v>98.708200000000005</v>
      </c>
      <c r="M52" t="s">
        <v>14</v>
      </c>
    </row>
    <row r="53" spans="1:13">
      <c r="A53">
        <v>1981</v>
      </c>
      <c r="B53" t="s">
        <v>18</v>
      </c>
      <c r="C53" t="s">
        <v>19</v>
      </c>
      <c r="D53">
        <v>0.17249500000000001</v>
      </c>
      <c r="E53">
        <v>17.091999999999999</v>
      </c>
      <c r="F53">
        <v>16.005189999999999</v>
      </c>
      <c r="G53">
        <v>18.6389</v>
      </c>
      <c r="H53">
        <v>522.62947999999994</v>
      </c>
      <c r="I53">
        <v>558.07682999999997</v>
      </c>
      <c r="J53">
        <v>479.30495999999999</v>
      </c>
      <c r="K53">
        <v>3805.596</v>
      </c>
      <c r="L53">
        <v>118.50320000000001</v>
      </c>
      <c r="M53" t="s">
        <v>14</v>
      </c>
    </row>
    <row r="54" spans="1:13">
      <c r="A54">
        <v>1981</v>
      </c>
      <c r="B54" t="s">
        <v>18</v>
      </c>
      <c r="C54" t="s">
        <v>20</v>
      </c>
      <c r="D54">
        <v>0.13641900000000001</v>
      </c>
      <c r="E54">
        <v>17.882280000000002</v>
      </c>
      <c r="F54">
        <v>16.718990000000002</v>
      </c>
      <c r="G54">
        <v>19.544339999999998</v>
      </c>
      <c r="H54">
        <v>500.35941000000003</v>
      </c>
      <c r="I54">
        <v>535.11617999999999</v>
      </c>
      <c r="J54">
        <v>457.87891000000002</v>
      </c>
      <c r="K54">
        <v>3679.45</v>
      </c>
      <c r="L54">
        <v>115.48390000000001</v>
      </c>
      <c r="M54" t="s">
        <v>14</v>
      </c>
    </row>
    <row r="55" spans="1:13">
      <c r="A55">
        <v>1981</v>
      </c>
      <c r="B55" t="s">
        <v>18</v>
      </c>
      <c r="C55" t="s">
        <v>21</v>
      </c>
      <c r="D55">
        <v>2.3203999999999999E-2</v>
      </c>
      <c r="E55">
        <v>14.84219</v>
      </c>
      <c r="F55">
        <v>13.98387</v>
      </c>
      <c r="G55">
        <v>16.045950000000001</v>
      </c>
      <c r="H55">
        <v>598.76601000000005</v>
      </c>
      <c r="I55">
        <v>635.51792</v>
      </c>
      <c r="J55">
        <v>553.84700999999995</v>
      </c>
      <c r="K55">
        <v>4323.9849999999997</v>
      </c>
      <c r="L55">
        <v>129.03550000000001</v>
      </c>
      <c r="M55" t="s">
        <v>14</v>
      </c>
    </row>
    <row r="56" spans="1:13">
      <c r="A56">
        <v>1981</v>
      </c>
      <c r="B56" t="s">
        <v>18</v>
      </c>
      <c r="C56" t="s">
        <v>22</v>
      </c>
      <c r="D56">
        <v>1.2872E-2</v>
      </c>
      <c r="E56">
        <v>14.30158</v>
      </c>
      <c r="F56">
        <v>13.42825</v>
      </c>
      <c r="G56">
        <v>15.53659</v>
      </c>
      <c r="H56">
        <v>621.39972</v>
      </c>
      <c r="I56">
        <v>661.81390999999996</v>
      </c>
      <c r="J56">
        <v>572.00459999999998</v>
      </c>
      <c r="K56">
        <v>4208.0280000000002</v>
      </c>
      <c r="L56">
        <v>131.51490000000001</v>
      </c>
      <c r="M56" t="s">
        <v>14</v>
      </c>
    </row>
    <row r="57" spans="1:13">
      <c r="A57">
        <v>1981</v>
      </c>
      <c r="B57" t="s">
        <v>15</v>
      </c>
      <c r="C57" t="s">
        <v>23</v>
      </c>
      <c r="D57">
        <v>2.0000000000000002E-5</v>
      </c>
      <c r="E57">
        <v>14.680249999999999</v>
      </c>
      <c r="F57">
        <v>13.715999999999999</v>
      </c>
      <c r="G57">
        <v>16.060199999999998</v>
      </c>
      <c r="H57">
        <v>605.37116000000003</v>
      </c>
      <c r="I57">
        <v>647.92943000000002</v>
      </c>
      <c r="J57">
        <v>553.35550000000001</v>
      </c>
      <c r="K57">
        <v>4000</v>
      </c>
      <c r="L57">
        <v>140</v>
      </c>
      <c r="M57" t="s">
        <v>14</v>
      </c>
    </row>
    <row r="58" spans="1:13">
      <c r="A58">
        <v>1982</v>
      </c>
      <c r="B58" t="s">
        <v>13</v>
      </c>
      <c r="C58" t="s">
        <v>13</v>
      </c>
      <c r="D58">
        <v>1</v>
      </c>
      <c r="E58">
        <v>21.072050000000001</v>
      </c>
      <c r="F58">
        <v>19.201720000000002</v>
      </c>
      <c r="G58">
        <v>23.919689999999999</v>
      </c>
      <c r="H58">
        <v>424.63837000000001</v>
      </c>
      <c r="I58">
        <v>465.95155999999997</v>
      </c>
      <c r="J58">
        <v>374.14447000000001</v>
      </c>
      <c r="K58">
        <v>3201.8429999999998</v>
      </c>
      <c r="L58">
        <v>102.9528</v>
      </c>
      <c r="M58" t="s">
        <v>14</v>
      </c>
    </row>
    <row r="59" spans="1:13">
      <c r="A59">
        <v>1982</v>
      </c>
      <c r="B59" t="s">
        <v>15</v>
      </c>
      <c r="C59" t="s">
        <v>16</v>
      </c>
      <c r="D59">
        <v>0.80468700000000004</v>
      </c>
      <c r="E59">
        <v>22.2074</v>
      </c>
      <c r="F59">
        <v>20.07855</v>
      </c>
      <c r="G59">
        <v>25.513629999999999</v>
      </c>
      <c r="H59">
        <v>402.49486999999999</v>
      </c>
      <c r="I59">
        <v>445.13497000000001</v>
      </c>
      <c r="J59">
        <v>350.37920000000003</v>
      </c>
      <c r="K59">
        <v>3053.3870000000002</v>
      </c>
      <c r="L59">
        <v>98.716499999999996</v>
      </c>
      <c r="M59" t="s">
        <v>14</v>
      </c>
    </row>
    <row r="60" spans="1:13">
      <c r="A60">
        <v>1982</v>
      </c>
      <c r="B60" t="s">
        <v>15</v>
      </c>
      <c r="C60" t="s">
        <v>17</v>
      </c>
      <c r="D60">
        <v>0.80338399999999999</v>
      </c>
      <c r="E60">
        <v>22.211839999999999</v>
      </c>
      <c r="F60">
        <v>20.078399999999998</v>
      </c>
      <c r="G60">
        <v>25.526990000000001</v>
      </c>
      <c r="H60">
        <v>402.41852</v>
      </c>
      <c r="I60">
        <v>445.14251000000002</v>
      </c>
      <c r="J60">
        <v>350.20030000000003</v>
      </c>
      <c r="K60">
        <v>3054.0729999999999</v>
      </c>
      <c r="L60">
        <v>98.734200000000001</v>
      </c>
      <c r="M60" t="s">
        <v>14</v>
      </c>
    </row>
    <row r="61" spans="1:13">
      <c r="A61">
        <v>1982</v>
      </c>
      <c r="B61" t="s">
        <v>18</v>
      </c>
      <c r="C61" t="s">
        <v>19</v>
      </c>
      <c r="D61">
        <v>0.19531299999999999</v>
      </c>
      <c r="E61">
        <v>17.405819999999999</v>
      </c>
      <c r="F61">
        <v>16.27374</v>
      </c>
      <c r="G61">
        <v>19.023250000000001</v>
      </c>
      <c r="H61">
        <v>515.86923000000002</v>
      </c>
      <c r="I61">
        <v>551.71555999999998</v>
      </c>
      <c r="J61">
        <v>472.05705</v>
      </c>
      <c r="K61">
        <v>3813.4830000000002</v>
      </c>
      <c r="L61">
        <v>120.4064</v>
      </c>
      <c r="M61" t="s">
        <v>14</v>
      </c>
    </row>
    <row r="62" spans="1:13">
      <c r="A62">
        <v>1982</v>
      </c>
      <c r="B62" t="s">
        <v>18</v>
      </c>
      <c r="C62" t="s">
        <v>20</v>
      </c>
      <c r="D62">
        <v>0.148038</v>
      </c>
      <c r="E62">
        <v>18.485019999999999</v>
      </c>
      <c r="F62">
        <v>17.248609999999999</v>
      </c>
      <c r="G62">
        <v>20.26003</v>
      </c>
      <c r="H62">
        <v>486.37369000000001</v>
      </c>
      <c r="I62">
        <v>521.16934000000003</v>
      </c>
      <c r="J62">
        <v>443.84566999999998</v>
      </c>
      <c r="K62">
        <v>3628.8629999999998</v>
      </c>
      <c r="L62">
        <v>116.5468</v>
      </c>
      <c r="M62" t="s">
        <v>14</v>
      </c>
    </row>
    <row r="63" spans="1:13">
      <c r="A63">
        <v>1982</v>
      </c>
      <c r="B63" t="s">
        <v>18</v>
      </c>
      <c r="C63" t="s">
        <v>21</v>
      </c>
      <c r="D63">
        <v>3.1904000000000002E-2</v>
      </c>
      <c r="E63">
        <v>14.72404</v>
      </c>
      <c r="F63">
        <v>13.89743</v>
      </c>
      <c r="G63">
        <v>15.878360000000001</v>
      </c>
      <c r="H63">
        <v>604.50910999999996</v>
      </c>
      <c r="I63">
        <v>640.35992999999996</v>
      </c>
      <c r="J63">
        <v>560.69145000000003</v>
      </c>
      <c r="K63">
        <v>4342.08</v>
      </c>
      <c r="L63">
        <v>132.2636</v>
      </c>
      <c r="M63" t="s">
        <v>14</v>
      </c>
    </row>
    <row r="64" spans="1:13">
      <c r="A64">
        <v>1982</v>
      </c>
      <c r="B64" t="s">
        <v>18</v>
      </c>
      <c r="C64" t="s">
        <v>22</v>
      </c>
      <c r="D64">
        <v>1.5370999999999999E-2</v>
      </c>
      <c r="E64">
        <v>14.69788</v>
      </c>
      <c r="F64">
        <v>13.681979999999999</v>
      </c>
      <c r="G64">
        <v>16.164850000000001</v>
      </c>
      <c r="H64">
        <v>615.95998999999995</v>
      </c>
      <c r="I64">
        <v>661.91624000000002</v>
      </c>
      <c r="J64">
        <v>559.79123000000004</v>
      </c>
      <c r="K64">
        <v>4494.4070000000002</v>
      </c>
      <c r="L64">
        <v>132.9675</v>
      </c>
      <c r="M64" t="s">
        <v>14</v>
      </c>
    </row>
    <row r="65" spans="1:13">
      <c r="A65">
        <v>1982</v>
      </c>
      <c r="B65" t="s">
        <v>15</v>
      </c>
      <c r="C65" t="s">
        <v>23</v>
      </c>
      <c r="D65">
        <v>1.3029999999999999E-3</v>
      </c>
      <c r="E65">
        <v>19.766970000000001</v>
      </c>
      <c r="F65">
        <v>20.17557</v>
      </c>
      <c r="G65">
        <v>19.289490000000001</v>
      </c>
      <c r="H65">
        <v>449.58843999999999</v>
      </c>
      <c r="I65">
        <v>440.48313999999999</v>
      </c>
      <c r="J65">
        <v>460.71713999999997</v>
      </c>
      <c r="K65">
        <v>2629.9989999999998</v>
      </c>
      <c r="L65">
        <v>87.813900000000004</v>
      </c>
      <c r="M65" t="s">
        <v>14</v>
      </c>
    </row>
    <row r="66" spans="1:13">
      <c r="A66">
        <v>1983</v>
      </c>
      <c r="B66" t="s">
        <v>13</v>
      </c>
      <c r="C66" t="s">
        <v>13</v>
      </c>
      <c r="D66">
        <v>1</v>
      </c>
      <c r="E66">
        <v>20.952390000000001</v>
      </c>
      <c r="F66">
        <v>19.040579999999999</v>
      </c>
      <c r="G66">
        <v>23.88334</v>
      </c>
      <c r="H66">
        <v>425.53494000000001</v>
      </c>
      <c r="I66">
        <v>468.23629</v>
      </c>
      <c r="J66">
        <v>373.34440999999998</v>
      </c>
      <c r="K66">
        <v>3257.34</v>
      </c>
      <c r="L66">
        <v>106.9483</v>
      </c>
      <c r="M66" t="s">
        <v>14</v>
      </c>
    </row>
    <row r="67" spans="1:13">
      <c r="A67">
        <v>1983</v>
      </c>
      <c r="B67" t="s">
        <v>15</v>
      </c>
      <c r="C67" t="s">
        <v>16</v>
      </c>
      <c r="D67">
        <v>0.77997000000000005</v>
      </c>
      <c r="E67">
        <v>22.084959999999999</v>
      </c>
      <c r="F67">
        <v>19.925180000000001</v>
      </c>
      <c r="G67">
        <v>25.457650000000001</v>
      </c>
      <c r="H67">
        <v>403.41590000000002</v>
      </c>
      <c r="I67">
        <v>447.12115999999997</v>
      </c>
      <c r="J67">
        <v>349.99835000000002</v>
      </c>
      <c r="K67">
        <v>3112.0120000000002</v>
      </c>
      <c r="L67">
        <v>103.8189</v>
      </c>
      <c r="M67" t="s">
        <v>14</v>
      </c>
    </row>
    <row r="68" spans="1:13">
      <c r="A68">
        <v>1983</v>
      </c>
      <c r="B68" t="s">
        <v>15</v>
      </c>
      <c r="C68" t="s">
        <v>17</v>
      </c>
      <c r="D68">
        <v>0.77670899999999998</v>
      </c>
      <c r="E68">
        <v>22.091229999999999</v>
      </c>
      <c r="F68">
        <v>19.927029999999998</v>
      </c>
      <c r="G68">
        <v>25.472470000000001</v>
      </c>
      <c r="H68">
        <v>403.30599000000001</v>
      </c>
      <c r="I68">
        <v>447.08443</v>
      </c>
      <c r="J68">
        <v>349.79899999999998</v>
      </c>
      <c r="K68">
        <v>3111.96</v>
      </c>
      <c r="L68">
        <v>103.8318</v>
      </c>
      <c r="M68" t="s">
        <v>14</v>
      </c>
    </row>
    <row r="69" spans="1:13">
      <c r="A69">
        <v>1983</v>
      </c>
      <c r="B69" t="s">
        <v>18</v>
      </c>
      <c r="C69" t="s">
        <v>19</v>
      </c>
      <c r="D69">
        <v>0.22003</v>
      </c>
      <c r="E69">
        <v>17.729389999999999</v>
      </c>
      <c r="F69">
        <v>16.451499999999999</v>
      </c>
      <c r="G69">
        <v>19.589130000000001</v>
      </c>
      <c r="H69">
        <v>503.94351</v>
      </c>
      <c r="I69">
        <v>543.08612000000005</v>
      </c>
      <c r="J69">
        <v>456.10255000000001</v>
      </c>
      <c r="K69">
        <v>3772.5059999999999</v>
      </c>
      <c r="L69">
        <v>118.0416</v>
      </c>
      <c r="M69" t="s">
        <v>14</v>
      </c>
    </row>
    <row r="70" spans="1:13">
      <c r="A70">
        <v>1983</v>
      </c>
      <c r="B70" t="s">
        <v>18</v>
      </c>
      <c r="C70" t="s">
        <v>20</v>
      </c>
      <c r="D70">
        <v>0.15806300000000001</v>
      </c>
      <c r="E70">
        <v>18.87651</v>
      </c>
      <c r="F70">
        <v>17.515640000000001</v>
      </c>
      <c r="G70">
        <v>20.857099999999999</v>
      </c>
      <c r="H70">
        <v>473.06527999999997</v>
      </c>
      <c r="I70">
        <v>509.78789</v>
      </c>
      <c r="J70">
        <v>428.18209000000002</v>
      </c>
      <c r="K70">
        <v>3543.6190000000001</v>
      </c>
      <c r="L70">
        <v>112.39530000000001</v>
      </c>
      <c r="M70" t="s">
        <v>14</v>
      </c>
    </row>
    <row r="71" spans="1:13">
      <c r="A71">
        <v>1983</v>
      </c>
      <c r="B71" t="s">
        <v>18</v>
      </c>
      <c r="C71" t="s">
        <v>21</v>
      </c>
      <c r="D71">
        <v>3.7141E-2</v>
      </c>
      <c r="E71">
        <v>15.066470000000001</v>
      </c>
      <c r="F71">
        <v>14.06695</v>
      </c>
      <c r="G71">
        <v>16.49935</v>
      </c>
      <c r="H71">
        <v>592.64476999999999</v>
      </c>
      <c r="I71">
        <v>634.80733999999995</v>
      </c>
      <c r="J71">
        <v>541.11275999999998</v>
      </c>
      <c r="K71">
        <v>4414.28</v>
      </c>
      <c r="L71">
        <v>136.1429</v>
      </c>
      <c r="M71" t="s">
        <v>14</v>
      </c>
    </row>
    <row r="72" spans="1:13">
      <c r="A72">
        <v>1983</v>
      </c>
      <c r="B72" t="s">
        <v>18</v>
      </c>
      <c r="C72" t="s">
        <v>22</v>
      </c>
      <c r="D72">
        <v>2.4826000000000001E-2</v>
      </c>
      <c r="E72">
        <v>15.79468</v>
      </c>
      <c r="F72">
        <v>14.517659999999999</v>
      </c>
      <c r="G72">
        <v>17.697340000000001</v>
      </c>
      <c r="H72">
        <v>567.83767</v>
      </c>
      <c r="I72">
        <v>617.86996999999997</v>
      </c>
      <c r="J72">
        <v>506.68709000000001</v>
      </c>
      <c r="K72">
        <v>4269.6570000000002</v>
      </c>
      <c r="L72">
        <v>126.90949999999999</v>
      </c>
      <c r="M72" t="s">
        <v>14</v>
      </c>
    </row>
    <row r="73" spans="1:13">
      <c r="A73">
        <v>1983</v>
      </c>
      <c r="B73" t="s">
        <v>15</v>
      </c>
      <c r="C73" t="s">
        <v>23</v>
      </c>
      <c r="D73">
        <v>3.2620000000000001E-3</v>
      </c>
      <c r="E73">
        <v>20.6873</v>
      </c>
      <c r="F73">
        <v>19.49465</v>
      </c>
      <c r="G73">
        <v>22.359179999999999</v>
      </c>
      <c r="H73">
        <v>429.58726000000001</v>
      </c>
      <c r="I73">
        <v>455.86872</v>
      </c>
      <c r="J73">
        <v>397.46546999999998</v>
      </c>
      <c r="K73">
        <v>3124.431</v>
      </c>
      <c r="L73">
        <v>100.7415</v>
      </c>
      <c r="M73" t="s">
        <v>14</v>
      </c>
    </row>
    <row r="74" spans="1:13">
      <c r="A74">
        <v>1984</v>
      </c>
      <c r="B74" t="s">
        <v>13</v>
      </c>
      <c r="C74" t="s">
        <v>13</v>
      </c>
      <c r="D74">
        <v>1</v>
      </c>
      <c r="E74">
        <v>21.000229999999998</v>
      </c>
      <c r="F74">
        <v>19.05715</v>
      </c>
      <c r="G74">
        <v>23.989799999999999</v>
      </c>
      <c r="H74">
        <v>424.02812</v>
      </c>
      <c r="I74">
        <v>467.23590000000002</v>
      </c>
      <c r="J74">
        <v>371.21859999999998</v>
      </c>
      <c r="K74">
        <v>3261.576</v>
      </c>
      <c r="L74">
        <v>108.5963</v>
      </c>
      <c r="M74" t="s">
        <v>14</v>
      </c>
    </row>
    <row r="75" spans="1:13">
      <c r="A75">
        <v>1984</v>
      </c>
      <c r="B75" t="s">
        <v>15</v>
      </c>
      <c r="C75" t="s">
        <v>16</v>
      </c>
      <c r="D75">
        <v>0.76537200000000005</v>
      </c>
      <c r="E75">
        <v>22.423030000000001</v>
      </c>
      <c r="F75">
        <v>20.184619999999999</v>
      </c>
      <c r="G75">
        <v>25.938800000000001</v>
      </c>
      <c r="H75">
        <v>397.02956</v>
      </c>
      <c r="I75">
        <v>441.03192000000001</v>
      </c>
      <c r="J75">
        <v>343.24889000000002</v>
      </c>
      <c r="K75">
        <v>3100.5010000000002</v>
      </c>
      <c r="L75">
        <v>105.77549999999999</v>
      </c>
      <c r="M75" t="s">
        <v>14</v>
      </c>
    </row>
    <row r="76" spans="1:13">
      <c r="A76">
        <v>1984</v>
      </c>
      <c r="B76" t="s">
        <v>15</v>
      </c>
      <c r="C76" t="s">
        <v>17</v>
      </c>
      <c r="D76">
        <v>0.76143300000000003</v>
      </c>
      <c r="E76">
        <v>22.4419</v>
      </c>
      <c r="F76">
        <v>20.200849999999999</v>
      </c>
      <c r="G76">
        <v>25.962129999999998</v>
      </c>
      <c r="H76">
        <v>396.70004999999998</v>
      </c>
      <c r="I76">
        <v>440.68196</v>
      </c>
      <c r="J76">
        <v>342.94436999999999</v>
      </c>
      <c r="K76">
        <v>3098.5039999999999</v>
      </c>
      <c r="L76">
        <v>105.76</v>
      </c>
      <c r="M76" t="s">
        <v>14</v>
      </c>
    </row>
    <row r="77" spans="1:13">
      <c r="A77">
        <v>1984</v>
      </c>
      <c r="B77" t="s">
        <v>18</v>
      </c>
      <c r="C77" t="s">
        <v>19</v>
      </c>
      <c r="D77">
        <v>0.234628</v>
      </c>
      <c r="E77">
        <v>17.398869999999999</v>
      </c>
      <c r="F77">
        <v>16.119900000000001</v>
      </c>
      <c r="G77">
        <v>19.267250000000001</v>
      </c>
      <c r="H77">
        <v>512.09938</v>
      </c>
      <c r="I77">
        <v>552.71520999999996</v>
      </c>
      <c r="J77">
        <v>462.45782000000003</v>
      </c>
      <c r="K77">
        <v>3787.0129999999999</v>
      </c>
      <c r="L77">
        <v>117.79819999999999</v>
      </c>
      <c r="M77" t="s">
        <v>14</v>
      </c>
    </row>
    <row r="78" spans="1:13">
      <c r="A78">
        <v>1984</v>
      </c>
      <c r="B78" t="s">
        <v>18</v>
      </c>
      <c r="C78" t="s">
        <v>20</v>
      </c>
      <c r="D78">
        <v>0.14576</v>
      </c>
      <c r="E78">
        <v>18.259989999999998</v>
      </c>
      <c r="F78">
        <v>16.914180000000002</v>
      </c>
      <c r="G78">
        <v>20.22702</v>
      </c>
      <c r="H78">
        <v>488.08366999999998</v>
      </c>
      <c r="I78">
        <v>526.88825999999995</v>
      </c>
      <c r="J78">
        <v>440.65584999999999</v>
      </c>
      <c r="K78">
        <v>3618.9009999999998</v>
      </c>
      <c r="L78">
        <v>114.01179999999999</v>
      </c>
      <c r="M78" t="s">
        <v>14</v>
      </c>
    </row>
    <row r="79" spans="1:13">
      <c r="A79">
        <v>1984</v>
      </c>
      <c r="B79" t="s">
        <v>18</v>
      </c>
      <c r="C79" t="s">
        <v>21</v>
      </c>
      <c r="D79">
        <v>4.8233999999999999E-2</v>
      </c>
      <c r="E79">
        <v>16.113880000000002</v>
      </c>
      <c r="F79">
        <v>14.98634</v>
      </c>
      <c r="G79">
        <v>17.745729999999998</v>
      </c>
      <c r="H79">
        <v>552.24249999999995</v>
      </c>
      <c r="I79">
        <v>593.78971999999999</v>
      </c>
      <c r="J79">
        <v>501.46256</v>
      </c>
      <c r="K79">
        <v>4074.7440000000001</v>
      </c>
      <c r="L79">
        <v>126.0343</v>
      </c>
      <c r="M79" t="s">
        <v>14</v>
      </c>
    </row>
    <row r="80" spans="1:13">
      <c r="A80">
        <v>1984</v>
      </c>
      <c r="B80" t="s">
        <v>18</v>
      </c>
      <c r="C80" t="s">
        <v>22</v>
      </c>
      <c r="D80">
        <v>4.0634000000000003E-2</v>
      </c>
      <c r="E80">
        <v>16.192419999999998</v>
      </c>
      <c r="F80">
        <v>14.944319999999999</v>
      </c>
      <c r="G80">
        <v>18.033169999999998</v>
      </c>
      <c r="H80">
        <v>550.59585000000004</v>
      </c>
      <c r="I80">
        <v>596.60329999999999</v>
      </c>
      <c r="J80">
        <v>494.36453</v>
      </c>
      <c r="K80">
        <v>4048.509</v>
      </c>
      <c r="L80">
        <v>121.6039</v>
      </c>
      <c r="M80" t="s">
        <v>14</v>
      </c>
    </row>
    <row r="81" spans="1:13">
      <c r="A81">
        <v>1984</v>
      </c>
      <c r="B81" t="s">
        <v>15</v>
      </c>
      <c r="C81" t="s">
        <v>23</v>
      </c>
      <c r="D81">
        <v>3.9399999999999999E-3</v>
      </c>
      <c r="E81">
        <v>19.289529999999999</v>
      </c>
      <c r="F81">
        <v>17.471029999999999</v>
      </c>
      <c r="G81">
        <v>22.10116</v>
      </c>
      <c r="H81">
        <v>460.71629000000001</v>
      </c>
      <c r="I81">
        <v>508.67054999999999</v>
      </c>
      <c r="J81">
        <v>402.10552000000001</v>
      </c>
      <c r="K81">
        <v>3486.502</v>
      </c>
      <c r="L81">
        <v>108.7714</v>
      </c>
      <c r="M81" t="s">
        <v>14</v>
      </c>
    </row>
    <row r="82" spans="1:13">
      <c r="A82">
        <v>1985</v>
      </c>
      <c r="B82" t="s">
        <v>13</v>
      </c>
      <c r="C82" t="s">
        <v>13</v>
      </c>
      <c r="D82">
        <v>1</v>
      </c>
      <c r="E82">
        <v>21.319420000000001</v>
      </c>
      <c r="F82">
        <v>19.317640000000001</v>
      </c>
      <c r="G82">
        <v>24.41114</v>
      </c>
      <c r="H82">
        <v>417.30522000000002</v>
      </c>
      <c r="I82">
        <v>460.53345999999999</v>
      </c>
      <c r="J82">
        <v>364.47071</v>
      </c>
      <c r="K82">
        <v>3271.127</v>
      </c>
      <c r="L82">
        <v>114.1306</v>
      </c>
      <c r="M82" t="s">
        <v>14</v>
      </c>
    </row>
    <row r="83" spans="1:13">
      <c r="A83">
        <v>1985</v>
      </c>
      <c r="B83" t="s">
        <v>15</v>
      </c>
      <c r="C83" t="s">
        <v>16</v>
      </c>
      <c r="D83">
        <v>0.75234900000000005</v>
      </c>
      <c r="E83">
        <v>22.988800000000001</v>
      </c>
      <c r="F83">
        <v>20.627960000000002</v>
      </c>
      <c r="G83">
        <v>26.72747</v>
      </c>
      <c r="H83">
        <v>386.97474</v>
      </c>
      <c r="I83">
        <v>431.24405000000002</v>
      </c>
      <c r="J83">
        <v>332.86779999999999</v>
      </c>
      <c r="K83">
        <v>3095.9749999999999</v>
      </c>
      <c r="L83">
        <v>110.73650000000001</v>
      </c>
      <c r="M83" t="s">
        <v>14</v>
      </c>
    </row>
    <row r="84" spans="1:13">
      <c r="A84">
        <v>1985</v>
      </c>
      <c r="B84" t="s">
        <v>15</v>
      </c>
      <c r="C84" t="s">
        <v>17</v>
      </c>
      <c r="D84">
        <v>0.74627500000000002</v>
      </c>
      <c r="E84">
        <v>23.015930000000001</v>
      </c>
      <c r="F84">
        <v>20.65662</v>
      </c>
      <c r="G84">
        <v>26.75019</v>
      </c>
      <c r="H84">
        <v>386.52220999999997</v>
      </c>
      <c r="I84">
        <v>430.64981999999998</v>
      </c>
      <c r="J84">
        <v>332.58846</v>
      </c>
      <c r="K84">
        <v>3092.9360000000001</v>
      </c>
      <c r="L84">
        <v>110.752</v>
      </c>
      <c r="M84" t="s">
        <v>14</v>
      </c>
    </row>
    <row r="85" spans="1:13">
      <c r="A85">
        <v>1985</v>
      </c>
      <c r="B85" t="s">
        <v>18</v>
      </c>
      <c r="C85" t="s">
        <v>19</v>
      </c>
      <c r="D85">
        <v>0.24765100000000001</v>
      </c>
      <c r="E85">
        <v>17.466259999999998</v>
      </c>
      <c r="F85">
        <v>16.192830000000001</v>
      </c>
      <c r="G85">
        <v>19.32358</v>
      </c>
      <c r="H85">
        <v>509.44751000000002</v>
      </c>
      <c r="I85">
        <v>549.51304000000005</v>
      </c>
      <c r="J85">
        <v>460.47854000000001</v>
      </c>
      <c r="K85">
        <v>3803.2310000000002</v>
      </c>
      <c r="L85">
        <v>124.4415</v>
      </c>
      <c r="M85" t="s">
        <v>14</v>
      </c>
    </row>
    <row r="86" spans="1:13">
      <c r="A86">
        <v>1985</v>
      </c>
      <c r="B86" t="s">
        <v>18</v>
      </c>
      <c r="C86" t="s">
        <v>20</v>
      </c>
      <c r="D86">
        <v>0.14369699999999999</v>
      </c>
      <c r="E86">
        <v>18.201370000000001</v>
      </c>
      <c r="F86">
        <v>16.908650000000002</v>
      </c>
      <c r="G86">
        <v>20.077449999999999</v>
      </c>
      <c r="H86">
        <v>488.92435</v>
      </c>
      <c r="I86">
        <v>526.29619000000002</v>
      </c>
      <c r="J86">
        <v>443.24766</v>
      </c>
      <c r="K86">
        <v>3642.38</v>
      </c>
      <c r="L86">
        <v>122.88209999999999</v>
      </c>
      <c r="M86" t="s">
        <v>14</v>
      </c>
    </row>
    <row r="87" spans="1:13">
      <c r="A87">
        <v>1985</v>
      </c>
      <c r="B87" t="s">
        <v>18</v>
      </c>
      <c r="C87" t="s">
        <v>21</v>
      </c>
      <c r="D87">
        <v>5.9159000000000003E-2</v>
      </c>
      <c r="E87">
        <v>16.545829999999999</v>
      </c>
      <c r="F87">
        <v>15.45961</v>
      </c>
      <c r="G87">
        <v>18.100200000000001</v>
      </c>
      <c r="H87">
        <v>537.31516999999997</v>
      </c>
      <c r="I87">
        <v>575.07565</v>
      </c>
      <c r="J87">
        <v>491.16347000000002</v>
      </c>
      <c r="K87">
        <v>3975.1660000000002</v>
      </c>
      <c r="L87">
        <v>129.06110000000001</v>
      </c>
      <c r="M87" t="s">
        <v>14</v>
      </c>
    </row>
    <row r="88" spans="1:13">
      <c r="A88">
        <v>1985</v>
      </c>
      <c r="B88" t="s">
        <v>18</v>
      </c>
      <c r="C88" t="s">
        <v>22</v>
      </c>
      <c r="D88">
        <v>4.4795000000000001E-2</v>
      </c>
      <c r="E88">
        <v>16.53857</v>
      </c>
      <c r="F88">
        <v>15.08883</v>
      </c>
      <c r="G88">
        <v>18.739129999999999</v>
      </c>
      <c r="H88">
        <v>538.48010999999997</v>
      </c>
      <c r="I88">
        <v>590.23081999999999</v>
      </c>
      <c r="J88">
        <v>475.22922999999997</v>
      </c>
      <c r="K88">
        <v>4092.154</v>
      </c>
      <c r="L88">
        <v>123.34310000000001</v>
      </c>
      <c r="M88" t="s">
        <v>14</v>
      </c>
    </row>
    <row r="89" spans="1:13">
      <c r="A89">
        <v>1985</v>
      </c>
      <c r="B89" t="s">
        <v>15</v>
      </c>
      <c r="C89" t="s">
        <v>23</v>
      </c>
      <c r="D89">
        <v>6.0740000000000004E-3</v>
      </c>
      <c r="E89">
        <v>20.08032</v>
      </c>
      <c r="F89">
        <v>17.624169999999999</v>
      </c>
      <c r="G89">
        <v>24.202829999999999</v>
      </c>
      <c r="H89">
        <v>442.57267000000002</v>
      </c>
      <c r="I89">
        <v>504.25065999999998</v>
      </c>
      <c r="J89">
        <v>367.18847</v>
      </c>
      <c r="K89">
        <v>3469.2420000000002</v>
      </c>
      <c r="L89">
        <v>108.8355</v>
      </c>
      <c r="M89" t="s">
        <v>14</v>
      </c>
    </row>
    <row r="90" spans="1:13">
      <c r="A90">
        <v>1986</v>
      </c>
      <c r="B90" t="s">
        <v>13</v>
      </c>
      <c r="C90" t="s">
        <v>13</v>
      </c>
      <c r="D90">
        <v>1</v>
      </c>
      <c r="E90">
        <v>21.844329999999999</v>
      </c>
      <c r="F90">
        <v>19.753889999999998</v>
      </c>
      <c r="G90">
        <v>24.994720000000001</v>
      </c>
      <c r="H90">
        <v>407.03768000000002</v>
      </c>
      <c r="I90">
        <v>450.10437000000002</v>
      </c>
      <c r="J90">
        <v>355.74272000000002</v>
      </c>
      <c r="K90">
        <v>3237.9740000000002</v>
      </c>
      <c r="L90">
        <v>114.3758</v>
      </c>
      <c r="M90" t="s">
        <v>14</v>
      </c>
    </row>
    <row r="91" spans="1:13">
      <c r="A91">
        <v>1986</v>
      </c>
      <c r="B91" t="s">
        <v>15</v>
      </c>
      <c r="C91" t="s">
        <v>16</v>
      </c>
      <c r="D91">
        <v>0.72072599999999998</v>
      </c>
      <c r="E91">
        <v>23.691839999999999</v>
      </c>
      <c r="F91">
        <v>21.19061</v>
      </c>
      <c r="G91">
        <v>27.568629999999999</v>
      </c>
      <c r="H91">
        <v>375.22687999999999</v>
      </c>
      <c r="I91">
        <v>419.51116999999999</v>
      </c>
      <c r="J91">
        <v>322.46785999999997</v>
      </c>
      <c r="K91">
        <v>3043.0230000000001</v>
      </c>
      <c r="L91">
        <v>110.9135</v>
      </c>
      <c r="M91" t="s">
        <v>14</v>
      </c>
    </row>
    <row r="92" spans="1:13">
      <c r="A92">
        <v>1986</v>
      </c>
      <c r="B92" t="s">
        <v>15</v>
      </c>
      <c r="C92" t="s">
        <v>17</v>
      </c>
      <c r="D92">
        <v>0.71686700000000003</v>
      </c>
      <c r="E92">
        <v>23.724019999999999</v>
      </c>
      <c r="F92">
        <v>21.217839999999999</v>
      </c>
      <c r="G92">
        <v>27.609200000000001</v>
      </c>
      <c r="H92">
        <v>374.71872999999999</v>
      </c>
      <c r="I92">
        <v>418.97358000000003</v>
      </c>
      <c r="J92">
        <v>321.99473</v>
      </c>
      <c r="K92">
        <v>3040.6729999999998</v>
      </c>
      <c r="L92">
        <v>110.8588</v>
      </c>
      <c r="M92" t="s">
        <v>14</v>
      </c>
    </row>
    <row r="93" spans="1:13">
      <c r="A93">
        <v>1986</v>
      </c>
      <c r="B93" t="s">
        <v>18</v>
      </c>
      <c r="C93" t="s">
        <v>19</v>
      </c>
      <c r="D93">
        <v>0.27927400000000002</v>
      </c>
      <c r="E93">
        <v>18.184709999999999</v>
      </c>
      <c r="F93">
        <v>16.81223</v>
      </c>
      <c r="G93">
        <v>20.141680000000001</v>
      </c>
      <c r="H93">
        <v>489.13227000000001</v>
      </c>
      <c r="I93">
        <v>529.05669</v>
      </c>
      <c r="J93">
        <v>441.61561999999998</v>
      </c>
      <c r="K93">
        <v>3741.0880000000002</v>
      </c>
      <c r="L93">
        <v>123.3111</v>
      </c>
      <c r="M93" t="s">
        <v>14</v>
      </c>
    </row>
    <row r="94" spans="1:13">
      <c r="A94">
        <v>1986</v>
      </c>
      <c r="B94" t="s">
        <v>18</v>
      </c>
      <c r="C94" t="s">
        <v>20</v>
      </c>
      <c r="D94">
        <v>0.16480700000000001</v>
      </c>
      <c r="E94">
        <v>18.862500000000001</v>
      </c>
      <c r="F94">
        <v>17.48612</v>
      </c>
      <c r="G94">
        <v>20.811789999999998</v>
      </c>
      <c r="H94">
        <v>471.48289</v>
      </c>
      <c r="I94">
        <v>508.59062999999998</v>
      </c>
      <c r="J94">
        <v>427.32740000000001</v>
      </c>
      <c r="K94">
        <v>3574.0050000000001</v>
      </c>
      <c r="L94">
        <v>120.34699999999999</v>
      </c>
      <c r="M94" t="s">
        <v>14</v>
      </c>
    </row>
    <row r="95" spans="1:13">
      <c r="A95">
        <v>1986</v>
      </c>
      <c r="B95" t="s">
        <v>18</v>
      </c>
      <c r="C95" t="s">
        <v>21</v>
      </c>
      <c r="D95">
        <v>6.7976999999999996E-2</v>
      </c>
      <c r="E95">
        <v>17.469889999999999</v>
      </c>
      <c r="F95">
        <v>16.132639999999999</v>
      </c>
      <c r="G95">
        <v>19.382280000000002</v>
      </c>
      <c r="H95">
        <v>508.95915000000002</v>
      </c>
      <c r="I95">
        <v>551.13756999999998</v>
      </c>
      <c r="J95">
        <v>458.75335999999999</v>
      </c>
      <c r="K95">
        <v>3997.9090000000001</v>
      </c>
      <c r="L95">
        <v>127.491</v>
      </c>
      <c r="M95" t="s">
        <v>14</v>
      </c>
    </row>
    <row r="96" spans="1:13">
      <c r="A96">
        <v>1986</v>
      </c>
      <c r="B96" t="s">
        <v>18</v>
      </c>
      <c r="C96" t="s">
        <v>22</v>
      </c>
      <c r="D96">
        <v>4.6489999999999997E-2</v>
      </c>
      <c r="E96">
        <v>17.03397</v>
      </c>
      <c r="F96">
        <v>15.63894</v>
      </c>
      <c r="G96">
        <v>19.0581</v>
      </c>
      <c r="H96">
        <v>522.70899999999995</v>
      </c>
      <c r="I96">
        <v>569.32281999999998</v>
      </c>
      <c r="J96">
        <v>467.20897000000002</v>
      </c>
      <c r="K96">
        <v>3957.8809999999999</v>
      </c>
      <c r="L96">
        <v>127.7072</v>
      </c>
      <c r="M96" t="s">
        <v>14</v>
      </c>
    </row>
    <row r="97" spans="1:13">
      <c r="A97">
        <v>1986</v>
      </c>
      <c r="B97" t="s">
        <v>15</v>
      </c>
      <c r="C97" t="s">
        <v>23</v>
      </c>
      <c r="D97">
        <v>3.8600000000000001E-3</v>
      </c>
      <c r="E97">
        <v>18.924659999999999</v>
      </c>
      <c r="F97">
        <v>17.111809999999998</v>
      </c>
      <c r="G97">
        <v>21.657959999999999</v>
      </c>
      <c r="H97">
        <v>469.60984000000002</v>
      </c>
      <c r="I97">
        <v>519.36055999999996</v>
      </c>
      <c r="J97">
        <v>410.34431999999998</v>
      </c>
      <c r="K97">
        <v>3479.4870000000001</v>
      </c>
      <c r="L97">
        <v>121.0844</v>
      </c>
      <c r="M97" t="s">
        <v>14</v>
      </c>
    </row>
    <row r="98" spans="1:13">
      <c r="A98">
        <v>1987</v>
      </c>
      <c r="B98" t="s">
        <v>13</v>
      </c>
      <c r="C98" t="s">
        <v>13</v>
      </c>
      <c r="D98">
        <v>1</v>
      </c>
      <c r="E98">
        <v>21.971969999999999</v>
      </c>
      <c r="F98">
        <v>19.757190000000001</v>
      </c>
      <c r="G98">
        <v>25.260059999999999</v>
      </c>
      <c r="H98">
        <v>404.60523999999998</v>
      </c>
      <c r="I98">
        <v>449.95539000000002</v>
      </c>
      <c r="J98">
        <v>351.94510000000002</v>
      </c>
      <c r="K98">
        <v>3220.5070000000001</v>
      </c>
      <c r="L98">
        <v>117.6397</v>
      </c>
      <c r="M98" t="s">
        <v>14</v>
      </c>
    </row>
    <row r="99" spans="1:13">
      <c r="A99">
        <v>1987</v>
      </c>
      <c r="B99" t="s">
        <v>15</v>
      </c>
      <c r="C99" t="s">
        <v>16</v>
      </c>
      <c r="D99">
        <v>0.72827600000000003</v>
      </c>
      <c r="E99">
        <v>23.759720000000002</v>
      </c>
      <c r="F99">
        <v>21.171900000000001</v>
      </c>
      <c r="G99">
        <v>27.69136</v>
      </c>
      <c r="H99">
        <v>374.16179</v>
      </c>
      <c r="I99">
        <v>419.88691999999998</v>
      </c>
      <c r="J99">
        <v>321.04759000000001</v>
      </c>
      <c r="K99">
        <v>3034.9360000000001</v>
      </c>
      <c r="L99">
        <v>112.61060000000001</v>
      </c>
      <c r="M99" t="s">
        <v>14</v>
      </c>
    </row>
    <row r="100" spans="1:13">
      <c r="A100">
        <v>1987</v>
      </c>
      <c r="B100" t="s">
        <v>15</v>
      </c>
      <c r="C100" t="s">
        <v>17</v>
      </c>
      <c r="D100">
        <v>0.72190699999999997</v>
      </c>
      <c r="E100">
        <v>23.80659</v>
      </c>
      <c r="F100">
        <v>21.216360000000002</v>
      </c>
      <c r="G100">
        <v>27.740580000000001</v>
      </c>
      <c r="H100">
        <v>373.42649999999998</v>
      </c>
      <c r="I100">
        <v>419.00839999999999</v>
      </c>
      <c r="J100">
        <v>320.47924</v>
      </c>
      <c r="K100">
        <v>3030.9059999999999</v>
      </c>
      <c r="L100">
        <v>112.4524</v>
      </c>
      <c r="M100" t="s">
        <v>14</v>
      </c>
    </row>
    <row r="101" spans="1:13">
      <c r="A101">
        <v>1987</v>
      </c>
      <c r="B101" t="s">
        <v>18</v>
      </c>
      <c r="C101" t="s">
        <v>19</v>
      </c>
      <c r="D101">
        <v>0.27172400000000002</v>
      </c>
      <c r="E101">
        <v>18.284590000000001</v>
      </c>
      <c r="F101">
        <v>16.75628</v>
      </c>
      <c r="G101">
        <v>20.448160000000001</v>
      </c>
      <c r="H101">
        <v>486.19972000000001</v>
      </c>
      <c r="I101">
        <v>530.54488000000003</v>
      </c>
      <c r="J101">
        <v>434.75655</v>
      </c>
      <c r="K101">
        <v>3717.8719999999998</v>
      </c>
      <c r="L101">
        <v>131.11869999999999</v>
      </c>
      <c r="M101" t="s">
        <v>14</v>
      </c>
    </row>
    <row r="102" spans="1:13">
      <c r="A102">
        <v>1987</v>
      </c>
      <c r="B102" t="s">
        <v>18</v>
      </c>
      <c r="C102" t="s">
        <v>20</v>
      </c>
      <c r="D102">
        <v>0.144401</v>
      </c>
      <c r="E102">
        <v>19.038509999999999</v>
      </c>
      <c r="F102">
        <v>17.49579</v>
      </c>
      <c r="G102">
        <v>21.20711</v>
      </c>
      <c r="H102">
        <v>466.95388000000003</v>
      </c>
      <c r="I102">
        <v>508.12549000000001</v>
      </c>
      <c r="J102">
        <v>419.20765</v>
      </c>
      <c r="K102">
        <v>3526.44</v>
      </c>
      <c r="L102">
        <v>123.3883</v>
      </c>
      <c r="M102" t="s">
        <v>14</v>
      </c>
    </row>
    <row r="103" spans="1:13">
      <c r="A103">
        <v>1987</v>
      </c>
      <c r="B103" t="s">
        <v>18</v>
      </c>
      <c r="C103" t="s">
        <v>21</v>
      </c>
      <c r="D103">
        <v>7.4940999999999994E-2</v>
      </c>
      <c r="E103">
        <v>17.659369999999999</v>
      </c>
      <c r="F103">
        <v>16.16028</v>
      </c>
      <c r="G103">
        <v>19.789380000000001</v>
      </c>
      <c r="H103">
        <v>503.29962999999998</v>
      </c>
      <c r="I103">
        <v>549.98832000000004</v>
      </c>
      <c r="J103">
        <v>449.12644</v>
      </c>
      <c r="K103">
        <v>3972.056</v>
      </c>
      <c r="L103">
        <v>141.7261</v>
      </c>
      <c r="M103" t="s">
        <v>14</v>
      </c>
    </row>
    <row r="104" spans="1:13">
      <c r="A104">
        <v>1987</v>
      </c>
      <c r="B104" t="s">
        <v>18</v>
      </c>
      <c r="C104" t="s">
        <v>22</v>
      </c>
      <c r="D104">
        <v>5.2381999999999998E-2</v>
      </c>
      <c r="E104">
        <v>17.273859999999999</v>
      </c>
      <c r="F104">
        <v>15.752000000000001</v>
      </c>
      <c r="G104">
        <v>19.455359999999999</v>
      </c>
      <c r="H104">
        <v>514.79052000000001</v>
      </c>
      <c r="I104">
        <v>564.53141000000005</v>
      </c>
      <c r="J104">
        <v>457.06173999999999</v>
      </c>
      <c r="K104">
        <v>3881.9430000000002</v>
      </c>
      <c r="L104">
        <v>137.25370000000001</v>
      </c>
      <c r="M104" t="s">
        <v>14</v>
      </c>
    </row>
    <row r="105" spans="1:13">
      <c r="A105">
        <v>1987</v>
      </c>
      <c r="B105" t="s">
        <v>15</v>
      </c>
      <c r="C105" t="s">
        <v>23</v>
      </c>
      <c r="D105">
        <v>6.3689999999999997E-3</v>
      </c>
      <c r="E105">
        <v>19.424710000000001</v>
      </c>
      <c r="F105">
        <v>17.107790000000001</v>
      </c>
      <c r="G105">
        <v>23.05481</v>
      </c>
      <c r="H105">
        <v>457.50993999999997</v>
      </c>
      <c r="I105">
        <v>519.47108000000003</v>
      </c>
      <c r="J105">
        <v>385.47271999999998</v>
      </c>
      <c r="K105">
        <v>3491.7820000000002</v>
      </c>
      <c r="L105">
        <v>130.5429</v>
      </c>
      <c r="M105" t="s">
        <v>14</v>
      </c>
    </row>
    <row r="106" spans="1:13">
      <c r="A106">
        <v>1988</v>
      </c>
      <c r="B106" t="s">
        <v>13</v>
      </c>
      <c r="C106" t="s">
        <v>13</v>
      </c>
      <c r="D106">
        <v>1</v>
      </c>
      <c r="E106">
        <v>21.863530000000001</v>
      </c>
      <c r="F106">
        <v>19.57179</v>
      </c>
      <c r="G106">
        <v>25.205760000000001</v>
      </c>
      <c r="H106">
        <v>406.51875999999999</v>
      </c>
      <c r="I106">
        <v>454.11968999999999</v>
      </c>
      <c r="J106">
        <v>352.61547999999999</v>
      </c>
      <c r="K106">
        <v>3283.4650000000001</v>
      </c>
      <c r="L106">
        <v>123.46899999999999</v>
      </c>
      <c r="M106" t="s">
        <v>14</v>
      </c>
    </row>
    <row r="107" spans="1:13">
      <c r="A107">
        <v>1988</v>
      </c>
      <c r="B107" t="s">
        <v>15</v>
      </c>
      <c r="C107" t="s">
        <v>16</v>
      </c>
      <c r="D107">
        <v>0.70905200000000002</v>
      </c>
      <c r="E107">
        <v>24.0868</v>
      </c>
      <c r="F107">
        <v>21.381150000000002</v>
      </c>
      <c r="G107">
        <v>28.117429999999999</v>
      </c>
      <c r="H107">
        <v>368.95974999999999</v>
      </c>
      <c r="I107">
        <v>415.64909</v>
      </c>
      <c r="J107">
        <v>316.06965000000002</v>
      </c>
      <c r="K107">
        <v>3051.0509999999999</v>
      </c>
      <c r="L107">
        <v>116.1658</v>
      </c>
      <c r="M107" t="s">
        <v>14</v>
      </c>
    </row>
    <row r="108" spans="1:13">
      <c r="A108">
        <v>1988</v>
      </c>
      <c r="B108" t="s">
        <v>15</v>
      </c>
      <c r="C108" t="s">
        <v>17</v>
      </c>
      <c r="D108">
        <v>0.70191099999999995</v>
      </c>
      <c r="E108">
        <v>24.148569999999999</v>
      </c>
      <c r="F108">
        <v>21.43647</v>
      </c>
      <c r="G108">
        <v>28.18853</v>
      </c>
      <c r="H108">
        <v>368.01607999999999</v>
      </c>
      <c r="I108">
        <v>414.57652000000002</v>
      </c>
      <c r="J108">
        <v>315.27247</v>
      </c>
      <c r="K108">
        <v>3046.5369999999998</v>
      </c>
      <c r="L108">
        <v>115.9074</v>
      </c>
      <c r="M108" t="s">
        <v>14</v>
      </c>
    </row>
    <row r="109" spans="1:13">
      <c r="A109">
        <v>1988</v>
      </c>
      <c r="B109" t="s">
        <v>18</v>
      </c>
      <c r="C109" t="s">
        <v>19</v>
      </c>
      <c r="D109">
        <v>0.29094799999999998</v>
      </c>
      <c r="E109">
        <v>17.848590000000002</v>
      </c>
      <c r="F109">
        <v>16.225549999999998</v>
      </c>
      <c r="G109">
        <v>20.126529999999999</v>
      </c>
      <c r="H109">
        <v>498.05144999999999</v>
      </c>
      <c r="I109">
        <v>547.87397999999996</v>
      </c>
      <c r="J109">
        <v>441.67903000000001</v>
      </c>
      <c r="K109">
        <v>3849.8670000000002</v>
      </c>
      <c r="L109">
        <v>141.2671</v>
      </c>
      <c r="M109" t="s">
        <v>14</v>
      </c>
    </row>
    <row r="110" spans="1:13">
      <c r="A110">
        <v>1988</v>
      </c>
      <c r="B110" t="s">
        <v>18</v>
      </c>
      <c r="C110" t="s">
        <v>20</v>
      </c>
      <c r="D110">
        <v>0.160745</v>
      </c>
      <c r="E110">
        <v>18.14217</v>
      </c>
      <c r="F110">
        <v>16.533180000000002</v>
      </c>
      <c r="G110">
        <v>20.386279999999999</v>
      </c>
      <c r="H110">
        <v>489.98944</v>
      </c>
      <c r="I110">
        <v>537.67551000000003</v>
      </c>
      <c r="J110">
        <v>436.05056999999999</v>
      </c>
      <c r="K110">
        <v>3736.9140000000002</v>
      </c>
      <c r="L110">
        <v>137.69280000000001</v>
      </c>
      <c r="M110" t="s">
        <v>14</v>
      </c>
    </row>
    <row r="111" spans="1:13">
      <c r="A111">
        <v>1988</v>
      </c>
      <c r="B111" t="s">
        <v>18</v>
      </c>
      <c r="C111" t="s">
        <v>21</v>
      </c>
      <c r="D111">
        <v>7.4066999999999994E-2</v>
      </c>
      <c r="E111">
        <v>17.87781</v>
      </c>
      <c r="F111">
        <v>16.15447</v>
      </c>
      <c r="G111">
        <v>20.333659999999998</v>
      </c>
      <c r="H111">
        <v>497.17367000000002</v>
      </c>
      <c r="I111">
        <v>550.21326999999997</v>
      </c>
      <c r="J111">
        <v>437.12416999999999</v>
      </c>
      <c r="K111">
        <v>4052.761</v>
      </c>
      <c r="L111">
        <v>146.94489999999999</v>
      </c>
      <c r="M111" t="s">
        <v>14</v>
      </c>
    </row>
    <row r="112" spans="1:13">
      <c r="A112">
        <v>1988</v>
      </c>
      <c r="B112" t="s">
        <v>18</v>
      </c>
      <c r="C112" t="s">
        <v>22</v>
      </c>
      <c r="D112">
        <v>5.6135999999999998E-2</v>
      </c>
      <c r="E112">
        <v>17.023099999999999</v>
      </c>
      <c r="F112">
        <v>15.490130000000001</v>
      </c>
      <c r="G112">
        <v>19.169499999999999</v>
      </c>
      <c r="H112">
        <v>522.29497000000003</v>
      </c>
      <c r="I112">
        <v>573.99058000000002</v>
      </c>
      <c r="J112">
        <v>463.80568</v>
      </c>
      <c r="K112">
        <v>3905.607</v>
      </c>
      <c r="L112">
        <v>144.0111</v>
      </c>
      <c r="M112" t="s">
        <v>14</v>
      </c>
    </row>
    <row r="113" spans="1:13">
      <c r="A113">
        <v>1988</v>
      </c>
      <c r="B113" t="s">
        <v>15</v>
      </c>
      <c r="C113" t="s">
        <v>23</v>
      </c>
      <c r="D113">
        <v>7.1409999999999998E-3</v>
      </c>
      <c r="E113">
        <v>19.24756</v>
      </c>
      <c r="F113">
        <v>17.054929999999999</v>
      </c>
      <c r="G113">
        <v>22.531210000000002</v>
      </c>
      <c r="H113">
        <v>461.72089999999997</v>
      </c>
      <c r="I113">
        <v>521.08109000000002</v>
      </c>
      <c r="J113">
        <v>394.43060000000003</v>
      </c>
      <c r="K113">
        <v>3494.7669999999998</v>
      </c>
      <c r="L113">
        <v>141.56639999999999</v>
      </c>
      <c r="M113" t="s">
        <v>14</v>
      </c>
    </row>
    <row r="114" spans="1:13">
      <c r="A114">
        <v>1989</v>
      </c>
      <c r="B114" t="s">
        <v>13</v>
      </c>
      <c r="C114" t="s">
        <v>13</v>
      </c>
      <c r="D114">
        <v>1</v>
      </c>
      <c r="E114">
        <v>21.420490000000001</v>
      </c>
      <c r="F114">
        <v>19.078330000000001</v>
      </c>
      <c r="G114">
        <v>24.781559999999999</v>
      </c>
      <c r="H114">
        <v>414.92705000000001</v>
      </c>
      <c r="I114">
        <v>465.86478</v>
      </c>
      <c r="J114">
        <v>358.65231999999997</v>
      </c>
      <c r="K114">
        <v>3351.4569999999999</v>
      </c>
      <c r="L114">
        <v>128.74799999999999</v>
      </c>
      <c r="M114" t="s">
        <v>14</v>
      </c>
    </row>
    <row r="115" spans="1:13">
      <c r="A115">
        <v>1989</v>
      </c>
      <c r="B115" t="s">
        <v>15</v>
      </c>
      <c r="C115" t="s">
        <v>16</v>
      </c>
      <c r="D115">
        <v>0.70060199999999995</v>
      </c>
      <c r="E115">
        <v>23.649290000000001</v>
      </c>
      <c r="F115">
        <v>20.846589999999999</v>
      </c>
      <c r="G115">
        <v>27.777439999999999</v>
      </c>
      <c r="H115">
        <v>375.79709000000003</v>
      </c>
      <c r="I115">
        <v>426.32004000000001</v>
      </c>
      <c r="J115">
        <v>319.94878</v>
      </c>
      <c r="K115">
        <v>3103.5039999999999</v>
      </c>
      <c r="L115">
        <v>121.2814</v>
      </c>
      <c r="M115" t="s">
        <v>14</v>
      </c>
    </row>
    <row r="116" spans="1:13">
      <c r="A116">
        <v>1989</v>
      </c>
      <c r="B116" t="s">
        <v>15</v>
      </c>
      <c r="C116" t="s">
        <v>17</v>
      </c>
      <c r="D116">
        <v>0.69314200000000004</v>
      </c>
      <c r="E116">
        <v>23.709869999999999</v>
      </c>
      <c r="F116">
        <v>20.896619999999999</v>
      </c>
      <c r="G116">
        <v>27.855219999999999</v>
      </c>
      <c r="H116">
        <v>374.83715999999998</v>
      </c>
      <c r="I116">
        <v>425.29953</v>
      </c>
      <c r="J116">
        <v>319.05561</v>
      </c>
      <c r="K116">
        <v>3099.2660000000001</v>
      </c>
      <c r="L116">
        <v>120.9978</v>
      </c>
      <c r="M116" t="s">
        <v>14</v>
      </c>
    </row>
    <row r="117" spans="1:13">
      <c r="A117">
        <v>1989</v>
      </c>
      <c r="B117" t="s">
        <v>18</v>
      </c>
      <c r="C117" t="s">
        <v>19</v>
      </c>
      <c r="D117">
        <v>0.299398</v>
      </c>
      <c r="E117">
        <v>17.550090000000001</v>
      </c>
      <c r="F117">
        <v>15.91868</v>
      </c>
      <c r="G117">
        <v>19.787559999999999</v>
      </c>
      <c r="H117">
        <v>506.49257999999998</v>
      </c>
      <c r="I117">
        <v>558.40090999999995</v>
      </c>
      <c r="J117">
        <v>449.21999</v>
      </c>
      <c r="K117">
        <v>3931.6759999999999</v>
      </c>
      <c r="L117">
        <v>146.22</v>
      </c>
      <c r="M117" t="s">
        <v>14</v>
      </c>
    </row>
    <row r="118" spans="1:13">
      <c r="A118">
        <v>1989</v>
      </c>
      <c r="B118" t="s">
        <v>18</v>
      </c>
      <c r="C118" t="s">
        <v>20</v>
      </c>
      <c r="D118">
        <v>0.15439600000000001</v>
      </c>
      <c r="E118">
        <v>17.802060000000001</v>
      </c>
      <c r="F118">
        <v>16.185759999999998</v>
      </c>
      <c r="G118">
        <v>20.00544</v>
      </c>
      <c r="H118">
        <v>499.32816000000003</v>
      </c>
      <c r="I118">
        <v>549.19101999999998</v>
      </c>
      <c r="J118">
        <v>444.33240000000001</v>
      </c>
      <c r="K118">
        <v>3803.1559999999999</v>
      </c>
      <c r="L118">
        <v>142.83000000000001</v>
      </c>
      <c r="M118" t="s">
        <v>14</v>
      </c>
    </row>
    <row r="119" spans="1:13">
      <c r="A119">
        <v>1989</v>
      </c>
      <c r="B119" t="s">
        <v>18</v>
      </c>
      <c r="C119" t="s">
        <v>21</v>
      </c>
      <c r="D119">
        <v>8.8398000000000004E-2</v>
      </c>
      <c r="E119">
        <v>17.796790000000001</v>
      </c>
      <c r="F119">
        <v>16.05678</v>
      </c>
      <c r="G119">
        <v>20.215299999999999</v>
      </c>
      <c r="H119">
        <v>499.40913999999998</v>
      </c>
      <c r="I119">
        <v>553.52836000000002</v>
      </c>
      <c r="J119">
        <v>439.66043000000002</v>
      </c>
      <c r="K119">
        <v>4057.2660000000001</v>
      </c>
      <c r="L119">
        <v>146.08619999999999</v>
      </c>
      <c r="M119" t="s">
        <v>14</v>
      </c>
    </row>
    <row r="120" spans="1:13">
      <c r="A120">
        <v>1989</v>
      </c>
      <c r="B120" t="s">
        <v>18</v>
      </c>
      <c r="C120" t="s">
        <v>22</v>
      </c>
      <c r="D120">
        <v>5.6604000000000002E-2</v>
      </c>
      <c r="E120">
        <v>16.552669999999999</v>
      </c>
      <c r="F120">
        <v>15.0397</v>
      </c>
      <c r="G120">
        <v>18.61918</v>
      </c>
      <c r="H120">
        <v>537.09712000000002</v>
      </c>
      <c r="I120">
        <v>591.13199999999995</v>
      </c>
      <c r="J120">
        <v>477.48102</v>
      </c>
      <c r="K120">
        <v>4086.1030000000001</v>
      </c>
      <c r="L120">
        <v>155.67570000000001</v>
      </c>
      <c r="M120" t="s">
        <v>14</v>
      </c>
    </row>
    <row r="121" spans="1:13">
      <c r="A121">
        <v>1989</v>
      </c>
      <c r="B121" t="s">
        <v>15</v>
      </c>
      <c r="C121" t="s">
        <v>23</v>
      </c>
      <c r="D121">
        <v>7.4599999999999996E-3</v>
      </c>
      <c r="E121">
        <v>19.11214</v>
      </c>
      <c r="F121">
        <v>17.052879999999998</v>
      </c>
      <c r="G121">
        <v>22.05536</v>
      </c>
      <c r="H121">
        <v>464.99236000000002</v>
      </c>
      <c r="I121">
        <v>521.14362000000006</v>
      </c>
      <c r="J121">
        <v>402.94060000000002</v>
      </c>
      <c r="K121">
        <v>3497.2269999999999</v>
      </c>
      <c r="L121">
        <v>147.6344</v>
      </c>
      <c r="M121" t="s">
        <v>14</v>
      </c>
    </row>
    <row r="122" spans="1:13">
      <c r="A122">
        <v>1990</v>
      </c>
      <c r="B122" t="s">
        <v>13</v>
      </c>
      <c r="C122" t="s">
        <v>13</v>
      </c>
      <c r="D122">
        <v>1</v>
      </c>
      <c r="E122">
        <v>21.157520000000002</v>
      </c>
      <c r="F122">
        <v>18.721319999999999</v>
      </c>
      <c r="G122">
        <v>24.610389999999999</v>
      </c>
      <c r="H122">
        <v>420.08667000000003</v>
      </c>
      <c r="I122">
        <v>474.75184999999999</v>
      </c>
      <c r="J122">
        <v>361.14877000000001</v>
      </c>
      <c r="K122">
        <v>3426.038</v>
      </c>
      <c r="L122">
        <v>135.34219999999999</v>
      </c>
      <c r="M122" t="s">
        <v>14</v>
      </c>
    </row>
    <row r="123" spans="1:13">
      <c r="A123">
        <v>1990</v>
      </c>
      <c r="B123" t="s">
        <v>15</v>
      </c>
      <c r="C123" t="s">
        <v>16</v>
      </c>
      <c r="D123">
        <v>0.703538</v>
      </c>
      <c r="E123">
        <v>23.29344</v>
      </c>
      <c r="F123">
        <v>20.43092</v>
      </c>
      <c r="G123">
        <v>27.4405</v>
      </c>
      <c r="H123">
        <v>381.54136999999997</v>
      </c>
      <c r="I123">
        <v>434.99705999999998</v>
      </c>
      <c r="J123">
        <v>323.88033000000001</v>
      </c>
      <c r="K123">
        <v>3178.4189999999999</v>
      </c>
      <c r="L123">
        <v>128.6336</v>
      </c>
      <c r="M123" t="s">
        <v>14</v>
      </c>
    </row>
    <row r="124" spans="1:13">
      <c r="A124">
        <v>1990</v>
      </c>
      <c r="B124" t="s">
        <v>15</v>
      </c>
      <c r="C124" t="s">
        <v>17</v>
      </c>
      <c r="D124">
        <v>0.69835700000000001</v>
      </c>
      <c r="E124">
        <v>23.334289999999999</v>
      </c>
      <c r="F124">
        <v>20.462759999999999</v>
      </c>
      <c r="G124">
        <v>27.496449999999999</v>
      </c>
      <c r="H124">
        <v>380.87347</v>
      </c>
      <c r="I124">
        <v>434.32026000000002</v>
      </c>
      <c r="J124">
        <v>323.22143999999997</v>
      </c>
      <c r="K124">
        <v>3175.9</v>
      </c>
      <c r="L124">
        <v>128.5061</v>
      </c>
      <c r="M124" t="s">
        <v>14</v>
      </c>
    </row>
    <row r="125" spans="1:13">
      <c r="A125">
        <v>1990</v>
      </c>
      <c r="B125" t="s">
        <v>18</v>
      </c>
      <c r="C125" t="s">
        <v>19</v>
      </c>
      <c r="D125">
        <v>0.296462</v>
      </c>
      <c r="E125">
        <v>17.376359999999998</v>
      </c>
      <c r="F125">
        <v>15.61965</v>
      </c>
      <c r="G125">
        <v>19.7713</v>
      </c>
      <c r="H125">
        <v>511.55885999999998</v>
      </c>
      <c r="I125">
        <v>569.09429</v>
      </c>
      <c r="J125">
        <v>449.59082000000001</v>
      </c>
      <c r="K125">
        <v>4013.663</v>
      </c>
      <c r="L125">
        <v>151.26220000000001</v>
      </c>
      <c r="M125" t="s">
        <v>14</v>
      </c>
    </row>
    <row r="126" spans="1:13">
      <c r="A126">
        <v>1990</v>
      </c>
      <c r="B126" t="s">
        <v>18</v>
      </c>
      <c r="C126" t="s">
        <v>20</v>
      </c>
      <c r="D126">
        <v>0.145428</v>
      </c>
      <c r="E126">
        <v>17.411529999999999</v>
      </c>
      <c r="F126">
        <v>15.688599999999999</v>
      </c>
      <c r="G126">
        <v>19.746369999999999</v>
      </c>
      <c r="H126">
        <v>510.53577000000001</v>
      </c>
      <c r="I126">
        <v>566.60404000000005</v>
      </c>
      <c r="J126">
        <v>450.16806000000003</v>
      </c>
      <c r="K126">
        <v>3928.038</v>
      </c>
      <c r="L126">
        <v>151.57980000000001</v>
      </c>
      <c r="M126" t="s">
        <v>14</v>
      </c>
    </row>
    <row r="127" spans="1:13">
      <c r="A127">
        <v>1990</v>
      </c>
      <c r="B127" t="s">
        <v>18</v>
      </c>
      <c r="C127" t="s">
        <v>21</v>
      </c>
      <c r="D127">
        <v>0.10007099999999999</v>
      </c>
      <c r="E127">
        <v>17.84376</v>
      </c>
      <c r="F127">
        <v>15.964969999999999</v>
      </c>
      <c r="G127">
        <v>20.435410000000001</v>
      </c>
      <c r="H127">
        <v>498.09174000000002</v>
      </c>
      <c r="I127">
        <v>556.70915000000002</v>
      </c>
      <c r="J127">
        <v>434.92221000000001</v>
      </c>
      <c r="K127">
        <v>4094.99</v>
      </c>
      <c r="L127">
        <v>148.8218</v>
      </c>
      <c r="M127" t="s">
        <v>14</v>
      </c>
    </row>
    <row r="128" spans="1:13">
      <c r="A128">
        <v>1990</v>
      </c>
      <c r="B128" t="s">
        <v>18</v>
      </c>
      <c r="C128" t="s">
        <v>22</v>
      </c>
      <c r="D128">
        <v>5.0964000000000002E-2</v>
      </c>
      <c r="E128">
        <v>16.436219999999999</v>
      </c>
      <c r="F128">
        <v>14.80517</v>
      </c>
      <c r="G128">
        <v>18.64847</v>
      </c>
      <c r="H128">
        <v>540.92196999999999</v>
      </c>
      <c r="I128">
        <v>600.51949999999999</v>
      </c>
      <c r="J128">
        <v>476.74653000000001</v>
      </c>
      <c r="K128">
        <v>4098.3100000000004</v>
      </c>
      <c r="L128">
        <v>155.14779999999999</v>
      </c>
      <c r="M128" t="s">
        <v>14</v>
      </c>
    </row>
    <row r="129" spans="1:13">
      <c r="A129">
        <v>1990</v>
      </c>
      <c r="B129" t="s">
        <v>15</v>
      </c>
      <c r="C129" t="s">
        <v>23</v>
      </c>
      <c r="D129">
        <v>5.1809999999999998E-3</v>
      </c>
      <c r="E129">
        <v>18.845289999999999</v>
      </c>
      <c r="F129">
        <v>16.887979999999999</v>
      </c>
      <c r="G129">
        <v>21.5337</v>
      </c>
      <c r="H129">
        <v>471.57682</v>
      </c>
      <c r="I129">
        <v>526.23231999999996</v>
      </c>
      <c r="J129">
        <v>412.70199000000002</v>
      </c>
      <c r="K129">
        <v>3518.0940000000001</v>
      </c>
      <c r="L129">
        <v>145.81979999999999</v>
      </c>
      <c r="M129" t="s">
        <v>14</v>
      </c>
    </row>
    <row r="130" spans="1:13">
      <c r="A130">
        <v>1991</v>
      </c>
      <c r="B130" t="s">
        <v>13</v>
      </c>
      <c r="C130" t="s">
        <v>13</v>
      </c>
      <c r="D130">
        <v>1</v>
      </c>
      <c r="E130">
        <v>21.256419999999999</v>
      </c>
      <c r="F130">
        <v>18.759080000000001</v>
      </c>
      <c r="G130">
        <v>24.718160000000001</v>
      </c>
      <c r="H130">
        <v>418.15476000000001</v>
      </c>
      <c r="I130">
        <v>473.82065</v>
      </c>
      <c r="J130">
        <v>359.59491000000003</v>
      </c>
      <c r="K130">
        <v>3409.5549999999998</v>
      </c>
      <c r="L130">
        <v>137.9169</v>
      </c>
      <c r="M130" t="s">
        <v>14</v>
      </c>
    </row>
    <row r="131" spans="1:13">
      <c r="A131">
        <v>1991</v>
      </c>
      <c r="B131" t="s">
        <v>15</v>
      </c>
      <c r="C131" t="s">
        <v>16</v>
      </c>
      <c r="D131">
        <v>0.69575399999999998</v>
      </c>
      <c r="E131">
        <v>23.257770000000001</v>
      </c>
      <c r="F131">
        <v>20.354949999999999</v>
      </c>
      <c r="G131">
        <v>27.365210000000001</v>
      </c>
      <c r="H131">
        <v>382.16421000000003</v>
      </c>
      <c r="I131">
        <v>436.66149000000001</v>
      </c>
      <c r="J131">
        <v>324.80588999999998</v>
      </c>
      <c r="K131">
        <v>3168.471</v>
      </c>
      <c r="L131">
        <v>132.52869999999999</v>
      </c>
      <c r="M131" t="s">
        <v>14</v>
      </c>
    </row>
    <row r="132" spans="1:13">
      <c r="A132">
        <v>1991</v>
      </c>
      <c r="B132" t="s">
        <v>15</v>
      </c>
      <c r="C132" t="s">
        <v>17</v>
      </c>
      <c r="D132">
        <v>0.67796400000000001</v>
      </c>
      <c r="E132">
        <v>23.428249999999998</v>
      </c>
      <c r="F132">
        <v>20.48348</v>
      </c>
      <c r="G132">
        <v>27.60558</v>
      </c>
      <c r="H132">
        <v>379.38524999999998</v>
      </c>
      <c r="I132">
        <v>433.92347999999998</v>
      </c>
      <c r="J132">
        <v>321.97946000000002</v>
      </c>
      <c r="K132">
        <v>3153.67</v>
      </c>
      <c r="L132">
        <v>132.2115</v>
      </c>
      <c r="M132" t="s">
        <v>14</v>
      </c>
    </row>
    <row r="133" spans="1:13">
      <c r="A133">
        <v>1991</v>
      </c>
      <c r="B133" t="s">
        <v>18</v>
      </c>
      <c r="C133" t="s">
        <v>19</v>
      </c>
      <c r="D133">
        <v>0.30424600000000002</v>
      </c>
      <c r="E133">
        <v>17.761320000000001</v>
      </c>
      <c r="F133">
        <v>15.907080000000001</v>
      </c>
      <c r="G133">
        <v>20.24081</v>
      </c>
      <c r="H133">
        <v>500.45832999999999</v>
      </c>
      <c r="I133">
        <v>558.79663000000005</v>
      </c>
      <c r="J133">
        <v>439.15080999999998</v>
      </c>
      <c r="K133">
        <v>3960.8690000000001</v>
      </c>
      <c r="L133">
        <v>150.23859999999999</v>
      </c>
      <c r="M133" t="s">
        <v>14</v>
      </c>
    </row>
    <row r="134" spans="1:13">
      <c r="A134">
        <v>1991</v>
      </c>
      <c r="B134" t="s">
        <v>18</v>
      </c>
      <c r="C134" t="s">
        <v>20</v>
      </c>
      <c r="D134">
        <v>0.15273700000000001</v>
      </c>
      <c r="E134">
        <v>18.186879999999999</v>
      </c>
      <c r="F134">
        <v>16.304790000000001</v>
      </c>
      <c r="G134">
        <v>20.696929999999998</v>
      </c>
      <c r="H134">
        <v>488.75720000000001</v>
      </c>
      <c r="I134">
        <v>545.17665</v>
      </c>
      <c r="J134">
        <v>429.48147999999998</v>
      </c>
      <c r="K134">
        <v>3779.3449999999998</v>
      </c>
      <c r="L134">
        <v>146.0197</v>
      </c>
      <c r="M134" t="s">
        <v>14</v>
      </c>
    </row>
    <row r="135" spans="1:13">
      <c r="A135">
        <v>1991</v>
      </c>
      <c r="B135" t="s">
        <v>18</v>
      </c>
      <c r="C135" t="s">
        <v>21</v>
      </c>
      <c r="D135">
        <v>8.2202999999999998E-2</v>
      </c>
      <c r="E135">
        <v>17.91037</v>
      </c>
      <c r="F135">
        <v>16.015899999999998</v>
      </c>
      <c r="G135">
        <v>20.453510000000001</v>
      </c>
      <c r="H135">
        <v>496.24509999999998</v>
      </c>
      <c r="I135">
        <v>554.94474000000002</v>
      </c>
      <c r="J135">
        <v>434.54250000000002</v>
      </c>
      <c r="K135">
        <v>4132.5910000000003</v>
      </c>
      <c r="L135">
        <v>148.5607</v>
      </c>
      <c r="M135" t="s">
        <v>14</v>
      </c>
    </row>
    <row r="136" spans="1:13">
      <c r="A136">
        <v>1991</v>
      </c>
      <c r="B136" t="s">
        <v>18</v>
      </c>
      <c r="C136" t="s">
        <v>22</v>
      </c>
      <c r="D136">
        <v>6.9306999999999994E-2</v>
      </c>
      <c r="E136">
        <v>16.733250000000002</v>
      </c>
      <c r="F136">
        <v>14.98104</v>
      </c>
      <c r="G136">
        <v>19.078880000000002</v>
      </c>
      <c r="H136">
        <v>531.24220000000003</v>
      </c>
      <c r="I136">
        <v>593.38067999999998</v>
      </c>
      <c r="J136">
        <v>465.92563999999999</v>
      </c>
      <c r="K136">
        <v>4157.2330000000002</v>
      </c>
      <c r="L136">
        <v>161.52629999999999</v>
      </c>
      <c r="M136" t="s">
        <v>14</v>
      </c>
    </row>
    <row r="137" spans="1:13">
      <c r="A137">
        <v>1991</v>
      </c>
      <c r="B137" t="s">
        <v>15</v>
      </c>
      <c r="C137" t="s">
        <v>23</v>
      </c>
      <c r="D137">
        <v>1.779E-2</v>
      </c>
      <c r="E137">
        <v>18.208490000000001</v>
      </c>
      <c r="F137">
        <v>16.426819999999999</v>
      </c>
      <c r="G137">
        <v>20.547039999999999</v>
      </c>
      <c r="H137">
        <v>488.06900999999999</v>
      </c>
      <c r="I137">
        <v>541.00543000000005</v>
      </c>
      <c r="J137">
        <v>432.51979999999998</v>
      </c>
      <c r="K137">
        <v>3732.5309999999999</v>
      </c>
      <c r="L137">
        <v>144.61750000000001</v>
      </c>
      <c r="M137" t="s">
        <v>14</v>
      </c>
    </row>
    <row r="138" spans="1:13">
      <c r="A138">
        <v>1992</v>
      </c>
      <c r="B138" t="s">
        <v>13</v>
      </c>
      <c r="C138" t="s">
        <v>13</v>
      </c>
      <c r="D138">
        <v>1</v>
      </c>
      <c r="E138">
        <v>20.79365</v>
      </c>
      <c r="F138">
        <v>18.19781</v>
      </c>
      <c r="G138">
        <v>24.36403</v>
      </c>
      <c r="H138">
        <v>427.42784</v>
      </c>
      <c r="I138">
        <v>488.39740999999998</v>
      </c>
      <c r="J138">
        <v>364.79234000000002</v>
      </c>
      <c r="K138">
        <v>3512.3049999999998</v>
      </c>
      <c r="L138">
        <v>145.25720000000001</v>
      </c>
      <c r="M138" t="s">
        <v>14</v>
      </c>
    </row>
    <row r="139" spans="1:13">
      <c r="A139">
        <v>1992</v>
      </c>
      <c r="B139" t="s">
        <v>15</v>
      </c>
      <c r="C139" t="s">
        <v>16</v>
      </c>
      <c r="D139">
        <v>0.68601699999999999</v>
      </c>
      <c r="E139">
        <v>22.87528</v>
      </c>
      <c r="F139">
        <v>19.819790000000001</v>
      </c>
      <c r="G139">
        <v>27.182939999999999</v>
      </c>
      <c r="H139">
        <v>388.52677</v>
      </c>
      <c r="I139">
        <v>448.42169000000001</v>
      </c>
      <c r="J139">
        <v>326.95925</v>
      </c>
      <c r="K139">
        <v>3253.6109999999999</v>
      </c>
      <c r="L139">
        <v>140.8622</v>
      </c>
      <c r="M139" t="s">
        <v>14</v>
      </c>
    </row>
    <row r="140" spans="1:13">
      <c r="A140">
        <v>1992</v>
      </c>
      <c r="B140" t="s">
        <v>15</v>
      </c>
      <c r="C140" t="s">
        <v>17</v>
      </c>
      <c r="D140">
        <v>0.66608599999999996</v>
      </c>
      <c r="E140">
        <v>23.069949999999999</v>
      </c>
      <c r="F140">
        <v>19.959430000000001</v>
      </c>
      <c r="G140">
        <v>27.471119999999999</v>
      </c>
      <c r="H140">
        <v>385.24952999999999</v>
      </c>
      <c r="I140">
        <v>445.28566000000001</v>
      </c>
      <c r="J140">
        <v>323.53032000000002</v>
      </c>
      <c r="K140">
        <v>3239.88</v>
      </c>
      <c r="L140">
        <v>140.51060000000001</v>
      </c>
      <c r="M140" t="s">
        <v>14</v>
      </c>
    </row>
    <row r="141" spans="1:13">
      <c r="A141">
        <v>1992</v>
      </c>
      <c r="B141" t="s">
        <v>18</v>
      </c>
      <c r="C141" t="s">
        <v>19</v>
      </c>
      <c r="D141">
        <v>0.31398300000000001</v>
      </c>
      <c r="E141">
        <v>17.345050000000001</v>
      </c>
      <c r="F141">
        <v>15.43754</v>
      </c>
      <c r="G141">
        <v>19.86345</v>
      </c>
      <c r="H141">
        <v>512.42228</v>
      </c>
      <c r="I141">
        <v>575.73986000000002</v>
      </c>
      <c r="J141">
        <v>447.45337000000001</v>
      </c>
      <c r="K141">
        <v>4077.5219999999999</v>
      </c>
      <c r="L141">
        <v>154.85980000000001</v>
      </c>
      <c r="M141" t="s">
        <v>14</v>
      </c>
    </row>
    <row r="142" spans="1:13">
      <c r="A142">
        <v>1992</v>
      </c>
      <c r="B142" t="s">
        <v>18</v>
      </c>
      <c r="C142" t="s">
        <v>20</v>
      </c>
      <c r="D142">
        <v>0.15115799999999999</v>
      </c>
      <c r="E142">
        <v>17.480869999999999</v>
      </c>
      <c r="F142">
        <v>15.54243</v>
      </c>
      <c r="G142">
        <v>20.046420000000001</v>
      </c>
      <c r="H142">
        <v>508.47858000000002</v>
      </c>
      <c r="I142">
        <v>571.89705000000004</v>
      </c>
      <c r="J142">
        <v>443.40179999999998</v>
      </c>
      <c r="K142">
        <v>3976.4490000000001</v>
      </c>
      <c r="L142">
        <v>150.69810000000001</v>
      </c>
      <c r="M142" t="s">
        <v>14</v>
      </c>
    </row>
    <row r="143" spans="1:13">
      <c r="A143">
        <v>1992</v>
      </c>
      <c r="B143" t="s">
        <v>18</v>
      </c>
      <c r="C143" t="s">
        <v>21</v>
      </c>
      <c r="D143">
        <v>0.100328</v>
      </c>
      <c r="E143">
        <v>17.92191</v>
      </c>
      <c r="F143">
        <v>15.948180000000001</v>
      </c>
      <c r="G143">
        <v>20.528739999999999</v>
      </c>
      <c r="H143">
        <v>495.91014000000001</v>
      </c>
      <c r="I143">
        <v>557.28441999999995</v>
      </c>
      <c r="J143">
        <v>432.93642</v>
      </c>
      <c r="K143">
        <v>4151.2079999999996</v>
      </c>
      <c r="L143">
        <v>151.953</v>
      </c>
      <c r="M143" t="s">
        <v>14</v>
      </c>
    </row>
    <row r="144" spans="1:13">
      <c r="A144">
        <v>1992</v>
      </c>
      <c r="B144" t="s">
        <v>18</v>
      </c>
      <c r="C144" t="s">
        <v>22</v>
      </c>
      <c r="D144">
        <v>6.2496999999999997E-2</v>
      </c>
      <c r="E144">
        <v>16.203309999999998</v>
      </c>
      <c r="F144">
        <v>14.45837</v>
      </c>
      <c r="G144">
        <v>18.493120000000001</v>
      </c>
      <c r="H144">
        <v>548.46808999999996</v>
      </c>
      <c r="I144">
        <v>614.66124000000002</v>
      </c>
      <c r="J144">
        <v>480.55714</v>
      </c>
      <c r="K144">
        <v>4203.692</v>
      </c>
      <c r="L144">
        <v>169.59200000000001</v>
      </c>
      <c r="M144" t="s">
        <v>14</v>
      </c>
    </row>
    <row r="145" spans="1:13">
      <c r="A145">
        <v>1992</v>
      </c>
      <c r="B145" t="s">
        <v>15</v>
      </c>
      <c r="C145" t="s">
        <v>23</v>
      </c>
      <c r="D145">
        <v>1.9931000000000001E-2</v>
      </c>
      <c r="E145">
        <v>17.843489999999999</v>
      </c>
      <c r="F145">
        <v>16.063890000000001</v>
      </c>
      <c r="G145">
        <v>20.126619999999999</v>
      </c>
      <c r="H145">
        <v>498.05273999999997</v>
      </c>
      <c r="I145">
        <v>553.22828000000004</v>
      </c>
      <c r="J145">
        <v>441.55461000000003</v>
      </c>
      <c r="K145">
        <v>3712.5070000000001</v>
      </c>
      <c r="L145">
        <v>152.61199999999999</v>
      </c>
      <c r="M145" t="s">
        <v>14</v>
      </c>
    </row>
    <row r="146" spans="1:13">
      <c r="A146">
        <v>1993</v>
      </c>
      <c r="B146" t="s">
        <v>13</v>
      </c>
      <c r="C146" t="s">
        <v>13</v>
      </c>
      <c r="D146">
        <v>1</v>
      </c>
      <c r="E146">
        <v>20.8794</v>
      </c>
      <c r="F146">
        <v>18.228120000000001</v>
      </c>
      <c r="G146">
        <v>24.44455</v>
      </c>
      <c r="H146">
        <v>425.63490999999999</v>
      </c>
      <c r="I146">
        <v>487.54351000000003</v>
      </c>
      <c r="J146">
        <v>363.55754999999999</v>
      </c>
      <c r="K146">
        <v>3518.93</v>
      </c>
      <c r="L146">
        <v>146.84059999999999</v>
      </c>
      <c r="M146" t="s">
        <v>14</v>
      </c>
    </row>
    <row r="147" spans="1:13">
      <c r="A147">
        <v>1993</v>
      </c>
      <c r="B147" t="s">
        <v>15</v>
      </c>
      <c r="C147" t="s">
        <v>16</v>
      </c>
      <c r="D147">
        <v>0.67590700000000004</v>
      </c>
      <c r="E147">
        <v>22.999369999999999</v>
      </c>
      <c r="F147">
        <v>19.89986</v>
      </c>
      <c r="G147">
        <v>27.258880000000001</v>
      </c>
      <c r="H147">
        <v>386.40192000000002</v>
      </c>
      <c r="I147">
        <v>446.58613000000003</v>
      </c>
      <c r="J147">
        <v>326.02213999999998</v>
      </c>
      <c r="K147">
        <v>3241.07</v>
      </c>
      <c r="L147">
        <v>140.4357</v>
      </c>
      <c r="M147" t="s">
        <v>14</v>
      </c>
    </row>
    <row r="148" spans="1:13">
      <c r="A148">
        <v>1993</v>
      </c>
      <c r="B148" t="s">
        <v>15</v>
      </c>
      <c r="C148" t="s">
        <v>17</v>
      </c>
      <c r="D148">
        <v>0.640123</v>
      </c>
      <c r="E148">
        <v>23.459140000000001</v>
      </c>
      <c r="F148">
        <v>20.265840000000001</v>
      </c>
      <c r="G148">
        <v>27.8644</v>
      </c>
      <c r="H148">
        <v>378.82893999999999</v>
      </c>
      <c r="I148">
        <v>438.52127999999999</v>
      </c>
      <c r="J148">
        <v>318.93740000000003</v>
      </c>
      <c r="K148">
        <v>3207.1669999999999</v>
      </c>
      <c r="L148">
        <v>138.29419999999999</v>
      </c>
      <c r="M148" t="s">
        <v>14</v>
      </c>
    </row>
    <row r="149" spans="1:13">
      <c r="A149">
        <v>1993</v>
      </c>
      <c r="B149" t="s">
        <v>18</v>
      </c>
      <c r="C149" t="s">
        <v>19</v>
      </c>
      <c r="D149">
        <v>0.32409300000000002</v>
      </c>
      <c r="E149">
        <v>17.512820000000001</v>
      </c>
      <c r="F149">
        <v>15.51064</v>
      </c>
      <c r="G149">
        <v>20.113659999999999</v>
      </c>
      <c r="H149">
        <v>507.45679000000001</v>
      </c>
      <c r="I149">
        <v>572.96166000000005</v>
      </c>
      <c r="J149">
        <v>441.83904000000001</v>
      </c>
      <c r="K149">
        <v>4098.4189999999999</v>
      </c>
      <c r="L149">
        <v>160.19829999999999</v>
      </c>
      <c r="M149" t="s">
        <v>14</v>
      </c>
    </row>
    <row r="150" spans="1:13">
      <c r="A150">
        <v>1993</v>
      </c>
      <c r="B150" t="s">
        <v>18</v>
      </c>
      <c r="C150" t="s">
        <v>20</v>
      </c>
      <c r="D150">
        <v>0.151559</v>
      </c>
      <c r="E150">
        <v>17.58531</v>
      </c>
      <c r="F150">
        <v>15.59249</v>
      </c>
      <c r="G150">
        <v>20.166679999999999</v>
      </c>
      <c r="H150">
        <v>505.36495000000002</v>
      </c>
      <c r="I150">
        <v>569.95370000000003</v>
      </c>
      <c r="J150">
        <v>440.67729000000003</v>
      </c>
      <c r="K150">
        <v>3995.8989999999999</v>
      </c>
      <c r="L150">
        <v>156.0455</v>
      </c>
      <c r="M150" t="s">
        <v>14</v>
      </c>
    </row>
    <row r="151" spans="1:13">
      <c r="A151">
        <v>1993</v>
      </c>
      <c r="B151" t="s">
        <v>18</v>
      </c>
      <c r="C151" t="s">
        <v>21</v>
      </c>
      <c r="D151">
        <v>0.109102</v>
      </c>
      <c r="E151">
        <v>18.202159999999999</v>
      </c>
      <c r="F151">
        <v>16.03783</v>
      </c>
      <c r="G151">
        <v>21.04927</v>
      </c>
      <c r="H151">
        <v>488.23885999999999</v>
      </c>
      <c r="I151">
        <v>554.12725</v>
      </c>
      <c r="J151">
        <v>422.19997000000001</v>
      </c>
      <c r="K151">
        <v>4105.4960000000001</v>
      </c>
      <c r="L151">
        <v>155.08340000000001</v>
      </c>
      <c r="M151" t="s">
        <v>14</v>
      </c>
    </row>
    <row r="152" spans="1:13">
      <c r="A152">
        <v>1993</v>
      </c>
      <c r="B152" t="s">
        <v>18</v>
      </c>
      <c r="C152" t="s">
        <v>22</v>
      </c>
      <c r="D152">
        <v>6.3432000000000002E-2</v>
      </c>
      <c r="E152">
        <v>16.29119</v>
      </c>
      <c r="F152">
        <v>14.50835</v>
      </c>
      <c r="G152">
        <v>18.576740000000001</v>
      </c>
      <c r="H152">
        <v>545.50972999999999</v>
      </c>
      <c r="I152">
        <v>612.54382999999996</v>
      </c>
      <c r="J152">
        <v>478.39402000000001</v>
      </c>
      <c r="K152">
        <v>4331.1989999999996</v>
      </c>
      <c r="L152">
        <v>178.91829999999999</v>
      </c>
      <c r="M152" t="s">
        <v>14</v>
      </c>
    </row>
    <row r="153" spans="1:13">
      <c r="A153">
        <v>1993</v>
      </c>
      <c r="B153" t="s">
        <v>15</v>
      </c>
      <c r="C153" t="s">
        <v>23</v>
      </c>
      <c r="D153">
        <v>3.5784999999999997E-2</v>
      </c>
      <c r="E153">
        <v>17.029199999999999</v>
      </c>
      <c r="F153">
        <v>15.04102</v>
      </c>
      <c r="G153">
        <v>19.628720000000001</v>
      </c>
      <c r="H153">
        <v>521.86821999999995</v>
      </c>
      <c r="I153">
        <v>590.85098000000005</v>
      </c>
      <c r="J153">
        <v>452.75486999999998</v>
      </c>
      <c r="K153">
        <v>3847.5329999999999</v>
      </c>
      <c r="L153">
        <v>178.74250000000001</v>
      </c>
      <c r="M153" t="s">
        <v>14</v>
      </c>
    </row>
    <row r="154" spans="1:13">
      <c r="A154">
        <v>1994</v>
      </c>
      <c r="B154" t="s">
        <v>13</v>
      </c>
      <c r="C154" t="s">
        <v>13</v>
      </c>
      <c r="D154">
        <v>1</v>
      </c>
      <c r="E154">
        <v>20.377520000000001</v>
      </c>
      <c r="F154">
        <v>17.77373</v>
      </c>
      <c r="G154">
        <v>23.788270000000001</v>
      </c>
      <c r="H154">
        <v>436.12067999999999</v>
      </c>
      <c r="I154">
        <v>500.01065</v>
      </c>
      <c r="J154">
        <v>373.58978000000002</v>
      </c>
      <c r="K154">
        <v>3603.4319999999998</v>
      </c>
      <c r="L154">
        <v>152.28229999999999</v>
      </c>
      <c r="M154" t="s">
        <v>14</v>
      </c>
    </row>
    <row r="155" spans="1:13">
      <c r="A155">
        <v>1994</v>
      </c>
      <c r="B155" t="s">
        <v>15</v>
      </c>
      <c r="C155" t="s">
        <v>16</v>
      </c>
      <c r="D155">
        <v>0.61923499999999998</v>
      </c>
      <c r="E155">
        <v>23.019680000000001</v>
      </c>
      <c r="F155">
        <v>19.814129999999999</v>
      </c>
      <c r="G155">
        <v>27.354759999999999</v>
      </c>
      <c r="H155">
        <v>386.06547999999998</v>
      </c>
      <c r="I155">
        <v>448.52346</v>
      </c>
      <c r="J155">
        <v>324.88321000000002</v>
      </c>
      <c r="K155">
        <v>3268.1060000000002</v>
      </c>
      <c r="L155">
        <v>143.58590000000001</v>
      </c>
      <c r="M155" t="s">
        <v>14</v>
      </c>
    </row>
    <row r="156" spans="1:13">
      <c r="A156">
        <v>1994</v>
      </c>
      <c r="B156" t="s">
        <v>15</v>
      </c>
      <c r="C156" t="s">
        <v>17</v>
      </c>
      <c r="D156">
        <v>0.59574300000000002</v>
      </c>
      <c r="E156">
        <v>23.273</v>
      </c>
      <c r="F156">
        <v>19.997540000000001</v>
      </c>
      <c r="G156">
        <v>27.721409999999999</v>
      </c>
      <c r="H156">
        <v>381.86336999999997</v>
      </c>
      <c r="I156">
        <v>444.40987999999999</v>
      </c>
      <c r="J156">
        <v>320.58643000000001</v>
      </c>
      <c r="K156">
        <v>3249.6860000000001</v>
      </c>
      <c r="L156">
        <v>142.8141</v>
      </c>
      <c r="M156" t="s">
        <v>14</v>
      </c>
    </row>
    <row r="157" spans="1:13">
      <c r="A157">
        <v>1994</v>
      </c>
      <c r="B157" t="s">
        <v>18</v>
      </c>
      <c r="C157" t="s">
        <v>19</v>
      </c>
      <c r="D157">
        <v>0.38076500000000002</v>
      </c>
      <c r="E157">
        <v>17.17211</v>
      </c>
      <c r="F157">
        <v>15.22414</v>
      </c>
      <c r="G157">
        <v>19.626719999999999</v>
      </c>
      <c r="H157">
        <v>517.52518999999995</v>
      </c>
      <c r="I157">
        <v>583.74400000000003</v>
      </c>
      <c r="J157">
        <v>452.80101999999999</v>
      </c>
      <c r="K157">
        <v>4148.7709999999997</v>
      </c>
      <c r="L157">
        <v>166.42519999999999</v>
      </c>
      <c r="M157" t="s">
        <v>14</v>
      </c>
    </row>
    <row r="158" spans="1:13">
      <c r="A158">
        <v>1994</v>
      </c>
      <c r="B158" t="s">
        <v>18</v>
      </c>
      <c r="C158" t="s">
        <v>20</v>
      </c>
      <c r="D158">
        <v>0.18896199999999999</v>
      </c>
      <c r="E158">
        <v>17.440930000000002</v>
      </c>
      <c r="F158">
        <v>15.47527</v>
      </c>
      <c r="G158">
        <v>19.912680000000002</v>
      </c>
      <c r="H158">
        <v>509.54845999999998</v>
      </c>
      <c r="I158">
        <v>574.27121</v>
      </c>
      <c r="J158">
        <v>446.29854</v>
      </c>
      <c r="K158">
        <v>4056.4569999999999</v>
      </c>
      <c r="L158">
        <v>163.31809999999999</v>
      </c>
      <c r="M158" t="s">
        <v>14</v>
      </c>
    </row>
    <row r="159" spans="1:13">
      <c r="A159">
        <v>1994</v>
      </c>
      <c r="B159" t="s">
        <v>18</v>
      </c>
      <c r="C159" t="s">
        <v>21</v>
      </c>
      <c r="D159">
        <v>0.100378</v>
      </c>
      <c r="E159">
        <v>17.837569999999999</v>
      </c>
      <c r="F159">
        <v>15.718450000000001</v>
      </c>
      <c r="G159">
        <v>20.546949999999999</v>
      </c>
      <c r="H159">
        <v>498.21818000000002</v>
      </c>
      <c r="I159">
        <v>565.38667999999996</v>
      </c>
      <c r="J159">
        <v>432.52154999999999</v>
      </c>
      <c r="K159">
        <v>4156.4849999999997</v>
      </c>
      <c r="L159">
        <v>159.4923</v>
      </c>
      <c r="M159" t="s">
        <v>14</v>
      </c>
    </row>
    <row r="160" spans="1:13">
      <c r="A160">
        <v>1994</v>
      </c>
      <c r="B160" t="s">
        <v>18</v>
      </c>
      <c r="C160" t="s">
        <v>22</v>
      </c>
      <c r="D160">
        <v>9.1424000000000005E-2</v>
      </c>
      <c r="E160">
        <v>16.00656</v>
      </c>
      <c r="F160">
        <v>14.253909999999999</v>
      </c>
      <c r="G160">
        <v>18.19219</v>
      </c>
      <c r="H160">
        <v>555.20997999999997</v>
      </c>
      <c r="I160">
        <v>623.47823000000005</v>
      </c>
      <c r="J160">
        <v>488.50641999999999</v>
      </c>
      <c r="K160">
        <v>4331.1040000000003</v>
      </c>
      <c r="L160">
        <v>180.459</v>
      </c>
      <c r="M160" t="s">
        <v>14</v>
      </c>
    </row>
    <row r="161" spans="1:13">
      <c r="A161">
        <v>1994</v>
      </c>
      <c r="B161" t="s">
        <v>15</v>
      </c>
      <c r="C161" t="s">
        <v>23</v>
      </c>
      <c r="D161">
        <v>2.3491999999999999E-2</v>
      </c>
      <c r="E161">
        <v>18.03998</v>
      </c>
      <c r="F161">
        <v>16.075150000000001</v>
      </c>
      <c r="G161">
        <v>20.484200000000001</v>
      </c>
      <c r="H161">
        <v>492.62795</v>
      </c>
      <c r="I161">
        <v>552.84100000000001</v>
      </c>
      <c r="J161">
        <v>433.84656999999999</v>
      </c>
      <c r="K161">
        <v>3735.241</v>
      </c>
      <c r="L161">
        <v>163.1584</v>
      </c>
      <c r="M161" t="s">
        <v>14</v>
      </c>
    </row>
    <row r="162" spans="1:13">
      <c r="A162">
        <v>1995</v>
      </c>
      <c r="B162" t="s">
        <v>13</v>
      </c>
      <c r="C162" t="s">
        <v>13</v>
      </c>
      <c r="D162">
        <v>1</v>
      </c>
      <c r="E162">
        <v>20.48563</v>
      </c>
      <c r="F162">
        <v>17.7257</v>
      </c>
      <c r="G162">
        <v>24.06812</v>
      </c>
      <c r="H162">
        <v>433.83372000000003</v>
      </c>
      <c r="I162">
        <v>501.38186999999999</v>
      </c>
      <c r="J162">
        <v>369.25887999999998</v>
      </c>
      <c r="K162">
        <v>3612.509</v>
      </c>
      <c r="L162">
        <v>158.18889999999999</v>
      </c>
      <c r="M162" t="s">
        <v>14</v>
      </c>
    </row>
    <row r="163" spans="1:13">
      <c r="A163">
        <v>1995</v>
      </c>
      <c r="B163" t="s">
        <v>15</v>
      </c>
      <c r="C163" t="s">
        <v>16</v>
      </c>
      <c r="D163">
        <v>0.63493500000000003</v>
      </c>
      <c r="E163">
        <v>23.27497</v>
      </c>
      <c r="F163">
        <v>19.849920000000001</v>
      </c>
      <c r="G163">
        <v>27.87744</v>
      </c>
      <c r="H163">
        <v>381.85388</v>
      </c>
      <c r="I163">
        <v>447.74032</v>
      </c>
      <c r="J163">
        <v>318.81225000000001</v>
      </c>
      <c r="K163">
        <v>3274.0909999999999</v>
      </c>
      <c r="L163">
        <v>152.75470000000001</v>
      </c>
      <c r="M163" t="s">
        <v>14</v>
      </c>
    </row>
    <row r="164" spans="1:13">
      <c r="A164">
        <v>1995</v>
      </c>
      <c r="B164" t="s">
        <v>15</v>
      </c>
      <c r="C164" t="s">
        <v>17</v>
      </c>
      <c r="D164">
        <v>0.62039</v>
      </c>
      <c r="E164">
        <v>23.443549999999998</v>
      </c>
      <c r="F164">
        <v>19.974900000000002</v>
      </c>
      <c r="G164">
        <v>28.11524</v>
      </c>
      <c r="H164">
        <v>379.10881000000001</v>
      </c>
      <c r="I164">
        <v>444.93984999999998</v>
      </c>
      <c r="J164">
        <v>316.11648000000002</v>
      </c>
      <c r="K164">
        <v>3262.62</v>
      </c>
      <c r="L164">
        <v>152.4623</v>
      </c>
      <c r="M164" t="s">
        <v>14</v>
      </c>
    </row>
    <row r="165" spans="1:13">
      <c r="A165">
        <v>1995</v>
      </c>
      <c r="B165" t="s">
        <v>18</v>
      </c>
      <c r="C165" t="s">
        <v>19</v>
      </c>
      <c r="D165">
        <v>0.36506499999999997</v>
      </c>
      <c r="E165">
        <v>16.952190000000002</v>
      </c>
      <c r="F165">
        <v>14.944240000000001</v>
      </c>
      <c r="G165">
        <v>19.4465</v>
      </c>
      <c r="H165">
        <v>524.23891000000003</v>
      </c>
      <c r="I165">
        <v>594.67719</v>
      </c>
      <c r="J165">
        <v>456.99745999999999</v>
      </c>
      <c r="K165">
        <v>4201.098</v>
      </c>
      <c r="L165">
        <v>167.6403</v>
      </c>
      <c r="M165" t="s">
        <v>14</v>
      </c>
    </row>
    <row r="166" spans="1:13">
      <c r="A166">
        <v>1995</v>
      </c>
      <c r="B166" t="s">
        <v>18</v>
      </c>
      <c r="C166" t="s">
        <v>20</v>
      </c>
      <c r="D166">
        <v>0.149951</v>
      </c>
      <c r="E166">
        <v>16.890319999999999</v>
      </c>
      <c r="F166">
        <v>14.915459999999999</v>
      </c>
      <c r="G166">
        <v>19.333400000000001</v>
      </c>
      <c r="H166">
        <v>526.15949999999998</v>
      </c>
      <c r="I166">
        <v>595.82456000000002</v>
      </c>
      <c r="J166">
        <v>459.67075999999997</v>
      </c>
      <c r="K166">
        <v>4182.348</v>
      </c>
      <c r="L166">
        <v>167.17939999999999</v>
      </c>
      <c r="M166" t="s">
        <v>14</v>
      </c>
    </row>
    <row r="167" spans="1:13">
      <c r="A167">
        <v>1995</v>
      </c>
      <c r="B167" t="s">
        <v>18</v>
      </c>
      <c r="C167" t="s">
        <v>21</v>
      </c>
      <c r="D167">
        <v>0.109724</v>
      </c>
      <c r="E167">
        <v>18.077999999999999</v>
      </c>
      <c r="F167">
        <v>15.77474</v>
      </c>
      <c r="G167">
        <v>21.009239999999998</v>
      </c>
      <c r="H167">
        <v>491.59188999999998</v>
      </c>
      <c r="I167">
        <v>563.36888999999996</v>
      </c>
      <c r="J167">
        <v>423.00427999999999</v>
      </c>
      <c r="K167">
        <v>4109.5119999999997</v>
      </c>
      <c r="L167">
        <v>158.89259999999999</v>
      </c>
      <c r="M167" t="s">
        <v>14</v>
      </c>
    </row>
    <row r="168" spans="1:13">
      <c r="A168">
        <v>1995</v>
      </c>
      <c r="B168" t="s">
        <v>18</v>
      </c>
      <c r="C168" t="s">
        <v>22</v>
      </c>
      <c r="D168">
        <v>0.10539</v>
      </c>
      <c r="E168">
        <v>15.99832</v>
      </c>
      <c r="F168">
        <v>14.204650000000001</v>
      </c>
      <c r="G168">
        <v>18.18927</v>
      </c>
      <c r="H168">
        <v>555.49573999999996</v>
      </c>
      <c r="I168">
        <v>625.64038000000005</v>
      </c>
      <c r="J168">
        <v>488.58483999999999</v>
      </c>
      <c r="K168">
        <v>4323.1310000000003</v>
      </c>
      <c r="L168">
        <v>177.40350000000001</v>
      </c>
      <c r="M168" t="s">
        <v>14</v>
      </c>
    </row>
    <row r="169" spans="1:13">
      <c r="A169">
        <v>1995</v>
      </c>
      <c r="B169" t="s">
        <v>15</v>
      </c>
      <c r="C169" t="s">
        <v>23</v>
      </c>
      <c r="D169">
        <v>1.4545000000000001E-2</v>
      </c>
      <c r="E169">
        <v>17.811800000000002</v>
      </c>
      <c r="F169">
        <v>15.668530000000001</v>
      </c>
      <c r="G169">
        <v>20.486660000000001</v>
      </c>
      <c r="H169">
        <v>498.93878999999998</v>
      </c>
      <c r="I169">
        <v>567.18800999999996</v>
      </c>
      <c r="J169">
        <v>433.79450000000003</v>
      </c>
      <c r="K169">
        <v>3763.3670000000002</v>
      </c>
      <c r="L169">
        <v>165.2253</v>
      </c>
      <c r="M169" t="s">
        <v>14</v>
      </c>
    </row>
    <row r="170" spans="1:13">
      <c r="A170">
        <v>1996</v>
      </c>
      <c r="B170" t="s">
        <v>13</v>
      </c>
      <c r="C170" t="s">
        <v>13</v>
      </c>
      <c r="D170">
        <v>1</v>
      </c>
      <c r="E170">
        <v>20.43168</v>
      </c>
      <c r="F170">
        <v>17.60332</v>
      </c>
      <c r="G170">
        <v>24.036899999999999</v>
      </c>
      <c r="H170">
        <v>435.00689999999997</v>
      </c>
      <c r="I170">
        <v>504.89873999999998</v>
      </c>
      <c r="J170">
        <v>369.76297</v>
      </c>
      <c r="K170">
        <v>3658.7860000000001</v>
      </c>
      <c r="L170">
        <v>163.9606</v>
      </c>
      <c r="M170" t="s">
        <v>14</v>
      </c>
    </row>
    <row r="171" spans="1:13">
      <c r="A171">
        <v>1996</v>
      </c>
      <c r="B171" t="s">
        <v>15</v>
      </c>
      <c r="C171" t="s">
        <v>16</v>
      </c>
      <c r="D171">
        <v>0.62211000000000005</v>
      </c>
      <c r="E171">
        <v>23.118739999999999</v>
      </c>
      <c r="F171">
        <v>19.67145</v>
      </c>
      <c r="G171">
        <v>27.64414</v>
      </c>
      <c r="H171">
        <v>384.44202999999999</v>
      </c>
      <c r="I171">
        <v>451.81133999999997</v>
      </c>
      <c r="J171">
        <v>321.50968</v>
      </c>
      <c r="K171">
        <v>3296.7719999999999</v>
      </c>
      <c r="L171">
        <v>154.5761</v>
      </c>
      <c r="M171" t="s">
        <v>14</v>
      </c>
    </row>
    <row r="172" spans="1:13">
      <c r="A172">
        <v>1996</v>
      </c>
      <c r="B172" t="s">
        <v>15</v>
      </c>
      <c r="C172" t="s">
        <v>17</v>
      </c>
      <c r="D172">
        <v>0.60027600000000003</v>
      </c>
      <c r="E172">
        <v>23.334579999999999</v>
      </c>
      <c r="F172">
        <v>19.825569999999999</v>
      </c>
      <c r="G172">
        <v>27.957439999999998</v>
      </c>
      <c r="H172">
        <v>380.88754999999998</v>
      </c>
      <c r="I172">
        <v>448.30061999999998</v>
      </c>
      <c r="J172">
        <v>317.90821999999997</v>
      </c>
      <c r="K172">
        <v>3281.7489999999998</v>
      </c>
      <c r="L172">
        <v>154.13310000000001</v>
      </c>
      <c r="M172" t="s">
        <v>14</v>
      </c>
    </row>
    <row r="173" spans="1:13">
      <c r="A173">
        <v>1996</v>
      </c>
      <c r="B173" t="s">
        <v>18</v>
      </c>
      <c r="C173" t="s">
        <v>19</v>
      </c>
      <c r="D173">
        <v>0.37789</v>
      </c>
      <c r="E173">
        <v>17.150099999999998</v>
      </c>
      <c r="F173">
        <v>15.00609</v>
      </c>
      <c r="G173">
        <v>19.786390000000001</v>
      </c>
      <c r="H173">
        <v>518.25064999999995</v>
      </c>
      <c r="I173">
        <v>592.29525999999998</v>
      </c>
      <c r="J173">
        <v>449.20121</v>
      </c>
      <c r="K173">
        <v>4254.76</v>
      </c>
      <c r="L173">
        <v>179.4102</v>
      </c>
      <c r="M173" t="s">
        <v>14</v>
      </c>
    </row>
    <row r="174" spans="1:13">
      <c r="A174">
        <v>1996</v>
      </c>
      <c r="B174" t="s">
        <v>18</v>
      </c>
      <c r="C174" t="s">
        <v>20</v>
      </c>
      <c r="D174">
        <v>0.148759</v>
      </c>
      <c r="E174">
        <v>17.147960000000001</v>
      </c>
      <c r="F174">
        <v>15.070399999999999</v>
      </c>
      <c r="G174">
        <v>19.676130000000001</v>
      </c>
      <c r="H174">
        <v>518.39705000000004</v>
      </c>
      <c r="I174">
        <v>589.86032999999998</v>
      </c>
      <c r="J174">
        <v>451.79020000000003</v>
      </c>
      <c r="K174">
        <v>4189.857</v>
      </c>
      <c r="L174">
        <v>178.22569999999999</v>
      </c>
      <c r="M174" t="s">
        <v>14</v>
      </c>
    </row>
    <row r="175" spans="1:13">
      <c r="A175">
        <v>1996</v>
      </c>
      <c r="B175" t="s">
        <v>18</v>
      </c>
      <c r="C175" t="s">
        <v>22</v>
      </c>
      <c r="D175">
        <v>0.121923</v>
      </c>
      <c r="E175">
        <v>16.22709</v>
      </c>
      <c r="F175">
        <v>14.21598</v>
      </c>
      <c r="G175">
        <v>18.693280000000001</v>
      </c>
      <c r="H175">
        <v>547.67933000000005</v>
      </c>
      <c r="I175">
        <v>625.15860999999995</v>
      </c>
      <c r="J175">
        <v>475.42482999999999</v>
      </c>
      <c r="K175">
        <v>4386.1000000000004</v>
      </c>
      <c r="L175">
        <v>188.60740000000001</v>
      </c>
      <c r="M175" t="s">
        <v>14</v>
      </c>
    </row>
    <row r="176" spans="1:13">
      <c r="A176">
        <v>1996</v>
      </c>
      <c r="B176" t="s">
        <v>18</v>
      </c>
      <c r="C176" t="s">
        <v>21</v>
      </c>
      <c r="D176">
        <v>0.107208</v>
      </c>
      <c r="E176">
        <v>18.33961</v>
      </c>
      <c r="F176">
        <v>15.91797</v>
      </c>
      <c r="G176">
        <v>21.373989999999999</v>
      </c>
      <c r="H176">
        <v>484.57943999999998</v>
      </c>
      <c r="I176">
        <v>558.29971</v>
      </c>
      <c r="J176">
        <v>415.78566999999998</v>
      </c>
      <c r="K176">
        <v>4195.45</v>
      </c>
      <c r="L176">
        <v>170.5941</v>
      </c>
      <c r="M176" t="s">
        <v>14</v>
      </c>
    </row>
    <row r="177" spans="1:13">
      <c r="A177">
        <v>1996</v>
      </c>
      <c r="B177" t="s">
        <v>15</v>
      </c>
      <c r="C177" t="s">
        <v>23</v>
      </c>
      <c r="D177">
        <v>2.1835E-2</v>
      </c>
      <c r="E177">
        <v>18.431609999999999</v>
      </c>
      <c r="F177">
        <v>16.20748</v>
      </c>
      <c r="G177">
        <v>21.13336</v>
      </c>
      <c r="H177">
        <v>482.16073</v>
      </c>
      <c r="I177">
        <v>548.32698000000005</v>
      </c>
      <c r="J177">
        <v>420.51996000000003</v>
      </c>
      <c r="K177">
        <v>3709.7910000000002</v>
      </c>
      <c r="L177">
        <v>166.75380000000001</v>
      </c>
      <c r="M177" t="s">
        <v>14</v>
      </c>
    </row>
    <row r="178" spans="1:13">
      <c r="A178">
        <v>1997</v>
      </c>
      <c r="B178" t="s">
        <v>13</v>
      </c>
      <c r="C178" t="s">
        <v>13</v>
      </c>
      <c r="D178">
        <v>1</v>
      </c>
      <c r="E178">
        <v>20.150379999999998</v>
      </c>
      <c r="F178">
        <v>17.352969999999999</v>
      </c>
      <c r="G178">
        <v>23.62041</v>
      </c>
      <c r="H178">
        <v>441.06036999999998</v>
      </c>
      <c r="I178">
        <v>512.16144999999995</v>
      </c>
      <c r="J178">
        <v>376.26591000000002</v>
      </c>
      <c r="K178">
        <v>3727.2849999999999</v>
      </c>
      <c r="L178">
        <v>169.24090000000001</v>
      </c>
      <c r="M178" t="s">
        <v>14</v>
      </c>
    </row>
    <row r="179" spans="1:13">
      <c r="A179">
        <v>1997</v>
      </c>
      <c r="B179" t="s">
        <v>15</v>
      </c>
      <c r="C179" t="s">
        <v>16</v>
      </c>
      <c r="D179">
        <v>0.60142099999999998</v>
      </c>
      <c r="E179">
        <v>23.165790000000001</v>
      </c>
      <c r="F179">
        <v>19.673999999999999</v>
      </c>
      <c r="G179">
        <v>27.63955</v>
      </c>
      <c r="H179">
        <v>383.65375</v>
      </c>
      <c r="I179">
        <v>451.74448000000001</v>
      </c>
      <c r="J179">
        <v>321.55637999999999</v>
      </c>
      <c r="K179">
        <v>3285.482</v>
      </c>
      <c r="L179">
        <v>156.166</v>
      </c>
      <c r="M179" t="s">
        <v>14</v>
      </c>
    </row>
    <row r="180" spans="1:13">
      <c r="A180">
        <v>1997</v>
      </c>
      <c r="B180" t="s">
        <v>15</v>
      </c>
      <c r="C180" t="s">
        <v>17</v>
      </c>
      <c r="D180">
        <v>0.57647899999999996</v>
      </c>
      <c r="E180">
        <v>23.372440000000001</v>
      </c>
      <c r="F180">
        <v>19.804659999999998</v>
      </c>
      <c r="G180">
        <v>27.968139999999998</v>
      </c>
      <c r="H180">
        <v>380.26312999999999</v>
      </c>
      <c r="I180">
        <v>448.76571000000001</v>
      </c>
      <c r="J180">
        <v>317.77992</v>
      </c>
      <c r="K180">
        <v>3274.0610000000001</v>
      </c>
      <c r="L180">
        <v>156.02860000000001</v>
      </c>
      <c r="M180" t="s">
        <v>14</v>
      </c>
    </row>
    <row r="181" spans="1:13">
      <c r="A181">
        <v>1997</v>
      </c>
      <c r="B181" t="s">
        <v>18</v>
      </c>
      <c r="C181" t="s">
        <v>19</v>
      </c>
      <c r="D181">
        <v>0.39857900000000002</v>
      </c>
      <c r="E181">
        <v>16.842379999999999</v>
      </c>
      <c r="F181">
        <v>14.73071</v>
      </c>
      <c r="G181">
        <v>19.370280000000001</v>
      </c>
      <c r="H181">
        <v>527.68181000000004</v>
      </c>
      <c r="I181">
        <v>603.32524999999998</v>
      </c>
      <c r="J181">
        <v>458.81769000000003</v>
      </c>
      <c r="K181">
        <v>4393.9269999999997</v>
      </c>
      <c r="L181">
        <v>188.96979999999999</v>
      </c>
      <c r="M181" t="s">
        <v>14</v>
      </c>
    </row>
    <row r="182" spans="1:13">
      <c r="A182">
        <v>1997</v>
      </c>
      <c r="B182" t="s">
        <v>18</v>
      </c>
      <c r="C182" t="s">
        <v>20</v>
      </c>
      <c r="D182">
        <v>0.166543</v>
      </c>
      <c r="E182">
        <v>16.837289999999999</v>
      </c>
      <c r="F182">
        <v>14.711180000000001</v>
      </c>
      <c r="G182">
        <v>19.388490000000001</v>
      </c>
      <c r="H182">
        <v>527.86626999999999</v>
      </c>
      <c r="I182">
        <v>604.15395999999998</v>
      </c>
      <c r="J182">
        <v>458.40920999999997</v>
      </c>
      <c r="K182">
        <v>4414.6149999999998</v>
      </c>
      <c r="L182">
        <v>195.57579999999999</v>
      </c>
      <c r="M182" t="s">
        <v>14</v>
      </c>
    </row>
    <row r="183" spans="1:13">
      <c r="A183">
        <v>1997</v>
      </c>
      <c r="B183" t="s">
        <v>18</v>
      </c>
      <c r="C183" t="s">
        <v>22</v>
      </c>
      <c r="D183">
        <v>0.14451700000000001</v>
      </c>
      <c r="E183">
        <v>16.131440000000001</v>
      </c>
      <c r="F183">
        <v>14.202199999999999</v>
      </c>
      <c r="G183">
        <v>18.40626</v>
      </c>
      <c r="H183">
        <v>550.92238999999995</v>
      </c>
      <c r="I183">
        <v>625.76026999999999</v>
      </c>
      <c r="J183">
        <v>482.83454999999998</v>
      </c>
      <c r="K183">
        <v>4463.2510000000002</v>
      </c>
      <c r="L183">
        <v>190.41550000000001</v>
      </c>
      <c r="M183" t="s">
        <v>14</v>
      </c>
    </row>
    <row r="184" spans="1:13">
      <c r="A184">
        <v>1997</v>
      </c>
      <c r="B184" t="s">
        <v>18</v>
      </c>
      <c r="C184" t="s">
        <v>21</v>
      </c>
      <c r="D184">
        <v>8.7520000000000001E-2</v>
      </c>
      <c r="E184">
        <v>18.1755</v>
      </c>
      <c r="F184">
        <v>15.737489999999999</v>
      </c>
      <c r="G184">
        <v>21.162690000000001</v>
      </c>
      <c r="H184">
        <v>488.95485000000002</v>
      </c>
      <c r="I184">
        <v>564.70254999999997</v>
      </c>
      <c r="J184">
        <v>419.93723</v>
      </c>
      <c r="K184">
        <v>4240.09</v>
      </c>
      <c r="L184">
        <v>174.01179999999999</v>
      </c>
      <c r="M184" t="s">
        <v>14</v>
      </c>
    </row>
    <row r="185" spans="1:13">
      <c r="A185">
        <v>1997</v>
      </c>
      <c r="B185" t="s">
        <v>15</v>
      </c>
      <c r="C185" t="s">
        <v>23</v>
      </c>
      <c r="D185">
        <v>2.4941000000000001E-2</v>
      </c>
      <c r="E185">
        <v>19.234960000000001</v>
      </c>
      <c r="F185">
        <v>17.070869999999999</v>
      </c>
      <c r="G185">
        <v>21.736889999999999</v>
      </c>
      <c r="H185">
        <v>462.02337999999997</v>
      </c>
      <c r="I185">
        <v>520.59451000000001</v>
      </c>
      <c r="J185">
        <v>408.84411999999998</v>
      </c>
      <c r="K185">
        <v>3549.4580000000001</v>
      </c>
      <c r="L185">
        <v>159.34039999999999</v>
      </c>
      <c r="M185" t="s">
        <v>14</v>
      </c>
    </row>
    <row r="186" spans="1:13">
      <c r="A186">
        <v>1998</v>
      </c>
      <c r="B186" t="s">
        <v>13</v>
      </c>
      <c r="C186" t="s">
        <v>13</v>
      </c>
      <c r="D186">
        <v>1</v>
      </c>
      <c r="E186">
        <v>20.09648</v>
      </c>
      <c r="F186">
        <v>17.22728</v>
      </c>
      <c r="G186">
        <v>23.59384</v>
      </c>
      <c r="H186">
        <v>442.26071000000002</v>
      </c>
      <c r="I186">
        <v>515.91792999999996</v>
      </c>
      <c r="J186">
        <v>376.70460000000003</v>
      </c>
      <c r="K186">
        <v>3744.0050000000001</v>
      </c>
      <c r="L186">
        <v>171.471</v>
      </c>
      <c r="M186" t="s">
        <v>14</v>
      </c>
    </row>
    <row r="187" spans="1:13">
      <c r="A187">
        <v>1998</v>
      </c>
      <c r="B187" t="s">
        <v>15</v>
      </c>
      <c r="C187" t="s">
        <v>16</v>
      </c>
      <c r="D187">
        <v>0.582843</v>
      </c>
      <c r="E187">
        <v>23.01887</v>
      </c>
      <c r="F187">
        <v>19.48574</v>
      </c>
      <c r="G187">
        <v>27.45167</v>
      </c>
      <c r="H187">
        <v>386.13753000000003</v>
      </c>
      <c r="I187">
        <v>456.14884999999998</v>
      </c>
      <c r="J187">
        <v>323.78768000000002</v>
      </c>
      <c r="K187">
        <v>3333.9319999999998</v>
      </c>
      <c r="L187">
        <v>159.59200000000001</v>
      </c>
      <c r="M187" t="s">
        <v>14</v>
      </c>
    </row>
    <row r="188" spans="1:13">
      <c r="A188">
        <v>1998</v>
      </c>
      <c r="B188" t="s">
        <v>15</v>
      </c>
      <c r="C188" t="s">
        <v>17</v>
      </c>
      <c r="D188">
        <v>0.55140299999999998</v>
      </c>
      <c r="E188">
        <v>23.368010000000002</v>
      </c>
      <c r="F188">
        <v>19.731280000000002</v>
      </c>
      <c r="G188">
        <v>27.95777</v>
      </c>
      <c r="H188">
        <v>380.37277</v>
      </c>
      <c r="I188">
        <v>450.47757000000001</v>
      </c>
      <c r="J188">
        <v>317.93045999999998</v>
      </c>
      <c r="K188">
        <v>3305.9870000000001</v>
      </c>
      <c r="L188">
        <v>159.08529999999999</v>
      </c>
      <c r="M188" t="s">
        <v>14</v>
      </c>
    </row>
    <row r="189" spans="1:13">
      <c r="A189">
        <v>1998</v>
      </c>
      <c r="B189" t="s">
        <v>18</v>
      </c>
      <c r="C189" t="s">
        <v>19</v>
      </c>
      <c r="D189">
        <v>0.417157</v>
      </c>
      <c r="E189">
        <v>17.068809999999999</v>
      </c>
      <c r="F189">
        <v>14.82634</v>
      </c>
      <c r="G189">
        <v>19.72156</v>
      </c>
      <c r="H189">
        <v>520.67476999999997</v>
      </c>
      <c r="I189">
        <v>599.42594999999994</v>
      </c>
      <c r="J189">
        <v>450.63895000000002</v>
      </c>
      <c r="K189">
        <v>4316.95</v>
      </c>
      <c r="L189">
        <v>188.06809999999999</v>
      </c>
      <c r="M189" t="s">
        <v>14</v>
      </c>
    </row>
    <row r="190" spans="1:13">
      <c r="A190">
        <v>1998</v>
      </c>
      <c r="B190" t="s">
        <v>18</v>
      </c>
      <c r="C190" t="s">
        <v>20</v>
      </c>
      <c r="D190">
        <v>0.16703499999999999</v>
      </c>
      <c r="E190">
        <v>16.995660000000001</v>
      </c>
      <c r="F190">
        <v>14.798909999999999</v>
      </c>
      <c r="G190">
        <v>19.579730000000001</v>
      </c>
      <c r="H190">
        <v>522.93624</v>
      </c>
      <c r="I190">
        <v>600.56029999999998</v>
      </c>
      <c r="J190">
        <v>453.92115000000001</v>
      </c>
      <c r="K190">
        <v>4282.2790000000005</v>
      </c>
      <c r="L190">
        <v>189.7748</v>
      </c>
      <c r="M190" t="s">
        <v>14</v>
      </c>
    </row>
    <row r="191" spans="1:13">
      <c r="A191">
        <v>1998</v>
      </c>
      <c r="B191" t="s">
        <v>18</v>
      </c>
      <c r="C191" t="s">
        <v>22</v>
      </c>
      <c r="D191">
        <v>0.14712700000000001</v>
      </c>
      <c r="E191">
        <v>16.16263</v>
      </c>
      <c r="F191">
        <v>14.119350000000001</v>
      </c>
      <c r="G191">
        <v>18.54879</v>
      </c>
      <c r="H191">
        <v>549.85500000000002</v>
      </c>
      <c r="I191">
        <v>629.42713000000003</v>
      </c>
      <c r="J191">
        <v>479.12047999999999</v>
      </c>
      <c r="K191">
        <v>4450.3249999999998</v>
      </c>
      <c r="L191">
        <v>191.7499</v>
      </c>
      <c r="M191" t="s">
        <v>14</v>
      </c>
    </row>
    <row r="192" spans="1:13">
      <c r="A192">
        <v>1998</v>
      </c>
      <c r="B192" t="s">
        <v>18</v>
      </c>
      <c r="C192" t="s">
        <v>21</v>
      </c>
      <c r="D192">
        <v>0.102995</v>
      </c>
      <c r="E192">
        <v>18.696729999999999</v>
      </c>
      <c r="F192">
        <v>16.020409999999998</v>
      </c>
      <c r="G192">
        <v>21.963249999999999</v>
      </c>
      <c r="H192">
        <v>475.32364999999999</v>
      </c>
      <c r="I192">
        <v>554.73004000000003</v>
      </c>
      <c r="J192">
        <v>404.63049000000001</v>
      </c>
      <c r="K192">
        <v>4182.6549999999997</v>
      </c>
      <c r="L192">
        <v>180.04079999999999</v>
      </c>
      <c r="M192" t="s">
        <v>14</v>
      </c>
    </row>
    <row r="193" spans="1:13">
      <c r="A193">
        <v>1998</v>
      </c>
      <c r="B193" t="s">
        <v>15</v>
      </c>
      <c r="C193" t="s">
        <v>23</v>
      </c>
      <c r="D193">
        <v>3.1440000000000003E-2</v>
      </c>
      <c r="E193">
        <v>18.239429999999999</v>
      </c>
      <c r="F193">
        <v>15.99494</v>
      </c>
      <c r="G193">
        <v>20.836410000000001</v>
      </c>
      <c r="H193">
        <v>487.24121000000002</v>
      </c>
      <c r="I193">
        <v>555.61321999999996</v>
      </c>
      <c r="J193">
        <v>426.51303999999999</v>
      </c>
      <c r="K193">
        <v>3824.049</v>
      </c>
      <c r="L193">
        <v>168.4785</v>
      </c>
      <c r="M193" t="s">
        <v>14</v>
      </c>
    </row>
    <row r="194" spans="1:13">
      <c r="A194">
        <v>1999</v>
      </c>
      <c r="B194" t="s">
        <v>13</v>
      </c>
      <c r="C194" t="s">
        <v>13</v>
      </c>
      <c r="D194">
        <v>1</v>
      </c>
      <c r="E194">
        <v>19.695060000000002</v>
      </c>
      <c r="F194">
        <v>16.871449999999999</v>
      </c>
      <c r="G194">
        <v>23.047029999999999</v>
      </c>
      <c r="H194">
        <v>451.26398999999998</v>
      </c>
      <c r="I194">
        <v>526.78680999999995</v>
      </c>
      <c r="J194">
        <v>385.63272999999998</v>
      </c>
      <c r="K194">
        <v>3835.375</v>
      </c>
      <c r="L194">
        <v>178.90199999999999</v>
      </c>
      <c r="M194" t="s">
        <v>14</v>
      </c>
    </row>
    <row r="195" spans="1:13">
      <c r="A195">
        <v>1999</v>
      </c>
      <c r="B195" t="s">
        <v>15</v>
      </c>
      <c r="C195" t="s">
        <v>16</v>
      </c>
      <c r="D195">
        <v>0.58265299999999998</v>
      </c>
      <c r="E195">
        <v>22.700949999999999</v>
      </c>
      <c r="F195">
        <v>19.16469</v>
      </c>
      <c r="G195">
        <v>27.039809999999999</v>
      </c>
      <c r="H195">
        <v>391.53942000000001</v>
      </c>
      <c r="I195">
        <v>463.78366</v>
      </c>
      <c r="J195">
        <v>328.71444000000002</v>
      </c>
      <c r="K195">
        <v>3390.2739999999999</v>
      </c>
      <c r="L195">
        <v>164.28729999999999</v>
      </c>
      <c r="M195" t="s">
        <v>14</v>
      </c>
    </row>
    <row r="196" spans="1:13">
      <c r="A196">
        <v>1999</v>
      </c>
      <c r="B196" t="s">
        <v>15</v>
      </c>
      <c r="C196" t="s">
        <v>17</v>
      </c>
      <c r="D196">
        <v>0.55054700000000001</v>
      </c>
      <c r="E196">
        <v>23.00469</v>
      </c>
      <c r="F196">
        <v>19.364560000000001</v>
      </c>
      <c r="G196">
        <v>27.501049999999999</v>
      </c>
      <c r="H196">
        <v>386.37387000000001</v>
      </c>
      <c r="I196">
        <v>459.00128999999998</v>
      </c>
      <c r="J196">
        <v>323.20513999999997</v>
      </c>
      <c r="K196">
        <v>3364.5610000000001</v>
      </c>
      <c r="L196">
        <v>163.9751</v>
      </c>
      <c r="M196" t="s">
        <v>14</v>
      </c>
    </row>
    <row r="197" spans="1:13">
      <c r="A197">
        <v>1999</v>
      </c>
      <c r="B197" t="s">
        <v>18</v>
      </c>
      <c r="C197" t="s">
        <v>19</v>
      </c>
      <c r="D197">
        <v>0.41734700000000002</v>
      </c>
      <c r="E197">
        <v>16.62228</v>
      </c>
      <c r="F197">
        <v>14.456429999999999</v>
      </c>
      <c r="G197">
        <v>19.10792</v>
      </c>
      <c r="H197">
        <v>534.64475000000004</v>
      </c>
      <c r="I197">
        <v>614.74476000000004</v>
      </c>
      <c r="J197">
        <v>465.09568000000002</v>
      </c>
      <c r="K197">
        <v>4456.7740000000003</v>
      </c>
      <c r="L197">
        <v>199.30539999999999</v>
      </c>
      <c r="M197" t="s">
        <v>14</v>
      </c>
    </row>
    <row r="198" spans="1:13">
      <c r="A198">
        <v>1999</v>
      </c>
      <c r="B198" t="s">
        <v>18</v>
      </c>
      <c r="C198" t="s">
        <v>20</v>
      </c>
      <c r="D198">
        <v>0.167236</v>
      </c>
      <c r="E198">
        <v>16.285070000000001</v>
      </c>
      <c r="F198">
        <v>14.22532</v>
      </c>
      <c r="G198">
        <v>18.626010000000001</v>
      </c>
      <c r="H198">
        <v>545.71648000000005</v>
      </c>
      <c r="I198">
        <v>624.73342000000002</v>
      </c>
      <c r="J198">
        <v>477.13022999999998</v>
      </c>
      <c r="K198">
        <v>4486.4639999999999</v>
      </c>
      <c r="L198">
        <v>204.74770000000001</v>
      </c>
      <c r="M198" t="s">
        <v>14</v>
      </c>
    </row>
    <row r="199" spans="1:13">
      <c r="A199">
        <v>1999</v>
      </c>
      <c r="B199" t="s">
        <v>18</v>
      </c>
      <c r="C199" t="s">
        <v>22</v>
      </c>
      <c r="D199">
        <v>0.153947</v>
      </c>
      <c r="E199">
        <v>16.074090000000002</v>
      </c>
      <c r="F199">
        <v>14.06198</v>
      </c>
      <c r="G199">
        <v>18.35305</v>
      </c>
      <c r="H199">
        <v>552.87737000000004</v>
      </c>
      <c r="I199">
        <v>631.98791000000006</v>
      </c>
      <c r="J199">
        <v>484.22482000000002</v>
      </c>
      <c r="K199">
        <v>4518.4250000000002</v>
      </c>
      <c r="L199">
        <v>203.74469999999999</v>
      </c>
      <c r="M199" t="s">
        <v>14</v>
      </c>
    </row>
    <row r="200" spans="1:13">
      <c r="A200">
        <v>1999</v>
      </c>
      <c r="B200" t="s">
        <v>18</v>
      </c>
      <c r="C200" t="s">
        <v>21</v>
      </c>
      <c r="D200">
        <v>9.6162999999999998E-2</v>
      </c>
      <c r="E200">
        <v>18.27843</v>
      </c>
      <c r="F200">
        <v>15.59755</v>
      </c>
      <c r="G200">
        <v>21.489909999999998</v>
      </c>
      <c r="H200">
        <v>486.20154000000002</v>
      </c>
      <c r="I200">
        <v>569.76914999999997</v>
      </c>
      <c r="J200">
        <v>413.54282999999998</v>
      </c>
      <c r="K200">
        <v>4306.442</v>
      </c>
      <c r="L200">
        <v>182.73400000000001</v>
      </c>
      <c r="M200" t="s">
        <v>14</v>
      </c>
    </row>
    <row r="201" spans="1:13">
      <c r="A201">
        <v>1999</v>
      </c>
      <c r="B201" t="s">
        <v>15</v>
      </c>
      <c r="C201" t="s">
        <v>23</v>
      </c>
      <c r="D201">
        <v>3.2106000000000003E-2</v>
      </c>
      <c r="E201">
        <v>18.510020000000001</v>
      </c>
      <c r="F201">
        <v>16.28276</v>
      </c>
      <c r="G201">
        <v>21.000119999999999</v>
      </c>
      <c r="H201">
        <v>480.11842999999999</v>
      </c>
      <c r="I201">
        <v>545.79187000000002</v>
      </c>
      <c r="J201">
        <v>423.18813999999998</v>
      </c>
      <c r="K201">
        <v>3831.203</v>
      </c>
      <c r="L201">
        <v>169.63939999999999</v>
      </c>
      <c r="M201" t="s">
        <v>14</v>
      </c>
    </row>
    <row r="202" spans="1:13">
      <c r="A202">
        <v>2000</v>
      </c>
      <c r="B202" t="s">
        <v>13</v>
      </c>
      <c r="C202" t="s">
        <v>13</v>
      </c>
      <c r="D202">
        <v>1</v>
      </c>
      <c r="E202">
        <v>19.76896</v>
      </c>
      <c r="F202">
        <v>16.931529999999999</v>
      </c>
      <c r="G202">
        <v>23.046019999999999</v>
      </c>
      <c r="H202">
        <v>449.58573999999999</v>
      </c>
      <c r="I202">
        <v>524.92714000000001</v>
      </c>
      <c r="J202">
        <v>385.65762000000001</v>
      </c>
      <c r="K202">
        <v>3821.2860000000001</v>
      </c>
      <c r="L202">
        <v>180.98609999999999</v>
      </c>
      <c r="M202" t="s">
        <v>14</v>
      </c>
    </row>
    <row r="203" spans="1:13">
      <c r="A203">
        <v>2000</v>
      </c>
      <c r="B203" t="s">
        <v>15</v>
      </c>
      <c r="C203" t="s">
        <v>16</v>
      </c>
      <c r="D203">
        <v>0.58789000000000002</v>
      </c>
      <c r="E203">
        <v>22.514399999999998</v>
      </c>
      <c r="F203">
        <v>19.000730000000001</v>
      </c>
      <c r="G203">
        <v>26.70778</v>
      </c>
      <c r="H203">
        <v>394.79768999999999</v>
      </c>
      <c r="I203">
        <v>467.80104</v>
      </c>
      <c r="J203">
        <v>332.81385999999998</v>
      </c>
      <c r="K203">
        <v>3400.9090000000001</v>
      </c>
      <c r="L203">
        <v>168.2936</v>
      </c>
      <c r="M203" t="s">
        <v>14</v>
      </c>
    </row>
    <row r="204" spans="1:13">
      <c r="A204">
        <v>2000</v>
      </c>
      <c r="B204" t="s">
        <v>15</v>
      </c>
      <c r="C204" t="s">
        <v>17</v>
      </c>
      <c r="D204">
        <v>0.55066400000000004</v>
      </c>
      <c r="E204">
        <v>22.914349999999999</v>
      </c>
      <c r="F204">
        <v>19.274190000000001</v>
      </c>
      <c r="G204">
        <v>27.291340000000002</v>
      </c>
      <c r="H204">
        <v>387.91298999999998</v>
      </c>
      <c r="I204">
        <v>461.17063999999999</v>
      </c>
      <c r="J204">
        <v>325.70323999999999</v>
      </c>
      <c r="K204">
        <v>3369.2089999999998</v>
      </c>
      <c r="L204">
        <v>167.93</v>
      </c>
      <c r="M204" t="s">
        <v>14</v>
      </c>
    </row>
    <row r="205" spans="1:13">
      <c r="A205">
        <v>2000</v>
      </c>
      <c r="B205" t="s">
        <v>18</v>
      </c>
      <c r="C205" t="s">
        <v>19</v>
      </c>
      <c r="D205">
        <v>0.41210999999999998</v>
      </c>
      <c r="E205">
        <v>16.839639999999999</v>
      </c>
      <c r="F205">
        <v>14.654870000000001</v>
      </c>
      <c r="G205">
        <v>19.275929999999999</v>
      </c>
      <c r="H205">
        <v>527.74293999999998</v>
      </c>
      <c r="I205">
        <v>606.41966000000002</v>
      </c>
      <c r="J205">
        <v>461.04120999999998</v>
      </c>
      <c r="K205">
        <v>4420.97</v>
      </c>
      <c r="L205">
        <v>199.0925</v>
      </c>
      <c r="M205" t="s">
        <v>14</v>
      </c>
    </row>
    <row r="206" spans="1:13">
      <c r="A206">
        <v>2000</v>
      </c>
      <c r="B206" t="s">
        <v>18</v>
      </c>
      <c r="C206" t="s">
        <v>20</v>
      </c>
      <c r="D206">
        <v>0.157633</v>
      </c>
      <c r="E206">
        <v>16.653040000000001</v>
      </c>
      <c r="F206">
        <v>14.59966</v>
      </c>
      <c r="G206">
        <v>18.905950000000001</v>
      </c>
      <c r="H206">
        <v>533.65646000000004</v>
      </c>
      <c r="I206">
        <v>608.71276</v>
      </c>
      <c r="J206">
        <v>470.06369000000001</v>
      </c>
      <c r="K206">
        <v>4340.0050000000001</v>
      </c>
      <c r="L206">
        <v>202.75040000000001</v>
      </c>
      <c r="M206" t="s">
        <v>14</v>
      </c>
    </row>
    <row r="207" spans="1:13">
      <c r="A207">
        <v>2000</v>
      </c>
      <c r="B207" t="s">
        <v>18</v>
      </c>
      <c r="C207" t="s">
        <v>22</v>
      </c>
      <c r="D207">
        <v>0.15243200000000001</v>
      </c>
      <c r="E207">
        <v>16.006460000000001</v>
      </c>
      <c r="F207">
        <v>14.00116</v>
      </c>
      <c r="G207">
        <v>18.21771</v>
      </c>
      <c r="H207">
        <v>555.21339999999998</v>
      </c>
      <c r="I207">
        <v>634.73289999999997</v>
      </c>
      <c r="J207">
        <v>487.822</v>
      </c>
      <c r="K207">
        <v>4601.991</v>
      </c>
      <c r="L207">
        <v>206.18979999999999</v>
      </c>
      <c r="M207" t="s">
        <v>14</v>
      </c>
    </row>
    <row r="208" spans="1:13">
      <c r="A208">
        <v>2000</v>
      </c>
      <c r="B208" t="s">
        <v>18</v>
      </c>
      <c r="C208" t="s">
        <v>21</v>
      </c>
      <c r="D208">
        <v>0.102045</v>
      </c>
      <c r="E208">
        <v>18.608650000000001</v>
      </c>
      <c r="F208">
        <v>15.853109999999999</v>
      </c>
      <c r="G208">
        <v>21.83005</v>
      </c>
      <c r="H208">
        <v>477.57348000000002</v>
      </c>
      <c r="I208">
        <v>560.58389</v>
      </c>
      <c r="J208">
        <v>407.09942999999998</v>
      </c>
      <c r="K208">
        <v>4275.6360000000004</v>
      </c>
      <c r="L208">
        <v>182.84010000000001</v>
      </c>
      <c r="M208" t="s">
        <v>14</v>
      </c>
    </row>
    <row r="209" spans="1:13">
      <c r="A209">
        <v>2000</v>
      </c>
      <c r="B209" t="s">
        <v>15</v>
      </c>
      <c r="C209" t="s">
        <v>23</v>
      </c>
      <c r="D209">
        <v>3.7226000000000002E-2</v>
      </c>
      <c r="E209">
        <v>17.894269999999999</v>
      </c>
      <c r="F209">
        <v>15.70471</v>
      </c>
      <c r="G209">
        <v>20.29007</v>
      </c>
      <c r="H209">
        <v>496.63932999999997</v>
      </c>
      <c r="I209">
        <v>565.88102000000003</v>
      </c>
      <c r="J209">
        <v>437.99759</v>
      </c>
      <c r="K209">
        <v>3869.8240000000001</v>
      </c>
      <c r="L209">
        <v>173.67339999999999</v>
      </c>
      <c r="M209" t="s">
        <v>14</v>
      </c>
    </row>
    <row r="210" spans="1:13">
      <c r="A210">
        <v>2001</v>
      </c>
      <c r="B210" t="s">
        <v>13</v>
      </c>
      <c r="C210" t="s">
        <v>13</v>
      </c>
      <c r="D210">
        <v>1</v>
      </c>
      <c r="E210">
        <v>19.623629999999999</v>
      </c>
      <c r="F210">
        <v>16.807970000000001</v>
      </c>
      <c r="G210">
        <v>22.786449999999999</v>
      </c>
      <c r="H210">
        <v>452.92117999999999</v>
      </c>
      <c r="I210">
        <v>528.79289000000006</v>
      </c>
      <c r="J210">
        <v>390.05579</v>
      </c>
      <c r="K210">
        <v>3879.288</v>
      </c>
      <c r="L210">
        <v>186.9203</v>
      </c>
      <c r="M210" t="s">
        <v>14</v>
      </c>
    </row>
    <row r="211" spans="1:13">
      <c r="A211">
        <v>2001</v>
      </c>
      <c r="B211" t="s">
        <v>15</v>
      </c>
      <c r="C211" t="s">
        <v>16</v>
      </c>
      <c r="D211">
        <v>0.58618899999999996</v>
      </c>
      <c r="E211">
        <v>22.634229999999999</v>
      </c>
      <c r="F211">
        <v>19.095009999999998</v>
      </c>
      <c r="G211">
        <v>26.74363</v>
      </c>
      <c r="H211">
        <v>392.71861999999999</v>
      </c>
      <c r="I211">
        <v>465.50450000000001</v>
      </c>
      <c r="J211">
        <v>332.37723999999997</v>
      </c>
      <c r="K211">
        <v>3410.9490000000001</v>
      </c>
      <c r="L211">
        <v>169.3082</v>
      </c>
      <c r="M211" t="s">
        <v>14</v>
      </c>
    </row>
    <row r="212" spans="1:13">
      <c r="A212">
        <v>2001</v>
      </c>
      <c r="B212" t="s">
        <v>15</v>
      </c>
      <c r="C212" t="s">
        <v>17</v>
      </c>
      <c r="D212">
        <v>0.53856999999999999</v>
      </c>
      <c r="E212">
        <v>23.045539999999999</v>
      </c>
      <c r="F212">
        <v>19.37077</v>
      </c>
      <c r="G212">
        <v>27.347190000000001</v>
      </c>
      <c r="H212">
        <v>385.71845999999999</v>
      </c>
      <c r="I212">
        <v>458.88733000000002</v>
      </c>
      <c r="J212">
        <v>325.04964999999999</v>
      </c>
      <c r="K212">
        <v>3379.627</v>
      </c>
      <c r="L212">
        <v>168.4034</v>
      </c>
      <c r="M212" t="s">
        <v>14</v>
      </c>
    </row>
    <row r="213" spans="1:13">
      <c r="A213">
        <v>2001</v>
      </c>
      <c r="B213" t="s">
        <v>18</v>
      </c>
      <c r="C213" t="s">
        <v>19</v>
      </c>
      <c r="D213">
        <v>0.41381099999999998</v>
      </c>
      <c r="E213">
        <v>16.51239</v>
      </c>
      <c r="F213">
        <v>14.369910000000001</v>
      </c>
      <c r="G213">
        <v>18.83792</v>
      </c>
      <c r="H213">
        <v>538.20191</v>
      </c>
      <c r="I213">
        <v>618.44488000000001</v>
      </c>
      <c r="J213">
        <v>471.76110999999997</v>
      </c>
      <c r="K213">
        <v>4542.7190000000001</v>
      </c>
      <c r="L213">
        <v>211.869</v>
      </c>
      <c r="M213" t="s">
        <v>14</v>
      </c>
    </row>
    <row r="214" spans="1:13">
      <c r="A214">
        <v>2001</v>
      </c>
      <c r="B214" t="s">
        <v>18</v>
      </c>
      <c r="C214" t="s">
        <v>22</v>
      </c>
      <c r="D214">
        <v>0.17343800000000001</v>
      </c>
      <c r="E214">
        <v>16.41337</v>
      </c>
      <c r="F214">
        <v>14.386559999999999</v>
      </c>
      <c r="G214">
        <v>18.57948</v>
      </c>
      <c r="H214">
        <v>541.44898999999998</v>
      </c>
      <c r="I214">
        <v>617.72929999999997</v>
      </c>
      <c r="J214">
        <v>478.32339000000002</v>
      </c>
      <c r="K214">
        <v>4545.6419999999998</v>
      </c>
      <c r="L214">
        <v>212.87389999999999</v>
      </c>
      <c r="M214" t="s">
        <v>14</v>
      </c>
    </row>
    <row r="215" spans="1:13">
      <c r="A215">
        <v>2001</v>
      </c>
      <c r="B215" t="s">
        <v>18</v>
      </c>
      <c r="C215" t="s">
        <v>20</v>
      </c>
      <c r="D215">
        <v>0.16139999999999999</v>
      </c>
      <c r="E215">
        <v>15.9533</v>
      </c>
      <c r="F215">
        <v>13.91933</v>
      </c>
      <c r="G215">
        <v>18.148859999999999</v>
      </c>
      <c r="H215">
        <v>557.06332999999995</v>
      </c>
      <c r="I215">
        <v>638.46478000000002</v>
      </c>
      <c r="J215">
        <v>489.67255</v>
      </c>
      <c r="K215">
        <v>4551.4719999999998</v>
      </c>
      <c r="L215">
        <v>215.77549999999999</v>
      </c>
      <c r="M215" t="s">
        <v>14</v>
      </c>
    </row>
    <row r="216" spans="1:13">
      <c r="A216">
        <v>2001</v>
      </c>
      <c r="B216" t="s">
        <v>18</v>
      </c>
      <c r="C216" t="s">
        <v>21</v>
      </c>
      <c r="D216">
        <v>7.8973000000000002E-2</v>
      </c>
      <c r="E216">
        <v>18.04383</v>
      </c>
      <c r="F216">
        <v>15.3462</v>
      </c>
      <c r="G216">
        <v>21.122160000000001</v>
      </c>
      <c r="H216">
        <v>492.52303999999998</v>
      </c>
      <c r="I216">
        <v>579.10105999999996</v>
      </c>
      <c r="J216">
        <v>420.74299999999999</v>
      </c>
      <c r="K216">
        <v>4518.4120000000003</v>
      </c>
      <c r="L216">
        <v>201.678</v>
      </c>
      <c r="M216" t="s">
        <v>14</v>
      </c>
    </row>
    <row r="217" spans="1:13">
      <c r="A217">
        <v>2001</v>
      </c>
      <c r="B217" t="s">
        <v>15</v>
      </c>
      <c r="C217" t="s">
        <v>23</v>
      </c>
      <c r="D217">
        <v>4.7619000000000002E-2</v>
      </c>
      <c r="E217">
        <v>18.83276</v>
      </c>
      <c r="F217">
        <v>16.446899999999999</v>
      </c>
      <c r="G217">
        <v>21.401440000000001</v>
      </c>
      <c r="H217">
        <v>471.89051000000001</v>
      </c>
      <c r="I217">
        <v>540.34487000000001</v>
      </c>
      <c r="J217">
        <v>415.25247999999999</v>
      </c>
      <c r="K217">
        <v>3765.1950000000002</v>
      </c>
      <c r="L217">
        <v>179.54060000000001</v>
      </c>
      <c r="M217" t="s">
        <v>14</v>
      </c>
    </row>
    <row r="218" spans="1:13">
      <c r="A218">
        <v>2002</v>
      </c>
      <c r="B218" t="s">
        <v>13</v>
      </c>
      <c r="C218" t="s">
        <v>13</v>
      </c>
      <c r="D218">
        <v>1</v>
      </c>
      <c r="E218">
        <v>19.45354</v>
      </c>
      <c r="F218">
        <v>16.637450000000001</v>
      </c>
      <c r="G218">
        <v>22.54129</v>
      </c>
      <c r="H218">
        <v>456.90374000000003</v>
      </c>
      <c r="I218">
        <v>534.23892999999998</v>
      </c>
      <c r="J218">
        <v>394.31725999999998</v>
      </c>
      <c r="K218">
        <v>3950.9319999999998</v>
      </c>
      <c r="L218">
        <v>195.4821</v>
      </c>
      <c r="M218" t="s">
        <v>14</v>
      </c>
    </row>
    <row r="219" spans="1:13">
      <c r="A219">
        <v>2002</v>
      </c>
      <c r="B219" t="s">
        <v>15</v>
      </c>
      <c r="C219" t="s">
        <v>16</v>
      </c>
      <c r="D219">
        <v>0.55249400000000004</v>
      </c>
      <c r="E219">
        <v>22.78274</v>
      </c>
      <c r="F219">
        <v>19.22165</v>
      </c>
      <c r="G219">
        <v>26.802700000000002</v>
      </c>
      <c r="H219">
        <v>390.20578999999998</v>
      </c>
      <c r="I219">
        <v>462.49263999999999</v>
      </c>
      <c r="J219">
        <v>331.68524000000002</v>
      </c>
      <c r="K219">
        <v>3415.317</v>
      </c>
      <c r="L219">
        <v>173.32679999999999</v>
      </c>
      <c r="M219" t="s">
        <v>14</v>
      </c>
    </row>
    <row r="220" spans="1:13">
      <c r="A220">
        <v>2002</v>
      </c>
      <c r="B220" t="s">
        <v>15</v>
      </c>
      <c r="C220" t="s">
        <v>17</v>
      </c>
      <c r="D220">
        <v>0.51510699999999998</v>
      </c>
      <c r="E220">
        <v>23.084599999999998</v>
      </c>
      <c r="F220">
        <v>19.42998</v>
      </c>
      <c r="G220">
        <v>27.231539999999999</v>
      </c>
      <c r="H220">
        <v>385.11455999999998</v>
      </c>
      <c r="I220">
        <v>457.54615999999999</v>
      </c>
      <c r="J220">
        <v>326.47197999999997</v>
      </c>
      <c r="K220">
        <v>3391.2170000000001</v>
      </c>
      <c r="L220">
        <v>172.91480000000001</v>
      </c>
      <c r="M220" t="s">
        <v>14</v>
      </c>
    </row>
    <row r="221" spans="1:13">
      <c r="A221">
        <v>2002</v>
      </c>
      <c r="B221" t="s">
        <v>18</v>
      </c>
      <c r="C221" t="s">
        <v>19</v>
      </c>
      <c r="D221">
        <v>0.44750600000000001</v>
      </c>
      <c r="E221">
        <v>16.480309999999999</v>
      </c>
      <c r="F221">
        <v>14.269030000000001</v>
      </c>
      <c r="G221">
        <v>18.842639999999999</v>
      </c>
      <c r="H221">
        <v>539.24945000000002</v>
      </c>
      <c r="I221">
        <v>622.81736999999998</v>
      </c>
      <c r="J221">
        <v>471.64316000000002</v>
      </c>
      <c r="K221">
        <v>4612.2070000000003</v>
      </c>
      <c r="L221">
        <v>222.83510000000001</v>
      </c>
      <c r="M221" t="s">
        <v>14</v>
      </c>
    </row>
    <row r="222" spans="1:13">
      <c r="A222">
        <v>2002</v>
      </c>
      <c r="B222" t="s">
        <v>18</v>
      </c>
      <c r="C222" t="s">
        <v>22</v>
      </c>
      <c r="D222">
        <v>0.22265399999999999</v>
      </c>
      <c r="E222">
        <v>16.309329999999999</v>
      </c>
      <c r="F222">
        <v>14.11631</v>
      </c>
      <c r="G222">
        <v>18.653770000000002</v>
      </c>
      <c r="H222">
        <v>544.90293999999994</v>
      </c>
      <c r="I222">
        <v>629.55526999999995</v>
      </c>
      <c r="J222">
        <v>476.41834</v>
      </c>
      <c r="K222">
        <v>4636.3620000000001</v>
      </c>
      <c r="L222">
        <v>228.6712</v>
      </c>
      <c r="M222" t="s">
        <v>14</v>
      </c>
    </row>
    <row r="223" spans="1:13">
      <c r="A223">
        <v>2002</v>
      </c>
      <c r="B223" t="s">
        <v>18</v>
      </c>
      <c r="C223" t="s">
        <v>20</v>
      </c>
      <c r="D223">
        <v>0.147705</v>
      </c>
      <c r="E223">
        <v>15.752660000000001</v>
      </c>
      <c r="F223">
        <v>13.767300000000001</v>
      </c>
      <c r="G223">
        <v>17.832039999999999</v>
      </c>
      <c r="H223">
        <v>564.15881999999999</v>
      </c>
      <c r="I223">
        <v>645.51495</v>
      </c>
      <c r="J223">
        <v>498.37265000000002</v>
      </c>
      <c r="K223">
        <v>4689.8389999999999</v>
      </c>
      <c r="L223">
        <v>226.25200000000001</v>
      </c>
      <c r="M223" t="s">
        <v>14</v>
      </c>
    </row>
    <row r="224" spans="1:13">
      <c r="A224">
        <v>2002</v>
      </c>
      <c r="B224" t="s">
        <v>18</v>
      </c>
      <c r="C224" t="s">
        <v>21</v>
      </c>
      <c r="D224">
        <v>7.7146999999999993E-2</v>
      </c>
      <c r="E224">
        <v>18.69997</v>
      </c>
      <c r="F224">
        <v>15.87208</v>
      </c>
      <c r="G224">
        <v>21.85229</v>
      </c>
      <c r="H224">
        <v>475.24128999999999</v>
      </c>
      <c r="I224">
        <v>559.91413999999997</v>
      </c>
      <c r="J224">
        <v>406.68509</v>
      </c>
      <c r="K224">
        <v>4393.857</v>
      </c>
      <c r="L224">
        <v>199.4496</v>
      </c>
      <c r="M224" t="s">
        <v>14</v>
      </c>
    </row>
    <row r="225" spans="1:13">
      <c r="A225">
        <v>2002</v>
      </c>
      <c r="B225" t="s">
        <v>15</v>
      </c>
      <c r="C225" t="s">
        <v>23</v>
      </c>
      <c r="D225">
        <v>3.7386999999999997E-2</v>
      </c>
      <c r="E225">
        <v>19.304790000000001</v>
      </c>
      <c r="F225">
        <v>16.74756</v>
      </c>
      <c r="G225">
        <v>22.024090000000001</v>
      </c>
      <c r="H225">
        <v>460.35212999999999</v>
      </c>
      <c r="I225">
        <v>530.64452000000006</v>
      </c>
      <c r="J225">
        <v>403.51278000000002</v>
      </c>
      <c r="K225">
        <v>3747.3609999999999</v>
      </c>
      <c r="L225">
        <v>179.00309999999999</v>
      </c>
      <c r="M225" t="s">
        <v>14</v>
      </c>
    </row>
    <row r="226" spans="1:13">
      <c r="A226">
        <v>2003</v>
      </c>
      <c r="B226" t="s">
        <v>13</v>
      </c>
      <c r="C226" t="s">
        <v>13</v>
      </c>
      <c r="D226">
        <v>1</v>
      </c>
      <c r="E226">
        <v>19.584510000000002</v>
      </c>
      <c r="F226">
        <v>16.677340000000001</v>
      </c>
      <c r="G226">
        <v>22.7148</v>
      </c>
      <c r="H226">
        <v>453.84039000000001</v>
      </c>
      <c r="I226">
        <v>532.95119999999997</v>
      </c>
      <c r="J226">
        <v>391.29896000000002</v>
      </c>
      <c r="K226">
        <v>3998.835</v>
      </c>
      <c r="L226">
        <v>198.57839999999999</v>
      </c>
      <c r="M226" t="s">
        <v>14</v>
      </c>
    </row>
    <row r="227" spans="1:13">
      <c r="A227">
        <v>2003</v>
      </c>
      <c r="B227" t="s">
        <v>15</v>
      </c>
      <c r="C227" t="s">
        <v>16</v>
      </c>
      <c r="D227">
        <v>0.53863300000000003</v>
      </c>
      <c r="E227">
        <v>23.013829999999999</v>
      </c>
      <c r="F227">
        <v>19.31663</v>
      </c>
      <c r="G227">
        <v>27.118130000000001</v>
      </c>
      <c r="H227">
        <v>386.27663000000001</v>
      </c>
      <c r="I227">
        <v>460.20416999999998</v>
      </c>
      <c r="J227">
        <v>327.81869999999998</v>
      </c>
      <c r="K227">
        <v>3437.1689999999999</v>
      </c>
      <c r="L227">
        <v>176.43610000000001</v>
      </c>
      <c r="M227" t="s">
        <v>14</v>
      </c>
    </row>
    <row r="228" spans="1:13">
      <c r="A228">
        <v>2003</v>
      </c>
      <c r="B228" t="s">
        <v>15</v>
      </c>
      <c r="C228" t="s">
        <v>17</v>
      </c>
      <c r="D228">
        <v>0.50218600000000002</v>
      </c>
      <c r="E228">
        <v>23.276730000000001</v>
      </c>
      <c r="F228">
        <v>19.489329999999999</v>
      </c>
      <c r="G228">
        <v>27.503360000000001</v>
      </c>
      <c r="H228">
        <v>381.92365999999998</v>
      </c>
      <c r="I228">
        <v>456.13713000000001</v>
      </c>
      <c r="J228">
        <v>323.23612000000003</v>
      </c>
      <c r="K228">
        <v>3416.8980000000001</v>
      </c>
      <c r="L228">
        <v>176.12430000000001</v>
      </c>
      <c r="M228" t="s">
        <v>14</v>
      </c>
    </row>
    <row r="229" spans="1:13">
      <c r="A229">
        <v>2003</v>
      </c>
      <c r="B229" t="s">
        <v>18</v>
      </c>
      <c r="C229" t="s">
        <v>19</v>
      </c>
      <c r="D229">
        <v>0.46136700000000003</v>
      </c>
      <c r="E229">
        <v>16.68234</v>
      </c>
      <c r="F229">
        <v>14.38302</v>
      </c>
      <c r="G229">
        <v>19.09498</v>
      </c>
      <c r="H229">
        <v>532.71916999999996</v>
      </c>
      <c r="I229">
        <v>617.88130999999998</v>
      </c>
      <c r="J229">
        <v>465.41036000000003</v>
      </c>
      <c r="K229">
        <v>4654.5640000000003</v>
      </c>
      <c r="L229">
        <v>224.4289</v>
      </c>
      <c r="M229" t="s">
        <v>14</v>
      </c>
    </row>
    <row r="230" spans="1:13">
      <c r="A230">
        <v>2003</v>
      </c>
      <c r="B230" t="s">
        <v>18</v>
      </c>
      <c r="C230" t="s">
        <v>22</v>
      </c>
      <c r="D230">
        <v>0.22642399999999999</v>
      </c>
      <c r="E230">
        <v>16.424099999999999</v>
      </c>
      <c r="F230">
        <v>14.134980000000001</v>
      </c>
      <c r="G230">
        <v>18.835049999999999</v>
      </c>
      <c r="H230">
        <v>541.09523999999999</v>
      </c>
      <c r="I230">
        <v>628.72370000000001</v>
      </c>
      <c r="J230">
        <v>471.83303999999998</v>
      </c>
      <c r="K230">
        <v>4753.7089999999998</v>
      </c>
      <c r="L230">
        <v>233.4263</v>
      </c>
      <c r="M230" t="s">
        <v>14</v>
      </c>
    </row>
    <row r="231" spans="1:13">
      <c r="A231">
        <v>2003</v>
      </c>
      <c r="B231" t="s">
        <v>18</v>
      </c>
      <c r="C231" t="s">
        <v>20</v>
      </c>
      <c r="D231">
        <v>0.15683800000000001</v>
      </c>
      <c r="E231">
        <v>16.077179999999998</v>
      </c>
      <c r="F231">
        <v>14.020189999999999</v>
      </c>
      <c r="G231">
        <v>18.18506</v>
      </c>
      <c r="H231">
        <v>552.77106000000003</v>
      </c>
      <c r="I231">
        <v>633.87141999999994</v>
      </c>
      <c r="J231">
        <v>488.69790999999998</v>
      </c>
      <c r="K231">
        <v>4641.51</v>
      </c>
      <c r="L231">
        <v>222.84139999999999</v>
      </c>
      <c r="M231" t="s">
        <v>14</v>
      </c>
    </row>
    <row r="232" spans="1:13">
      <c r="A232">
        <v>2003</v>
      </c>
      <c r="B232" t="s">
        <v>18</v>
      </c>
      <c r="C232" t="s">
        <v>21</v>
      </c>
      <c r="D232">
        <v>7.8105999999999995E-2</v>
      </c>
      <c r="E232">
        <v>18.982309999999998</v>
      </c>
      <c r="F232">
        <v>16.031639999999999</v>
      </c>
      <c r="G232">
        <v>22.215869999999999</v>
      </c>
      <c r="H232">
        <v>468.17266999999998</v>
      </c>
      <c r="I232">
        <v>554.34123999999997</v>
      </c>
      <c r="J232">
        <v>400.02929999999998</v>
      </c>
      <c r="K232">
        <v>4393.3609999999999</v>
      </c>
      <c r="L232">
        <v>201.53380000000001</v>
      </c>
      <c r="M232" t="s">
        <v>14</v>
      </c>
    </row>
    <row r="233" spans="1:13">
      <c r="A233">
        <v>2003</v>
      </c>
      <c r="B233" t="s">
        <v>15</v>
      </c>
      <c r="C233" t="s">
        <v>23</v>
      </c>
      <c r="D233">
        <v>3.6447E-2</v>
      </c>
      <c r="E233">
        <v>19.91469</v>
      </c>
      <c r="F233">
        <v>17.21481</v>
      </c>
      <c r="G233">
        <v>22.731259999999999</v>
      </c>
      <c r="H233">
        <v>446.25355999999999</v>
      </c>
      <c r="I233">
        <v>516.24141999999995</v>
      </c>
      <c r="J233">
        <v>390.95947000000001</v>
      </c>
      <c r="K233">
        <v>3716.4690000000001</v>
      </c>
      <c r="L233">
        <v>180.73259999999999</v>
      </c>
      <c r="M233" t="s">
        <v>14</v>
      </c>
    </row>
    <row r="234" spans="1:13">
      <c r="A234">
        <v>2004</v>
      </c>
      <c r="B234" t="s">
        <v>13</v>
      </c>
      <c r="C234" t="s">
        <v>13</v>
      </c>
      <c r="D234">
        <v>1</v>
      </c>
      <c r="E234">
        <v>19.2986</v>
      </c>
      <c r="F234">
        <v>16.341740000000001</v>
      </c>
      <c r="G234">
        <v>22.43337</v>
      </c>
      <c r="H234">
        <v>460.55651</v>
      </c>
      <c r="I234">
        <v>543.88909000000001</v>
      </c>
      <c r="J234">
        <v>396.19983000000002</v>
      </c>
      <c r="K234">
        <v>4111.0720000000001</v>
      </c>
      <c r="L234">
        <v>210.52119999999999</v>
      </c>
      <c r="M234" t="s">
        <v>14</v>
      </c>
    </row>
    <row r="235" spans="1:13">
      <c r="A235">
        <v>2004</v>
      </c>
      <c r="B235" t="s">
        <v>15</v>
      </c>
      <c r="C235" t="s">
        <v>16</v>
      </c>
      <c r="D235">
        <v>0.52044699999999999</v>
      </c>
      <c r="E235">
        <v>22.856549999999999</v>
      </c>
      <c r="F235">
        <v>19.058309999999999</v>
      </c>
      <c r="G235">
        <v>27.015039999999999</v>
      </c>
      <c r="H235">
        <v>388.91998999999998</v>
      </c>
      <c r="I235">
        <v>466.42802</v>
      </c>
      <c r="J235">
        <v>329.05421000000001</v>
      </c>
      <c r="K235">
        <v>3492.2669999999998</v>
      </c>
      <c r="L235">
        <v>183.67599999999999</v>
      </c>
      <c r="M235" t="s">
        <v>14</v>
      </c>
    </row>
    <row r="236" spans="1:13">
      <c r="A236">
        <v>2004</v>
      </c>
      <c r="B236" t="s">
        <v>15</v>
      </c>
      <c r="C236" t="s">
        <v>17</v>
      </c>
      <c r="D236">
        <v>0.479792</v>
      </c>
      <c r="E236">
        <v>23.140429999999999</v>
      </c>
      <c r="F236">
        <v>19.257760000000001</v>
      </c>
      <c r="G236">
        <v>27.408719999999999</v>
      </c>
      <c r="H236">
        <v>384.15892000000002</v>
      </c>
      <c r="I236">
        <v>461.60890000000001</v>
      </c>
      <c r="J236">
        <v>324.33677</v>
      </c>
      <c r="K236">
        <v>3461.634</v>
      </c>
      <c r="L236">
        <v>182.5044</v>
      </c>
      <c r="M236" t="s">
        <v>14</v>
      </c>
    </row>
    <row r="237" spans="1:13">
      <c r="A237">
        <v>2004</v>
      </c>
      <c r="B237" t="s">
        <v>18</v>
      </c>
      <c r="C237" t="s">
        <v>19</v>
      </c>
      <c r="D237">
        <v>0.47955300000000001</v>
      </c>
      <c r="E237">
        <v>16.509499999999999</v>
      </c>
      <c r="F237">
        <v>14.152430000000001</v>
      </c>
      <c r="G237">
        <v>18.94614</v>
      </c>
      <c r="H237">
        <v>538.30200000000002</v>
      </c>
      <c r="I237">
        <v>627.95582000000002</v>
      </c>
      <c r="J237">
        <v>469.07145000000003</v>
      </c>
      <c r="K237">
        <v>4782.6480000000001</v>
      </c>
      <c r="L237">
        <v>239.6558</v>
      </c>
      <c r="M237" t="s">
        <v>14</v>
      </c>
    </row>
    <row r="238" spans="1:13">
      <c r="A238">
        <v>2004</v>
      </c>
      <c r="B238" t="s">
        <v>18</v>
      </c>
      <c r="C238" t="s">
        <v>22</v>
      </c>
      <c r="D238">
        <v>0.25938800000000001</v>
      </c>
      <c r="E238">
        <v>16.473289999999999</v>
      </c>
      <c r="F238">
        <v>14.08662</v>
      </c>
      <c r="G238">
        <v>18.953050000000001</v>
      </c>
      <c r="H238">
        <v>539.49009000000001</v>
      </c>
      <c r="I238">
        <v>630.89534000000003</v>
      </c>
      <c r="J238">
        <v>468.90451000000002</v>
      </c>
      <c r="K238">
        <v>4755.8490000000002</v>
      </c>
      <c r="L238">
        <v>240.1446</v>
      </c>
      <c r="M238" t="s">
        <v>14</v>
      </c>
    </row>
    <row r="239" spans="1:13">
      <c r="A239">
        <v>2004</v>
      </c>
      <c r="B239" t="s">
        <v>18</v>
      </c>
      <c r="C239" t="s">
        <v>20</v>
      </c>
      <c r="D239">
        <v>0.15949099999999999</v>
      </c>
      <c r="E239">
        <v>15.736840000000001</v>
      </c>
      <c r="F239">
        <v>13.66672</v>
      </c>
      <c r="G239">
        <v>17.820820000000001</v>
      </c>
      <c r="H239">
        <v>564.72564999999997</v>
      </c>
      <c r="I239">
        <v>650.26563999999996</v>
      </c>
      <c r="J239">
        <v>498.68633</v>
      </c>
      <c r="K239">
        <v>4938.7969999999996</v>
      </c>
      <c r="L239">
        <v>248.7484</v>
      </c>
      <c r="M239" t="s">
        <v>14</v>
      </c>
    </row>
    <row r="240" spans="1:13">
      <c r="A240">
        <v>2004</v>
      </c>
      <c r="B240" t="s">
        <v>18</v>
      </c>
      <c r="C240" t="s">
        <v>21</v>
      </c>
      <c r="D240">
        <v>6.0672999999999998E-2</v>
      </c>
      <c r="E240">
        <v>19.16282</v>
      </c>
      <c r="F240">
        <v>15.962490000000001</v>
      </c>
      <c r="G240">
        <v>22.674600000000002</v>
      </c>
      <c r="H240">
        <v>463.76265000000001</v>
      </c>
      <c r="I240">
        <v>556.74287000000004</v>
      </c>
      <c r="J240">
        <v>391.93637000000001</v>
      </c>
      <c r="K240">
        <v>4486.7460000000001</v>
      </c>
      <c r="L240">
        <v>213.66380000000001</v>
      </c>
      <c r="M240" t="s">
        <v>14</v>
      </c>
    </row>
    <row r="241" spans="1:13">
      <c r="A241">
        <v>2004</v>
      </c>
      <c r="B241" t="s">
        <v>15</v>
      </c>
      <c r="C241" t="s">
        <v>23</v>
      </c>
      <c r="D241">
        <v>4.0654999999999997E-2</v>
      </c>
      <c r="E241">
        <v>19.965969999999999</v>
      </c>
      <c r="F241">
        <v>16.982600000000001</v>
      </c>
      <c r="G241">
        <v>23.099509999999999</v>
      </c>
      <c r="H241">
        <v>445.10732999999999</v>
      </c>
      <c r="I241">
        <v>523.30042000000003</v>
      </c>
      <c r="J241">
        <v>384.72676000000001</v>
      </c>
      <c r="K241">
        <v>3853.779</v>
      </c>
      <c r="L241">
        <v>197.50210000000001</v>
      </c>
      <c r="M241" t="s">
        <v>14</v>
      </c>
    </row>
    <row r="242" spans="1:13">
      <c r="A242">
        <v>2005</v>
      </c>
      <c r="B242" t="s">
        <v>13</v>
      </c>
      <c r="C242" t="s">
        <v>13</v>
      </c>
      <c r="D242">
        <v>1</v>
      </c>
      <c r="E242">
        <v>19.883749999999999</v>
      </c>
      <c r="F242">
        <v>16.788720000000001</v>
      </c>
      <c r="G242">
        <v>23.09573</v>
      </c>
      <c r="H242">
        <v>447.07229000000001</v>
      </c>
      <c r="I242">
        <v>529.49005999999997</v>
      </c>
      <c r="J242">
        <v>384.89749</v>
      </c>
      <c r="K242">
        <v>4059.4409999999998</v>
      </c>
      <c r="L242">
        <v>209.09530000000001</v>
      </c>
      <c r="M242" t="s">
        <v>14</v>
      </c>
    </row>
    <row r="243" spans="1:13">
      <c r="A243">
        <v>2005</v>
      </c>
      <c r="B243" t="s">
        <v>15</v>
      </c>
      <c r="C243" t="s">
        <v>16</v>
      </c>
      <c r="D243">
        <v>0.55620499999999995</v>
      </c>
      <c r="E243">
        <v>23.146159999999998</v>
      </c>
      <c r="F243">
        <v>19.358260000000001</v>
      </c>
      <c r="G243">
        <v>27.154540000000001</v>
      </c>
      <c r="H243">
        <v>384.11838999999998</v>
      </c>
      <c r="I243">
        <v>459.27944000000002</v>
      </c>
      <c r="J243">
        <v>327.41793999999999</v>
      </c>
      <c r="K243">
        <v>3498.114</v>
      </c>
      <c r="L243">
        <v>183.0839</v>
      </c>
      <c r="M243" t="s">
        <v>14</v>
      </c>
    </row>
    <row r="244" spans="1:13">
      <c r="A244">
        <v>2005</v>
      </c>
      <c r="B244" t="s">
        <v>15</v>
      </c>
      <c r="C244" t="s">
        <v>17</v>
      </c>
      <c r="D244">
        <v>0.50505900000000004</v>
      </c>
      <c r="E244">
        <v>23.490790000000001</v>
      </c>
      <c r="F244">
        <v>19.598420000000001</v>
      </c>
      <c r="G244">
        <v>27.630559999999999</v>
      </c>
      <c r="H244">
        <v>378.50243999999998</v>
      </c>
      <c r="I244">
        <v>453.67401999999998</v>
      </c>
      <c r="J244">
        <v>321.79405000000003</v>
      </c>
      <c r="K244">
        <v>3462.7049999999999</v>
      </c>
      <c r="L244">
        <v>182.17160000000001</v>
      </c>
      <c r="M244" t="s">
        <v>14</v>
      </c>
    </row>
    <row r="245" spans="1:13">
      <c r="A245">
        <v>2005</v>
      </c>
      <c r="B245" t="s">
        <v>18</v>
      </c>
      <c r="C245" t="s">
        <v>19</v>
      </c>
      <c r="D245">
        <v>0.443795</v>
      </c>
      <c r="E245">
        <v>16.898620000000001</v>
      </c>
      <c r="F245">
        <v>14.39415</v>
      </c>
      <c r="G245">
        <v>19.451809999999998</v>
      </c>
      <c r="H245">
        <v>525.97199999999998</v>
      </c>
      <c r="I245">
        <v>617.48455999999999</v>
      </c>
      <c r="J245">
        <v>456.93621999999999</v>
      </c>
      <c r="K245">
        <v>4762.95</v>
      </c>
      <c r="L245">
        <v>241.6952</v>
      </c>
      <c r="M245" t="s">
        <v>14</v>
      </c>
    </row>
    <row r="246" spans="1:13">
      <c r="A246">
        <v>2005</v>
      </c>
      <c r="B246" t="s">
        <v>18</v>
      </c>
      <c r="C246" t="s">
        <v>22</v>
      </c>
      <c r="D246">
        <v>0.20586499999999999</v>
      </c>
      <c r="E246">
        <v>16.73488</v>
      </c>
      <c r="F246">
        <v>14.297599999999999</v>
      </c>
      <c r="G246">
        <v>19.204560000000001</v>
      </c>
      <c r="H246">
        <v>531.19979999999998</v>
      </c>
      <c r="I246">
        <v>621.74787000000003</v>
      </c>
      <c r="J246">
        <v>462.89159999999998</v>
      </c>
      <c r="K246">
        <v>4755.5540000000001</v>
      </c>
      <c r="L246">
        <v>243.88980000000001</v>
      </c>
      <c r="M246" t="s">
        <v>14</v>
      </c>
    </row>
    <row r="247" spans="1:13">
      <c r="A247">
        <v>2005</v>
      </c>
      <c r="B247" t="s">
        <v>18</v>
      </c>
      <c r="C247" t="s">
        <v>20</v>
      </c>
      <c r="D247">
        <v>0.14474899999999999</v>
      </c>
      <c r="E247">
        <v>15.848739999999999</v>
      </c>
      <c r="F247">
        <v>13.610250000000001</v>
      </c>
      <c r="G247">
        <v>18.093720000000001</v>
      </c>
      <c r="H247">
        <v>560.73844999999994</v>
      </c>
      <c r="I247">
        <v>652.96396000000004</v>
      </c>
      <c r="J247">
        <v>491.16482000000002</v>
      </c>
      <c r="K247">
        <v>4987.8220000000001</v>
      </c>
      <c r="L247">
        <v>259.70659999999998</v>
      </c>
      <c r="M247" t="s">
        <v>14</v>
      </c>
    </row>
    <row r="248" spans="1:13">
      <c r="A248">
        <v>2005</v>
      </c>
      <c r="B248" t="s">
        <v>18</v>
      </c>
      <c r="C248" t="s">
        <v>21</v>
      </c>
      <c r="D248">
        <v>9.3181E-2</v>
      </c>
      <c r="E248">
        <v>19.302150000000001</v>
      </c>
      <c r="F248">
        <v>16.071950000000001</v>
      </c>
      <c r="G248">
        <v>22.751750000000001</v>
      </c>
      <c r="H248">
        <v>460.41503</v>
      </c>
      <c r="I248">
        <v>552.95091000000002</v>
      </c>
      <c r="J248">
        <v>390.60726</v>
      </c>
      <c r="K248">
        <v>4429.9679999999998</v>
      </c>
      <c r="L248">
        <v>208.8673</v>
      </c>
      <c r="M248" t="s">
        <v>14</v>
      </c>
    </row>
    <row r="249" spans="1:13">
      <c r="A249">
        <v>2005</v>
      </c>
      <c r="B249" t="s">
        <v>15</v>
      </c>
      <c r="C249" t="s">
        <v>23</v>
      </c>
      <c r="D249">
        <v>5.1145999999999997E-2</v>
      </c>
      <c r="E249">
        <v>20.21725</v>
      </c>
      <c r="F249">
        <v>17.268640000000001</v>
      </c>
      <c r="G249">
        <v>23.206499999999998</v>
      </c>
      <c r="H249">
        <v>439.57513</v>
      </c>
      <c r="I249">
        <v>514.63224000000002</v>
      </c>
      <c r="J249">
        <v>382.95310000000001</v>
      </c>
      <c r="K249">
        <v>3847.7719999999999</v>
      </c>
      <c r="L249">
        <v>192.09270000000001</v>
      </c>
      <c r="M249" t="s">
        <v>14</v>
      </c>
    </row>
    <row r="250" spans="1:13">
      <c r="A250">
        <v>2006</v>
      </c>
      <c r="B250" t="s">
        <v>13</v>
      </c>
      <c r="C250" t="s">
        <v>13</v>
      </c>
      <c r="D250">
        <v>1</v>
      </c>
      <c r="E250">
        <v>20.133299999999998</v>
      </c>
      <c r="F250">
        <v>16.982330000000001</v>
      </c>
      <c r="G250">
        <v>23.410060000000001</v>
      </c>
      <c r="H250">
        <v>441.57020999999997</v>
      </c>
      <c r="I250">
        <v>523.49373000000003</v>
      </c>
      <c r="J250">
        <v>379.76825000000002</v>
      </c>
      <c r="K250">
        <v>4066.5329999999999</v>
      </c>
      <c r="L250">
        <v>213.1841</v>
      </c>
      <c r="M250" t="s">
        <v>14</v>
      </c>
    </row>
    <row r="251" spans="1:13">
      <c r="A251">
        <v>2006</v>
      </c>
      <c r="B251" t="s">
        <v>15</v>
      </c>
      <c r="C251" t="s">
        <v>16</v>
      </c>
      <c r="D251">
        <v>0.57893399999999995</v>
      </c>
      <c r="E251">
        <v>23.024170000000002</v>
      </c>
      <c r="F251">
        <v>19.207940000000001</v>
      </c>
      <c r="G251">
        <v>27.083480000000002</v>
      </c>
      <c r="H251">
        <v>386.21242000000001</v>
      </c>
      <c r="I251">
        <v>462.93245000000002</v>
      </c>
      <c r="J251">
        <v>328.33591000000001</v>
      </c>
      <c r="K251">
        <v>3563.4569999999999</v>
      </c>
      <c r="L251">
        <v>193.79300000000001</v>
      </c>
      <c r="M251" t="s">
        <v>14</v>
      </c>
    </row>
    <row r="252" spans="1:13">
      <c r="A252">
        <v>2006</v>
      </c>
      <c r="B252" t="s">
        <v>15</v>
      </c>
      <c r="C252" t="s">
        <v>17</v>
      </c>
      <c r="D252">
        <v>0.52918100000000001</v>
      </c>
      <c r="E252">
        <v>23.299399999999999</v>
      </c>
      <c r="F252">
        <v>19.391120000000001</v>
      </c>
      <c r="G252">
        <v>27.477219999999999</v>
      </c>
      <c r="H252">
        <v>381.67414000000002</v>
      </c>
      <c r="I252">
        <v>458.58613000000003</v>
      </c>
      <c r="J252">
        <v>323.65282000000002</v>
      </c>
      <c r="K252">
        <v>3534.0909999999999</v>
      </c>
      <c r="L252">
        <v>193.965</v>
      </c>
      <c r="M252" t="s">
        <v>14</v>
      </c>
    </row>
    <row r="253" spans="1:13">
      <c r="A253">
        <v>2006</v>
      </c>
      <c r="B253" t="s">
        <v>18</v>
      </c>
      <c r="C253" t="s">
        <v>19</v>
      </c>
      <c r="D253">
        <v>0.421066</v>
      </c>
      <c r="E253">
        <v>17.169319999999999</v>
      </c>
      <c r="F253">
        <v>14.648630000000001</v>
      </c>
      <c r="G253">
        <v>19.730599999999999</v>
      </c>
      <c r="H253">
        <v>517.68289000000004</v>
      </c>
      <c r="I253">
        <v>606.76083000000006</v>
      </c>
      <c r="J253">
        <v>450.48374999999999</v>
      </c>
      <c r="K253">
        <v>4758.2240000000002</v>
      </c>
      <c r="L253">
        <v>239.84530000000001</v>
      </c>
      <c r="M253" t="s">
        <v>14</v>
      </c>
    </row>
    <row r="254" spans="1:13">
      <c r="A254">
        <v>2006</v>
      </c>
      <c r="B254" t="s">
        <v>18</v>
      </c>
      <c r="C254" t="s">
        <v>22</v>
      </c>
      <c r="D254">
        <v>0.19900499999999999</v>
      </c>
      <c r="E254">
        <v>17.162379999999999</v>
      </c>
      <c r="F254">
        <v>14.680709999999999</v>
      </c>
      <c r="G254">
        <v>19.67089</v>
      </c>
      <c r="H254">
        <v>517.97437000000002</v>
      </c>
      <c r="I254">
        <v>605.52790000000005</v>
      </c>
      <c r="J254">
        <v>451.92520999999999</v>
      </c>
      <c r="K254">
        <v>4715.4040000000005</v>
      </c>
      <c r="L254">
        <v>239.55350000000001</v>
      </c>
      <c r="M254" t="s">
        <v>14</v>
      </c>
    </row>
    <row r="255" spans="1:13">
      <c r="A255">
        <v>2006</v>
      </c>
      <c r="B255" t="s">
        <v>18</v>
      </c>
      <c r="C255" t="s">
        <v>20</v>
      </c>
      <c r="D255">
        <v>0.14486199999999999</v>
      </c>
      <c r="E255">
        <v>16.138729999999999</v>
      </c>
      <c r="F255">
        <v>13.892939999999999</v>
      </c>
      <c r="G255">
        <v>18.380109999999998</v>
      </c>
      <c r="H255">
        <v>550.66300999999999</v>
      </c>
      <c r="I255">
        <v>639.67737</v>
      </c>
      <c r="J255">
        <v>483.51182999999997</v>
      </c>
      <c r="K255">
        <v>4967.7389999999996</v>
      </c>
      <c r="L255">
        <v>255.5367</v>
      </c>
      <c r="M255" t="s">
        <v>14</v>
      </c>
    </row>
    <row r="256" spans="1:13">
      <c r="A256">
        <v>2006</v>
      </c>
      <c r="B256" t="s">
        <v>18</v>
      </c>
      <c r="C256" t="s">
        <v>21</v>
      </c>
      <c r="D256">
        <v>7.7199000000000004E-2</v>
      </c>
      <c r="E256">
        <v>19.52993</v>
      </c>
      <c r="F256">
        <v>16.212070000000001</v>
      </c>
      <c r="G256">
        <v>23.09562</v>
      </c>
      <c r="H256">
        <v>455.04507999999998</v>
      </c>
      <c r="I256">
        <v>548.17191000000003</v>
      </c>
      <c r="J256">
        <v>384.79149999999998</v>
      </c>
      <c r="K256">
        <v>4475.4570000000003</v>
      </c>
      <c r="L256">
        <v>211.1533</v>
      </c>
      <c r="M256" t="s">
        <v>14</v>
      </c>
    </row>
    <row r="257" spans="1:13">
      <c r="A257">
        <v>2006</v>
      </c>
      <c r="B257" t="s">
        <v>15</v>
      </c>
      <c r="C257" t="s">
        <v>23</v>
      </c>
      <c r="D257">
        <v>4.9752999999999999E-2</v>
      </c>
      <c r="E257">
        <v>20.454219999999999</v>
      </c>
      <c r="F257">
        <v>17.45421</v>
      </c>
      <c r="G257">
        <v>23.50149</v>
      </c>
      <c r="H257">
        <v>434.48250000000002</v>
      </c>
      <c r="I257">
        <v>509.16082999999998</v>
      </c>
      <c r="J257">
        <v>378.14622000000003</v>
      </c>
      <c r="K257">
        <v>3875.797</v>
      </c>
      <c r="L257">
        <v>191.96279999999999</v>
      </c>
      <c r="M257" t="s">
        <v>14</v>
      </c>
    </row>
    <row r="258" spans="1:13">
      <c r="A258">
        <v>2007</v>
      </c>
      <c r="B258" t="s">
        <v>13</v>
      </c>
      <c r="C258" t="s">
        <v>13</v>
      </c>
      <c r="D258">
        <v>1</v>
      </c>
      <c r="E258">
        <v>20.603899999999999</v>
      </c>
      <c r="F258">
        <v>17.381170000000001</v>
      </c>
      <c r="G258">
        <v>23.954519999999999</v>
      </c>
      <c r="H258">
        <v>431.37448000000001</v>
      </c>
      <c r="I258">
        <v>511.35658000000001</v>
      </c>
      <c r="J258">
        <v>371.03710000000001</v>
      </c>
      <c r="K258">
        <v>4093.3150000000001</v>
      </c>
      <c r="L258">
        <v>216.9897</v>
      </c>
      <c r="M258" t="s">
        <v>14</v>
      </c>
    </row>
    <row r="259" spans="1:13">
      <c r="A259">
        <v>2007</v>
      </c>
      <c r="B259" t="s">
        <v>15</v>
      </c>
      <c r="C259" t="s">
        <v>16</v>
      </c>
      <c r="D259">
        <v>0.58923400000000004</v>
      </c>
      <c r="E259">
        <v>23.701149999999998</v>
      </c>
      <c r="F259">
        <v>19.83548</v>
      </c>
      <c r="G259">
        <v>27.786290000000001</v>
      </c>
      <c r="H259">
        <v>374.98304999999999</v>
      </c>
      <c r="I259">
        <v>448.06263000000001</v>
      </c>
      <c r="J259">
        <v>319.85284999999999</v>
      </c>
      <c r="K259">
        <v>3550.9769999999999</v>
      </c>
      <c r="L259">
        <v>191.2876</v>
      </c>
      <c r="M259" t="s">
        <v>14</v>
      </c>
    </row>
    <row r="260" spans="1:13">
      <c r="A260">
        <v>2007</v>
      </c>
      <c r="B260" t="s">
        <v>15</v>
      </c>
      <c r="C260" t="s">
        <v>17</v>
      </c>
      <c r="D260">
        <v>0.529061</v>
      </c>
      <c r="E260">
        <v>24.107890000000001</v>
      </c>
      <c r="F260">
        <v>20.128689999999999</v>
      </c>
      <c r="G260">
        <v>28.33333</v>
      </c>
      <c r="H260">
        <v>368.65940999999998</v>
      </c>
      <c r="I260">
        <v>441.53930000000003</v>
      </c>
      <c r="J260">
        <v>313.67984000000001</v>
      </c>
      <c r="K260">
        <v>3507.31</v>
      </c>
      <c r="L260">
        <v>189.40100000000001</v>
      </c>
      <c r="M260" t="s">
        <v>14</v>
      </c>
    </row>
    <row r="261" spans="1:13">
      <c r="A261">
        <v>2007</v>
      </c>
      <c r="B261" t="s">
        <v>18</v>
      </c>
      <c r="C261" t="s">
        <v>19</v>
      </c>
      <c r="D261">
        <v>0.41076600000000002</v>
      </c>
      <c r="E261">
        <v>17.351289999999999</v>
      </c>
      <c r="F261">
        <v>14.76118</v>
      </c>
      <c r="G261">
        <v>19.9985</v>
      </c>
      <c r="H261">
        <v>512.26648</v>
      </c>
      <c r="I261">
        <v>602.15007000000003</v>
      </c>
      <c r="J261">
        <v>444.45956000000001</v>
      </c>
      <c r="K261">
        <v>4871.2830000000004</v>
      </c>
      <c r="L261">
        <v>253.8586</v>
      </c>
      <c r="M261" t="s">
        <v>14</v>
      </c>
    </row>
    <row r="262" spans="1:13">
      <c r="A262">
        <v>2007</v>
      </c>
      <c r="B262" t="s">
        <v>18</v>
      </c>
      <c r="C262" t="s">
        <v>22</v>
      </c>
      <c r="D262">
        <v>0.21697</v>
      </c>
      <c r="E262">
        <v>17.678239999999999</v>
      </c>
      <c r="F262">
        <v>15.071</v>
      </c>
      <c r="G262">
        <v>20.331659999999999</v>
      </c>
      <c r="H262">
        <v>502.87029000000001</v>
      </c>
      <c r="I262">
        <v>589.86112000000003</v>
      </c>
      <c r="J262">
        <v>437.24563000000001</v>
      </c>
      <c r="K262">
        <v>4797.28</v>
      </c>
      <c r="L262">
        <v>251.7269</v>
      </c>
      <c r="M262" t="s">
        <v>14</v>
      </c>
    </row>
    <row r="263" spans="1:13">
      <c r="A263">
        <v>2007</v>
      </c>
      <c r="B263" t="s">
        <v>18</v>
      </c>
      <c r="C263" t="s">
        <v>20</v>
      </c>
      <c r="D263">
        <v>0.13833400000000001</v>
      </c>
      <c r="E263">
        <v>16.16854</v>
      </c>
      <c r="F263">
        <v>13.839980000000001</v>
      </c>
      <c r="G263">
        <v>18.519069999999999</v>
      </c>
      <c r="H263">
        <v>549.64751000000001</v>
      </c>
      <c r="I263">
        <v>642.12526000000003</v>
      </c>
      <c r="J263">
        <v>479.8836</v>
      </c>
      <c r="K263">
        <v>5144.4970000000003</v>
      </c>
      <c r="L263">
        <v>268.64330000000001</v>
      </c>
      <c r="M263" t="s">
        <v>14</v>
      </c>
    </row>
    <row r="264" spans="1:13">
      <c r="A264">
        <v>2007</v>
      </c>
      <c r="B264" t="s">
        <v>15</v>
      </c>
      <c r="C264" t="s">
        <v>23</v>
      </c>
      <c r="D264">
        <v>6.0172999999999997E-2</v>
      </c>
      <c r="E264">
        <v>20.639469999999999</v>
      </c>
      <c r="F264">
        <v>17.583469999999998</v>
      </c>
      <c r="G264">
        <v>23.753900000000002</v>
      </c>
      <c r="H264">
        <v>430.58271999999999</v>
      </c>
      <c r="I264">
        <v>505.41798999999997</v>
      </c>
      <c r="J264">
        <v>374.12804</v>
      </c>
      <c r="K264">
        <v>3934.913</v>
      </c>
      <c r="L264">
        <v>207.876</v>
      </c>
      <c r="M264" t="s">
        <v>14</v>
      </c>
    </row>
    <row r="265" spans="1:13">
      <c r="A265">
        <v>2007</v>
      </c>
      <c r="B265" t="s">
        <v>18</v>
      </c>
      <c r="C265" t="s">
        <v>21</v>
      </c>
      <c r="D265">
        <v>5.5461999999999997E-2</v>
      </c>
      <c r="E265">
        <v>19.498069999999998</v>
      </c>
      <c r="F265">
        <v>16.142969999999998</v>
      </c>
      <c r="G265">
        <v>23.123609999999999</v>
      </c>
      <c r="H265">
        <v>455.78861000000001</v>
      </c>
      <c r="I265">
        <v>550.51837</v>
      </c>
      <c r="J265">
        <v>384.32580999999999</v>
      </c>
      <c r="K265">
        <v>4479.3370000000004</v>
      </c>
      <c r="L265">
        <v>225.32149999999999</v>
      </c>
      <c r="M265" t="s">
        <v>14</v>
      </c>
    </row>
    <row r="266" spans="1:13">
      <c r="A266">
        <v>2008</v>
      </c>
      <c r="B266" t="s">
        <v>13</v>
      </c>
      <c r="C266" t="s">
        <v>13</v>
      </c>
      <c r="D266">
        <v>1</v>
      </c>
      <c r="E266">
        <v>20.968330000000002</v>
      </c>
      <c r="F266">
        <v>17.67455</v>
      </c>
      <c r="G266">
        <v>24.398389999999999</v>
      </c>
      <c r="H266">
        <v>423.90715999999998</v>
      </c>
      <c r="I266">
        <v>502.90278000000001</v>
      </c>
      <c r="J266">
        <v>364.31396000000001</v>
      </c>
      <c r="K266">
        <v>4085.0030000000002</v>
      </c>
      <c r="L266">
        <v>218.55590000000001</v>
      </c>
      <c r="M266">
        <v>48.859850000000002</v>
      </c>
    </row>
    <row r="267" spans="1:13">
      <c r="A267">
        <v>2008</v>
      </c>
      <c r="B267" t="s">
        <v>15</v>
      </c>
      <c r="C267" t="s">
        <v>16</v>
      </c>
      <c r="D267">
        <v>0.59305699999999995</v>
      </c>
      <c r="E267">
        <v>23.87867</v>
      </c>
      <c r="F267">
        <v>19.976610000000001</v>
      </c>
      <c r="G267">
        <v>28.005410000000001</v>
      </c>
      <c r="H267">
        <v>372.20130999999998</v>
      </c>
      <c r="I267">
        <v>444.90363000000002</v>
      </c>
      <c r="J267">
        <v>317.35570000000001</v>
      </c>
      <c r="K267">
        <v>3568.989</v>
      </c>
      <c r="L267">
        <v>194.066</v>
      </c>
      <c r="M267">
        <v>45.315460000000002</v>
      </c>
    </row>
    <row r="268" spans="1:13">
      <c r="A268">
        <v>2008</v>
      </c>
      <c r="B268" t="s">
        <v>15</v>
      </c>
      <c r="C268" t="s">
        <v>17</v>
      </c>
      <c r="D268">
        <v>0.526586</v>
      </c>
      <c r="E268">
        <v>24.267320000000002</v>
      </c>
      <c r="F268">
        <v>20.248860000000001</v>
      </c>
      <c r="G268">
        <v>28.54007</v>
      </c>
      <c r="H268">
        <v>366.24423999999999</v>
      </c>
      <c r="I268">
        <v>438.92633999999998</v>
      </c>
      <c r="J268">
        <v>311.41388000000001</v>
      </c>
      <c r="K268">
        <v>3526.893</v>
      </c>
      <c r="L268">
        <v>192.86500000000001</v>
      </c>
      <c r="M268">
        <v>45.200130000000001</v>
      </c>
    </row>
    <row r="269" spans="1:13">
      <c r="A269">
        <v>2008</v>
      </c>
      <c r="B269" t="s">
        <v>18</v>
      </c>
      <c r="C269" t="s">
        <v>19</v>
      </c>
      <c r="D269">
        <v>0.406943</v>
      </c>
      <c r="E269">
        <v>17.80566</v>
      </c>
      <c r="F269">
        <v>15.13308</v>
      </c>
      <c r="G269">
        <v>20.54251</v>
      </c>
      <c r="H269">
        <v>499.26062000000002</v>
      </c>
      <c r="I269">
        <v>587.42778999999996</v>
      </c>
      <c r="J269">
        <v>432.74855000000002</v>
      </c>
      <c r="K269">
        <v>4837.0159999999996</v>
      </c>
      <c r="L269">
        <v>254.24619999999999</v>
      </c>
      <c r="M269">
        <v>54.025260000000003</v>
      </c>
    </row>
    <row r="270" spans="1:13">
      <c r="A270">
        <v>2008</v>
      </c>
      <c r="B270" t="s">
        <v>18</v>
      </c>
      <c r="C270" t="s">
        <v>22</v>
      </c>
      <c r="D270">
        <v>0.22103800000000001</v>
      </c>
      <c r="E270">
        <v>18.187940000000001</v>
      </c>
      <c r="F270">
        <v>15.50367</v>
      </c>
      <c r="G270">
        <v>20.92042</v>
      </c>
      <c r="H270">
        <v>488.89607999999998</v>
      </c>
      <c r="I270">
        <v>573.53458999999998</v>
      </c>
      <c r="J270">
        <v>425.04597000000001</v>
      </c>
      <c r="K270">
        <v>4727.3969999999999</v>
      </c>
      <c r="L270">
        <v>249.9136</v>
      </c>
      <c r="M270">
        <v>48.748359999999998</v>
      </c>
    </row>
    <row r="271" spans="1:13">
      <c r="A271">
        <v>2008</v>
      </c>
      <c r="B271" t="s">
        <v>18</v>
      </c>
      <c r="C271" t="s">
        <v>20</v>
      </c>
      <c r="D271">
        <v>0.12907099999999999</v>
      </c>
      <c r="E271">
        <v>16.475490000000001</v>
      </c>
      <c r="F271">
        <v>14.068630000000001</v>
      </c>
      <c r="G271">
        <v>18.916910000000001</v>
      </c>
      <c r="H271">
        <v>539.40725999999995</v>
      </c>
      <c r="I271">
        <v>631.68897000000004</v>
      </c>
      <c r="J271">
        <v>469.79124000000002</v>
      </c>
      <c r="K271">
        <v>5161.2039999999997</v>
      </c>
      <c r="L271">
        <v>276.32279999999997</v>
      </c>
      <c r="M271">
        <v>63.00788</v>
      </c>
    </row>
    <row r="272" spans="1:13">
      <c r="A272">
        <v>2008</v>
      </c>
      <c r="B272" t="s">
        <v>15</v>
      </c>
      <c r="C272" t="s">
        <v>23</v>
      </c>
      <c r="D272">
        <v>6.6471000000000002E-2</v>
      </c>
      <c r="E272">
        <v>21.19014</v>
      </c>
      <c r="F272">
        <v>18.053629999999998</v>
      </c>
      <c r="G272">
        <v>24.38625</v>
      </c>
      <c r="H272">
        <v>419.39319999999998</v>
      </c>
      <c r="I272">
        <v>492.25569999999999</v>
      </c>
      <c r="J272">
        <v>364.42674</v>
      </c>
      <c r="K272">
        <v>3902.4760000000001</v>
      </c>
      <c r="L272">
        <v>203.5805</v>
      </c>
      <c r="M272">
        <v>46.229129999999998</v>
      </c>
    </row>
    <row r="273" spans="1:13">
      <c r="A273">
        <v>2008</v>
      </c>
      <c r="B273" t="s">
        <v>18</v>
      </c>
      <c r="C273" t="s">
        <v>21</v>
      </c>
      <c r="D273">
        <v>5.6834000000000003E-2</v>
      </c>
      <c r="E273">
        <v>19.81953</v>
      </c>
      <c r="F273">
        <v>16.428730000000002</v>
      </c>
      <c r="G273">
        <v>23.474550000000001</v>
      </c>
      <c r="H273">
        <v>448.39609999999999</v>
      </c>
      <c r="I273">
        <v>540.94269999999995</v>
      </c>
      <c r="J273">
        <v>378.58024</v>
      </c>
      <c r="K273">
        <v>4527.1059999999998</v>
      </c>
      <c r="L273">
        <v>220.9599</v>
      </c>
      <c r="M273">
        <v>54.148380000000003</v>
      </c>
    </row>
    <row r="274" spans="1:13">
      <c r="A274">
        <v>2009</v>
      </c>
      <c r="B274" t="s">
        <v>13</v>
      </c>
      <c r="C274" t="s">
        <v>13</v>
      </c>
      <c r="D274">
        <v>1</v>
      </c>
      <c r="E274">
        <v>22.402809999999999</v>
      </c>
      <c r="F274">
        <v>18.915459999999999</v>
      </c>
      <c r="G274">
        <v>26.03912</v>
      </c>
      <c r="H274">
        <v>396.92541</v>
      </c>
      <c r="I274">
        <v>470.10419999999999</v>
      </c>
      <c r="J274">
        <v>341.49614000000003</v>
      </c>
      <c r="K274">
        <v>3914.1930000000002</v>
      </c>
      <c r="L274">
        <v>207.7209</v>
      </c>
      <c r="M274">
        <v>47.937049999999999</v>
      </c>
    </row>
    <row r="275" spans="1:13">
      <c r="A275">
        <v>2009</v>
      </c>
      <c r="B275" t="s">
        <v>15</v>
      </c>
      <c r="C275" t="s">
        <v>16</v>
      </c>
      <c r="D275">
        <v>0.67030299999999998</v>
      </c>
      <c r="E275">
        <v>24.974150000000002</v>
      </c>
      <c r="F275">
        <v>21.00573</v>
      </c>
      <c r="G275">
        <v>29.15699</v>
      </c>
      <c r="H275">
        <v>356.09500000000003</v>
      </c>
      <c r="I275">
        <v>423.36667999999997</v>
      </c>
      <c r="J275">
        <v>305.01170999999999</v>
      </c>
      <c r="K275">
        <v>3501.6289999999999</v>
      </c>
      <c r="L275">
        <v>186.00190000000001</v>
      </c>
      <c r="M275">
        <v>45.046280000000003</v>
      </c>
    </row>
    <row r="276" spans="1:13">
      <c r="A276">
        <v>2009</v>
      </c>
      <c r="B276" t="s">
        <v>15</v>
      </c>
      <c r="C276" t="s">
        <v>17</v>
      </c>
      <c r="D276">
        <v>0.60501400000000005</v>
      </c>
      <c r="E276">
        <v>25.337890000000002</v>
      </c>
      <c r="F276">
        <v>21.268619999999999</v>
      </c>
      <c r="G276">
        <v>29.648540000000001</v>
      </c>
      <c r="H276">
        <v>351.01316000000003</v>
      </c>
      <c r="I276">
        <v>418.16867999999999</v>
      </c>
      <c r="J276">
        <v>299.98138999999998</v>
      </c>
      <c r="K276">
        <v>3464.462</v>
      </c>
      <c r="L276">
        <v>183.8245</v>
      </c>
      <c r="M276">
        <v>44.929960000000001</v>
      </c>
    </row>
    <row r="277" spans="1:13">
      <c r="A277">
        <v>2009</v>
      </c>
      <c r="B277" t="s">
        <v>18</v>
      </c>
      <c r="C277" t="s">
        <v>19</v>
      </c>
      <c r="D277">
        <v>0.32969700000000002</v>
      </c>
      <c r="E277">
        <v>18.525040000000001</v>
      </c>
      <c r="F277">
        <v>15.73258</v>
      </c>
      <c r="G277">
        <v>21.389030000000002</v>
      </c>
      <c r="H277">
        <v>479.93722000000002</v>
      </c>
      <c r="I277">
        <v>565.12572</v>
      </c>
      <c r="J277">
        <v>415.67221000000001</v>
      </c>
      <c r="K277">
        <v>4752.9719999999998</v>
      </c>
      <c r="L277">
        <v>251.8775</v>
      </c>
      <c r="M277">
        <v>53.814239999999998</v>
      </c>
    </row>
    <row r="278" spans="1:13">
      <c r="A278">
        <v>2009</v>
      </c>
      <c r="B278" t="s">
        <v>18</v>
      </c>
      <c r="C278" t="s">
        <v>22</v>
      </c>
      <c r="D278">
        <v>0.183972</v>
      </c>
      <c r="E278">
        <v>19.2774</v>
      </c>
      <c r="F278">
        <v>16.416519999999998</v>
      </c>
      <c r="G278">
        <v>22.195329999999998</v>
      </c>
      <c r="H278">
        <v>461.37905000000001</v>
      </c>
      <c r="I278">
        <v>541.78742</v>
      </c>
      <c r="J278">
        <v>400.7201</v>
      </c>
      <c r="K278">
        <v>4547.6329999999998</v>
      </c>
      <c r="L278">
        <v>243.59639999999999</v>
      </c>
      <c r="M278">
        <v>48.614229999999999</v>
      </c>
    </row>
    <row r="279" spans="1:13">
      <c r="A279">
        <v>2009</v>
      </c>
      <c r="B279" t="s">
        <v>18</v>
      </c>
      <c r="C279" t="s">
        <v>20</v>
      </c>
      <c r="D279">
        <v>0.106215</v>
      </c>
      <c r="E279">
        <v>16.89988</v>
      </c>
      <c r="F279">
        <v>14.39181</v>
      </c>
      <c r="G279">
        <v>19.457979999999999</v>
      </c>
      <c r="H279">
        <v>525.86158999999998</v>
      </c>
      <c r="I279">
        <v>617.50393999999994</v>
      </c>
      <c r="J279">
        <v>456.72789</v>
      </c>
      <c r="K279">
        <v>5175.9390000000003</v>
      </c>
      <c r="L279">
        <v>277.89929999999998</v>
      </c>
      <c r="M279">
        <v>62.568570000000001</v>
      </c>
    </row>
    <row r="280" spans="1:13">
      <c r="A280">
        <v>2009</v>
      </c>
      <c r="B280" t="s">
        <v>15</v>
      </c>
      <c r="C280" t="s">
        <v>23</v>
      </c>
      <c r="D280">
        <v>6.5289E-2</v>
      </c>
      <c r="E280">
        <v>22.041879999999999</v>
      </c>
      <c r="F280">
        <v>18.846959999999999</v>
      </c>
      <c r="G280">
        <v>25.274000000000001</v>
      </c>
      <c r="H280">
        <v>403.18696999999997</v>
      </c>
      <c r="I280">
        <v>471.53494999999998</v>
      </c>
      <c r="J280">
        <v>351.62621000000001</v>
      </c>
      <c r="K280">
        <v>3846.047</v>
      </c>
      <c r="L280">
        <v>206.1788</v>
      </c>
      <c r="M280">
        <v>46.124189999999999</v>
      </c>
    </row>
    <row r="281" spans="1:13">
      <c r="A281">
        <v>2009</v>
      </c>
      <c r="B281" t="s">
        <v>18</v>
      </c>
      <c r="C281" t="s">
        <v>21</v>
      </c>
      <c r="D281">
        <v>3.9510999999999998E-2</v>
      </c>
      <c r="E281">
        <v>20.065850000000001</v>
      </c>
      <c r="F281">
        <v>16.673909999999999</v>
      </c>
      <c r="G281">
        <v>23.703440000000001</v>
      </c>
      <c r="H281">
        <v>442.89188000000001</v>
      </c>
      <c r="I281">
        <v>532.98828000000003</v>
      </c>
      <c r="J281">
        <v>374.92442999999997</v>
      </c>
      <c r="K281">
        <v>4572.0330000000004</v>
      </c>
      <c r="L281">
        <v>220.4829</v>
      </c>
      <c r="M281">
        <v>54.492870000000003</v>
      </c>
    </row>
    <row r="282" spans="1:13">
      <c r="A282">
        <v>2010</v>
      </c>
      <c r="B282" t="s">
        <v>13</v>
      </c>
      <c r="C282" t="s">
        <v>13</v>
      </c>
      <c r="D282">
        <v>1</v>
      </c>
      <c r="E282">
        <v>22.59206</v>
      </c>
      <c r="F282">
        <v>19.112189999999998</v>
      </c>
      <c r="G282">
        <v>26.189299999999999</v>
      </c>
      <c r="H282">
        <v>393.65429</v>
      </c>
      <c r="I282">
        <v>465.33220999999998</v>
      </c>
      <c r="J282">
        <v>339.58148</v>
      </c>
      <c r="K282">
        <v>4001.3229999999999</v>
      </c>
      <c r="L282">
        <v>213.6361</v>
      </c>
      <c r="M282">
        <v>48.549129999999998</v>
      </c>
    </row>
    <row r="283" spans="1:13">
      <c r="A283">
        <v>2010</v>
      </c>
      <c r="B283" t="s">
        <v>15</v>
      </c>
      <c r="C283" t="s">
        <v>16</v>
      </c>
      <c r="D283">
        <v>0.62750099999999998</v>
      </c>
      <c r="E283">
        <v>25.70318</v>
      </c>
      <c r="F283">
        <v>21.669840000000001</v>
      </c>
      <c r="G283">
        <v>29.901730000000001</v>
      </c>
      <c r="H283">
        <v>346.08157</v>
      </c>
      <c r="I283">
        <v>410.49946999999997</v>
      </c>
      <c r="J283">
        <v>297.48561999999998</v>
      </c>
      <c r="K283">
        <v>3536.415</v>
      </c>
      <c r="L283">
        <v>190.18559999999999</v>
      </c>
      <c r="M283">
        <v>45.435720000000003</v>
      </c>
    </row>
    <row r="284" spans="1:13">
      <c r="A284">
        <v>2010</v>
      </c>
      <c r="B284" t="s">
        <v>15</v>
      </c>
      <c r="C284" t="s">
        <v>17</v>
      </c>
      <c r="D284">
        <v>0.54519799999999996</v>
      </c>
      <c r="E284">
        <v>26.162179999999999</v>
      </c>
      <c r="F284">
        <v>22.019369999999999</v>
      </c>
      <c r="G284">
        <v>30.48967</v>
      </c>
      <c r="H284">
        <v>340.06486000000001</v>
      </c>
      <c r="I284">
        <v>404.04838000000001</v>
      </c>
      <c r="J284">
        <v>291.79658999999998</v>
      </c>
      <c r="K284">
        <v>3474.0929999999998</v>
      </c>
      <c r="L284">
        <v>186.69229999999999</v>
      </c>
      <c r="M284">
        <v>45.21904</v>
      </c>
    </row>
    <row r="285" spans="1:13">
      <c r="A285">
        <v>2010</v>
      </c>
      <c r="B285" t="s">
        <v>18</v>
      </c>
      <c r="C285" t="s">
        <v>19</v>
      </c>
      <c r="D285">
        <v>0.37249900000000002</v>
      </c>
      <c r="E285">
        <v>18.765699999999999</v>
      </c>
      <c r="F285">
        <v>15.942410000000001</v>
      </c>
      <c r="G285">
        <v>21.659310000000001</v>
      </c>
      <c r="H285">
        <v>473.79406</v>
      </c>
      <c r="I285">
        <v>557.70200999999997</v>
      </c>
      <c r="J285">
        <v>410.49507999999997</v>
      </c>
      <c r="K285">
        <v>4784.4949999999999</v>
      </c>
      <c r="L285">
        <v>253.14019999999999</v>
      </c>
      <c r="M285">
        <v>53.793889999999998</v>
      </c>
    </row>
    <row r="286" spans="1:13">
      <c r="A286">
        <v>2010</v>
      </c>
      <c r="B286" t="s">
        <v>18</v>
      </c>
      <c r="C286" t="s">
        <v>22</v>
      </c>
      <c r="D286">
        <v>0.20738799999999999</v>
      </c>
      <c r="E286">
        <v>19.68205</v>
      </c>
      <c r="F286">
        <v>16.799379999999999</v>
      </c>
      <c r="G286">
        <v>22.608709999999999</v>
      </c>
      <c r="H286">
        <v>451.91843999999998</v>
      </c>
      <c r="I286">
        <v>529.47109</v>
      </c>
      <c r="J286">
        <v>393.41381999999999</v>
      </c>
      <c r="K286">
        <v>4555.2420000000002</v>
      </c>
      <c r="L286">
        <v>243.19329999999999</v>
      </c>
      <c r="M286">
        <v>48.30706</v>
      </c>
    </row>
    <row r="287" spans="1:13">
      <c r="A287">
        <v>2010</v>
      </c>
      <c r="B287" t="s">
        <v>18</v>
      </c>
      <c r="C287" t="s">
        <v>20</v>
      </c>
      <c r="D287">
        <v>0.114812</v>
      </c>
      <c r="E287">
        <v>16.85202</v>
      </c>
      <c r="F287">
        <v>14.324920000000001</v>
      </c>
      <c r="G287">
        <v>19.439029999999999</v>
      </c>
      <c r="H287">
        <v>527.35528999999997</v>
      </c>
      <c r="I287">
        <v>620.38751000000002</v>
      </c>
      <c r="J287">
        <v>457.17309</v>
      </c>
      <c r="K287">
        <v>5308.759</v>
      </c>
      <c r="L287">
        <v>288.92469999999997</v>
      </c>
      <c r="M287">
        <v>63.537869999999998</v>
      </c>
    </row>
    <row r="288" spans="1:13">
      <c r="A288">
        <v>2010</v>
      </c>
      <c r="B288" t="s">
        <v>15</v>
      </c>
      <c r="C288" t="s">
        <v>23</v>
      </c>
      <c r="D288">
        <v>8.2303000000000001E-2</v>
      </c>
      <c r="E288">
        <v>23.02703</v>
      </c>
      <c r="F288">
        <v>19.60801</v>
      </c>
      <c r="G288">
        <v>26.514810000000001</v>
      </c>
      <c r="H288">
        <v>385.93779999999998</v>
      </c>
      <c r="I288">
        <v>453.23313000000002</v>
      </c>
      <c r="J288">
        <v>335.17113999999998</v>
      </c>
      <c r="K288">
        <v>3949.2469999999998</v>
      </c>
      <c r="L288">
        <v>213.3254</v>
      </c>
      <c r="M288">
        <v>46.871079999999999</v>
      </c>
    </row>
    <row r="289" spans="1:13">
      <c r="A289">
        <v>2010</v>
      </c>
      <c r="B289" t="s">
        <v>18</v>
      </c>
      <c r="C289" t="s">
        <v>21</v>
      </c>
      <c r="D289">
        <v>5.0298000000000002E-2</v>
      </c>
      <c r="E289">
        <v>20.118590000000001</v>
      </c>
      <c r="F289">
        <v>16.735869999999998</v>
      </c>
      <c r="G289">
        <v>23.738189999999999</v>
      </c>
      <c r="H289">
        <v>441.73066</v>
      </c>
      <c r="I289">
        <v>531.01526999999999</v>
      </c>
      <c r="J289">
        <v>374.37560000000002</v>
      </c>
      <c r="K289">
        <v>4533.0469999999996</v>
      </c>
      <c r="L289">
        <v>212.47049999999999</v>
      </c>
      <c r="M289">
        <v>54.175139999999999</v>
      </c>
    </row>
    <row r="290" spans="1:13">
      <c r="A290">
        <v>2011</v>
      </c>
      <c r="B290" t="s">
        <v>13</v>
      </c>
      <c r="C290" t="s">
        <v>13</v>
      </c>
      <c r="D290">
        <v>1</v>
      </c>
      <c r="E290">
        <v>22.288440000000001</v>
      </c>
      <c r="F290">
        <v>18.837129999999998</v>
      </c>
      <c r="G290">
        <v>25.86317</v>
      </c>
      <c r="H290">
        <v>398.99558000000002</v>
      </c>
      <c r="I290">
        <v>472.11781000000002</v>
      </c>
      <c r="J290">
        <v>343.83319</v>
      </c>
      <c r="K290">
        <v>4125.9340000000002</v>
      </c>
      <c r="L290">
        <v>229.9718</v>
      </c>
      <c r="M290">
        <v>49.54439</v>
      </c>
    </row>
    <row r="291" spans="1:13">
      <c r="A291">
        <v>2011</v>
      </c>
      <c r="B291" t="s">
        <v>15</v>
      </c>
      <c r="C291" t="s">
        <v>16</v>
      </c>
      <c r="D291">
        <v>0.57822499999999999</v>
      </c>
      <c r="E291">
        <v>25.388269999999999</v>
      </c>
      <c r="F291">
        <v>21.327950000000001</v>
      </c>
      <c r="G291">
        <v>29.64592</v>
      </c>
      <c r="H291">
        <v>350.28393</v>
      </c>
      <c r="I291">
        <v>417.00324999999998</v>
      </c>
      <c r="J291">
        <v>299.95181000000002</v>
      </c>
      <c r="K291">
        <v>3616.5169999999998</v>
      </c>
      <c r="L291">
        <v>200.0428</v>
      </c>
      <c r="M291">
        <v>45.99051</v>
      </c>
    </row>
    <row r="292" spans="1:13">
      <c r="A292">
        <v>2011</v>
      </c>
      <c r="B292" t="s">
        <v>15</v>
      </c>
      <c r="C292" t="s">
        <v>17</v>
      </c>
      <c r="D292">
        <v>0.47782799999999997</v>
      </c>
      <c r="E292">
        <v>25.8217</v>
      </c>
      <c r="F292">
        <v>21.62453</v>
      </c>
      <c r="G292">
        <v>30.251090000000001</v>
      </c>
      <c r="H292">
        <v>344.45886999999999</v>
      </c>
      <c r="I292">
        <v>411.35565000000003</v>
      </c>
      <c r="J292">
        <v>293.99288000000001</v>
      </c>
      <c r="K292">
        <v>3559.0859999999998</v>
      </c>
      <c r="L292">
        <v>198.51169999999999</v>
      </c>
      <c r="M292">
        <v>45.809719999999999</v>
      </c>
    </row>
    <row r="293" spans="1:13">
      <c r="A293">
        <v>2011</v>
      </c>
      <c r="B293" t="s">
        <v>18</v>
      </c>
      <c r="C293" t="s">
        <v>19</v>
      </c>
      <c r="D293">
        <v>0.42177500000000001</v>
      </c>
      <c r="E293">
        <v>19.092590000000001</v>
      </c>
      <c r="F293">
        <v>16.23742</v>
      </c>
      <c r="G293">
        <v>22.01257</v>
      </c>
      <c r="H293">
        <v>465.77587999999997</v>
      </c>
      <c r="I293">
        <v>547.67606999999998</v>
      </c>
      <c r="J293">
        <v>403.99153000000001</v>
      </c>
      <c r="K293">
        <v>4824.3090000000002</v>
      </c>
      <c r="L293">
        <v>271.00240000000002</v>
      </c>
      <c r="M293">
        <v>54.416510000000002</v>
      </c>
    </row>
    <row r="294" spans="1:13">
      <c r="A294">
        <v>2011</v>
      </c>
      <c r="B294" t="s">
        <v>18</v>
      </c>
      <c r="C294" t="s">
        <v>22</v>
      </c>
      <c r="D294">
        <v>0.25537700000000002</v>
      </c>
      <c r="E294">
        <v>19.822690000000001</v>
      </c>
      <c r="F294">
        <v>16.91384</v>
      </c>
      <c r="G294">
        <v>22.777899999999999</v>
      </c>
      <c r="H294">
        <v>448.83211</v>
      </c>
      <c r="I294">
        <v>526.02239999999995</v>
      </c>
      <c r="J294">
        <v>390.60082999999997</v>
      </c>
      <c r="K294">
        <v>4665.32</v>
      </c>
      <c r="L294">
        <v>257.26850000000002</v>
      </c>
      <c r="M294">
        <v>49.658349999999999</v>
      </c>
    </row>
    <row r="295" spans="1:13">
      <c r="A295">
        <v>2011</v>
      </c>
      <c r="B295" t="s">
        <v>18</v>
      </c>
      <c r="C295" t="s">
        <v>20</v>
      </c>
      <c r="D295">
        <v>0.12305099999999999</v>
      </c>
      <c r="E295">
        <v>17.23687</v>
      </c>
      <c r="F295">
        <v>14.632110000000001</v>
      </c>
      <c r="G295">
        <v>19.91075</v>
      </c>
      <c r="H295">
        <v>515.58096</v>
      </c>
      <c r="I295">
        <v>607.36296000000004</v>
      </c>
      <c r="J295">
        <v>446.34190999999998</v>
      </c>
      <c r="K295">
        <v>5267.7860000000001</v>
      </c>
      <c r="L295">
        <v>303.83300000000003</v>
      </c>
      <c r="M295">
        <v>63.928669999999997</v>
      </c>
    </row>
    <row r="296" spans="1:13">
      <c r="A296">
        <v>2011</v>
      </c>
      <c r="B296" t="s">
        <v>15</v>
      </c>
      <c r="C296" t="s">
        <v>23</v>
      </c>
      <c r="D296">
        <v>0.100397</v>
      </c>
      <c r="E296">
        <v>23.510110000000001</v>
      </c>
      <c r="F296">
        <v>20.021070000000002</v>
      </c>
      <c r="G296">
        <v>27.068709999999999</v>
      </c>
      <c r="H296">
        <v>378.00765000000001</v>
      </c>
      <c r="I296">
        <v>443.88236999999998</v>
      </c>
      <c r="J296">
        <v>328.31268999999998</v>
      </c>
      <c r="K296">
        <v>3889.8530000000001</v>
      </c>
      <c r="L296">
        <v>207.33009999999999</v>
      </c>
      <c r="M296">
        <v>46.850960000000001</v>
      </c>
    </row>
    <row r="297" spans="1:13">
      <c r="A297">
        <v>2011</v>
      </c>
      <c r="B297" t="s">
        <v>18</v>
      </c>
      <c r="C297" t="s">
        <v>21</v>
      </c>
      <c r="D297">
        <v>4.3346999999999997E-2</v>
      </c>
      <c r="E297">
        <v>20.94922</v>
      </c>
      <c r="F297">
        <v>17.569739999999999</v>
      </c>
      <c r="G297">
        <v>24.50498</v>
      </c>
      <c r="H297">
        <v>424.21625</v>
      </c>
      <c r="I297">
        <v>505.81270999999998</v>
      </c>
      <c r="J297">
        <v>362.66102999999998</v>
      </c>
      <c r="K297">
        <v>4502.0720000000001</v>
      </c>
      <c r="L297">
        <v>258.71789999999999</v>
      </c>
      <c r="M297">
        <v>55.446469999999998</v>
      </c>
    </row>
    <row r="298" spans="1:13">
      <c r="A298">
        <v>2012</v>
      </c>
      <c r="B298" t="s">
        <v>13</v>
      </c>
      <c r="C298" t="s">
        <v>13</v>
      </c>
      <c r="D298">
        <v>1</v>
      </c>
      <c r="E298">
        <v>23.565930000000002</v>
      </c>
      <c r="F298">
        <v>19.94669</v>
      </c>
      <c r="G298">
        <v>27.303190000000001</v>
      </c>
      <c r="H298">
        <v>377.31887999999998</v>
      </c>
      <c r="I298">
        <v>445.79746</v>
      </c>
      <c r="J298">
        <v>325.65960000000001</v>
      </c>
      <c r="K298">
        <v>3978.8119999999999</v>
      </c>
      <c r="L298">
        <v>221.77959999999999</v>
      </c>
      <c r="M298">
        <v>48.811340000000001</v>
      </c>
    </row>
    <row r="299" spans="1:13">
      <c r="A299">
        <v>2012</v>
      </c>
      <c r="B299" t="s">
        <v>15</v>
      </c>
      <c r="C299" t="s">
        <v>16</v>
      </c>
      <c r="D299">
        <v>0.64381999999999995</v>
      </c>
      <c r="E299">
        <v>26.873889999999999</v>
      </c>
      <c r="F299">
        <v>22.700130000000001</v>
      </c>
      <c r="G299">
        <v>31.201750000000001</v>
      </c>
      <c r="H299">
        <v>330.77861000000001</v>
      </c>
      <c r="I299">
        <v>391.62351999999998</v>
      </c>
      <c r="J299">
        <v>284.87806</v>
      </c>
      <c r="K299">
        <v>3519.4940000000001</v>
      </c>
      <c r="L299">
        <v>191.9836</v>
      </c>
      <c r="M299">
        <v>45.652659999999997</v>
      </c>
    </row>
    <row r="300" spans="1:13">
      <c r="A300">
        <v>2012</v>
      </c>
      <c r="B300" t="s">
        <v>15</v>
      </c>
      <c r="C300" t="s">
        <v>17</v>
      </c>
      <c r="D300">
        <v>0.549736</v>
      </c>
      <c r="E300">
        <v>27.599710000000002</v>
      </c>
      <c r="F300">
        <v>23.278839999999999</v>
      </c>
      <c r="G300">
        <v>32.093600000000002</v>
      </c>
      <c r="H300">
        <v>322.10410999999999</v>
      </c>
      <c r="I300">
        <v>381.91993000000002</v>
      </c>
      <c r="J300">
        <v>276.97989999999999</v>
      </c>
      <c r="K300">
        <v>3451.78</v>
      </c>
      <c r="L300">
        <v>188.79130000000001</v>
      </c>
      <c r="M300">
        <v>45.448230000000002</v>
      </c>
    </row>
    <row r="301" spans="1:13">
      <c r="A301">
        <v>2012</v>
      </c>
      <c r="B301" t="s">
        <v>18</v>
      </c>
      <c r="C301" t="s">
        <v>19</v>
      </c>
      <c r="D301">
        <v>0.35618</v>
      </c>
      <c r="E301">
        <v>19.276869999999999</v>
      </c>
      <c r="F301">
        <v>16.35979</v>
      </c>
      <c r="G301">
        <v>22.272860000000001</v>
      </c>
      <c r="H301">
        <v>461.44382000000002</v>
      </c>
      <c r="I301">
        <v>543.72082</v>
      </c>
      <c r="J301">
        <v>399.37520999999998</v>
      </c>
      <c r="K301">
        <v>4809.0619999999999</v>
      </c>
      <c r="L301">
        <v>275.63819999999998</v>
      </c>
      <c r="M301">
        <v>54.520879999999998</v>
      </c>
    </row>
    <row r="302" spans="1:13">
      <c r="A302">
        <v>2012</v>
      </c>
      <c r="B302" t="s">
        <v>18</v>
      </c>
      <c r="C302" t="s">
        <v>22</v>
      </c>
      <c r="D302">
        <v>0.206068</v>
      </c>
      <c r="E302">
        <v>20.006810000000002</v>
      </c>
      <c r="F302">
        <v>17.063469999999999</v>
      </c>
      <c r="G302">
        <v>22.999680000000001</v>
      </c>
      <c r="H302">
        <v>444.93342000000001</v>
      </c>
      <c r="I302">
        <v>521.68200999999999</v>
      </c>
      <c r="J302">
        <v>387.03537</v>
      </c>
      <c r="K302">
        <v>4639.5569999999998</v>
      </c>
      <c r="L302">
        <v>260.56939999999997</v>
      </c>
      <c r="M302">
        <v>49.668239999999997</v>
      </c>
    </row>
    <row r="303" spans="1:13">
      <c r="A303">
        <v>2012</v>
      </c>
      <c r="B303" t="s">
        <v>18</v>
      </c>
      <c r="C303" t="s">
        <v>20</v>
      </c>
      <c r="D303">
        <v>0.100867</v>
      </c>
      <c r="E303">
        <v>17.20749</v>
      </c>
      <c r="F303">
        <v>14.58427</v>
      </c>
      <c r="G303">
        <v>19.90889</v>
      </c>
      <c r="H303">
        <v>516.46123</v>
      </c>
      <c r="I303">
        <v>609.35496000000001</v>
      </c>
      <c r="J303">
        <v>446.38350000000003</v>
      </c>
      <c r="K303">
        <v>5334.6779999999999</v>
      </c>
      <c r="L303">
        <v>316.89170000000001</v>
      </c>
      <c r="M303">
        <v>64.317949999999996</v>
      </c>
    </row>
    <row r="304" spans="1:13">
      <c r="A304">
        <v>2012</v>
      </c>
      <c r="B304" t="s">
        <v>15</v>
      </c>
      <c r="C304" t="s">
        <v>23</v>
      </c>
      <c r="D304">
        <v>9.4084000000000001E-2</v>
      </c>
      <c r="E304">
        <v>23.294460000000001</v>
      </c>
      <c r="F304">
        <v>19.820969999999999</v>
      </c>
      <c r="G304">
        <v>26.843150000000001</v>
      </c>
      <c r="H304">
        <v>381.46382</v>
      </c>
      <c r="I304">
        <v>448.32175000000001</v>
      </c>
      <c r="J304">
        <v>331.02713999999997</v>
      </c>
      <c r="K304">
        <v>3915.1480000000001</v>
      </c>
      <c r="L304">
        <v>210.63640000000001</v>
      </c>
      <c r="M304">
        <v>46.847169999999998</v>
      </c>
    </row>
    <row r="305" spans="1:13">
      <c r="A305">
        <v>2012</v>
      </c>
      <c r="B305" t="s">
        <v>18</v>
      </c>
      <c r="C305" t="s">
        <v>21</v>
      </c>
      <c r="D305">
        <v>4.9244000000000003E-2</v>
      </c>
      <c r="E305">
        <v>21.268830000000001</v>
      </c>
      <c r="F305">
        <v>17.720600000000001</v>
      </c>
      <c r="G305">
        <v>25.053149999999999</v>
      </c>
      <c r="H305">
        <v>417.84159</v>
      </c>
      <c r="I305">
        <v>501.50662</v>
      </c>
      <c r="J305">
        <v>354.72586999999999</v>
      </c>
      <c r="K305">
        <v>4441.7610000000004</v>
      </c>
      <c r="L305">
        <v>254.19579999999999</v>
      </c>
      <c r="M305">
        <v>54.759990000000002</v>
      </c>
    </row>
    <row r="306" spans="1:13">
      <c r="A306">
        <v>2013</v>
      </c>
      <c r="B306" t="s">
        <v>13</v>
      </c>
      <c r="C306" t="s">
        <v>13</v>
      </c>
      <c r="D306">
        <v>1</v>
      </c>
      <c r="E306">
        <v>24.178879999999999</v>
      </c>
      <c r="F306">
        <v>20.491160000000001</v>
      </c>
      <c r="G306">
        <v>27.977170000000001</v>
      </c>
      <c r="H306">
        <v>367.53789</v>
      </c>
      <c r="I306">
        <v>433.74031000000002</v>
      </c>
      <c r="J306">
        <v>317.59571999999997</v>
      </c>
      <c r="K306">
        <v>4002.973</v>
      </c>
      <c r="L306">
        <v>225.85059999999999</v>
      </c>
      <c r="M306">
        <v>49.080530000000003</v>
      </c>
    </row>
    <row r="307" spans="1:13">
      <c r="A307">
        <v>2013</v>
      </c>
      <c r="B307" t="s">
        <v>15</v>
      </c>
      <c r="C307" t="s">
        <v>16</v>
      </c>
      <c r="D307">
        <v>0.64088599999999996</v>
      </c>
      <c r="E307">
        <v>27.649260000000002</v>
      </c>
      <c r="F307">
        <v>23.393239999999999</v>
      </c>
      <c r="G307">
        <v>32.047759999999997</v>
      </c>
      <c r="H307">
        <v>321.23665999999997</v>
      </c>
      <c r="I307">
        <v>379.76841000000002</v>
      </c>
      <c r="J307">
        <v>277.08112999999997</v>
      </c>
      <c r="K307">
        <v>3542.9720000000002</v>
      </c>
      <c r="L307">
        <v>197.00409999999999</v>
      </c>
      <c r="M307">
        <v>45.90822</v>
      </c>
    </row>
    <row r="308" spans="1:13">
      <c r="A308">
        <v>2013</v>
      </c>
      <c r="B308" t="s">
        <v>15</v>
      </c>
      <c r="C308" t="s">
        <v>17</v>
      </c>
      <c r="D308">
        <v>0.54126200000000002</v>
      </c>
      <c r="E308">
        <v>28.35773</v>
      </c>
      <c r="F308">
        <v>23.972740000000002</v>
      </c>
      <c r="G308">
        <v>32.897179999999999</v>
      </c>
      <c r="H308">
        <v>313.18409000000003</v>
      </c>
      <c r="I308">
        <v>370.57229999999998</v>
      </c>
      <c r="J308">
        <v>269.89123000000001</v>
      </c>
      <c r="K308">
        <v>3465.1889999999999</v>
      </c>
      <c r="L308">
        <v>193.94069999999999</v>
      </c>
      <c r="M308">
        <v>45.686929999999997</v>
      </c>
    </row>
    <row r="309" spans="1:13">
      <c r="A309">
        <v>2013</v>
      </c>
      <c r="B309" t="s">
        <v>18</v>
      </c>
      <c r="C309" t="s">
        <v>19</v>
      </c>
      <c r="D309">
        <v>0.35911399999999999</v>
      </c>
      <c r="E309">
        <v>19.75404</v>
      </c>
      <c r="F309">
        <v>16.776859999999999</v>
      </c>
      <c r="G309">
        <v>22.807279999999999</v>
      </c>
      <c r="H309">
        <v>450.16838000000001</v>
      </c>
      <c r="I309">
        <v>530.06008999999995</v>
      </c>
      <c r="J309">
        <v>389.89920000000001</v>
      </c>
      <c r="K309">
        <v>4823.9030000000002</v>
      </c>
      <c r="L309">
        <v>277.33080000000001</v>
      </c>
      <c r="M309">
        <v>54.741909999999997</v>
      </c>
    </row>
    <row r="310" spans="1:13">
      <c r="A310">
        <v>2013</v>
      </c>
      <c r="B310" t="s">
        <v>18</v>
      </c>
      <c r="C310" t="s">
        <v>22</v>
      </c>
      <c r="D310">
        <v>0.21777299999999999</v>
      </c>
      <c r="E310">
        <v>20.82639</v>
      </c>
      <c r="F310">
        <v>17.78126</v>
      </c>
      <c r="G310">
        <v>23.916180000000001</v>
      </c>
      <c r="H310">
        <v>427.1893</v>
      </c>
      <c r="I310">
        <v>500.36065000000002</v>
      </c>
      <c r="J310">
        <v>371.98984999999999</v>
      </c>
      <c r="K310">
        <v>4584.1009999999997</v>
      </c>
      <c r="L310">
        <v>256.65839999999997</v>
      </c>
      <c r="M310">
        <v>49.698779999999999</v>
      </c>
    </row>
    <row r="311" spans="1:13">
      <c r="A311">
        <v>2013</v>
      </c>
      <c r="B311" t="s">
        <v>18</v>
      </c>
      <c r="C311" t="s">
        <v>20</v>
      </c>
      <c r="D311">
        <v>0.103765</v>
      </c>
      <c r="E311">
        <v>17.473929999999999</v>
      </c>
      <c r="F311">
        <v>14.794180000000001</v>
      </c>
      <c r="G311">
        <v>20.239599999999999</v>
      </c>
      <c r="H311">
        <v>508.58611999999999</v>
      </c>
      <c r="I311">
        <v>600.70935999999995</v>
      </c>
      <c r="J311">
        <v>439.08965000000001</v>
      </c>
      <c r="K311">
        <v>5428.9979999999996</v>
      </c>
      <c r="L311">
        <v>328.0566</v>
      </c>
      <c r="M311">
        <v>65.320179999999993</v>
      </c>
    </row>
    <row r="312" spans="1:13">
      <c r="A312">
        <v>2013</v>
      </c>
      <c r="B312" t="s">
        <v>15</v>
      </c>
      <c r="C312" t="s">
        <v>23</v>
      </c>
      <c r="D312">
        <v>9.9623000000000003E-2</v>
      </c>
      <c r="E312">
        <v>24.344799999999999</v>
      </c>
      <c r="F312">
        <v>20.67754</v>
      </c>
      <c r="G312">
        <v>28.105080000000001</v>
      </c>
      <c r="H312">
        <v>364.98701999999997</v>
      </c>
      <c r="I312">
        <v>429.73172</v>
      </c>
      <c r="J312">
        <v>316.14452999999997</v>
      </c>
      <c r="K312">
        <v>3965.578</v>
      </c>
      <c r="L312">
        <v>213.648</v>
      </c>
      <c r="M312">
        <v>47.110520000000001</v>
      </c>
    </row>
    <row r="313" spans="1:13">
      <c r="A313">
        <v>2013</v>
      </c>
      <c r="B313" t="s">
        <v>18</v>
      </c>
      <c r="C313" t="s">
        <v>21</v>
      </c>
      <c r="D313">
        <v>3.7576999999999999E-2</v>
      </c>
      <c r="E313">
        <v>21.057970000000001</v>
      </c>
      <c r="F313">
        <v>17.525549999999999</v>
      </c>
      <c r="G313">
        <v>24.834040000000002</v>
      </c>
      <c r="H313">
        <v>422.02553</v>
      </c>
      <c r="I313">
        <v>507.08809000000002</v>
      </c>
      <c r="J313">
        <v>357.85552000000001</v>
      </c>
      <c r="K313">
        <v>4542.7330000000002</v>
      </c>
      <c r="L313">
        <v>257.05990000000003</v>
      </c>
      <c r="M313">
        <v>54.75788</v>
      </c>
    </row>
    <row r="314" spans="1:13">
      <c r="A314">
        <v>2014</v>
      </c>
      <c r="B314" t="s">
        <v>13</v>
      </c>
      <c r="C314" t="s">
        <v>13</v>
      </c>
      <c r="D314">
        <v>1</v>
      </c>
      <c r="E314">
        <v>24.110469999999999</v>
      </c>
      <c r="F314">
        <v>20.440200000000001</v>
      </c>
      <c r="G314">
        <v>27.888159999999999</v>
      </c>
      <c r="H314">
        <v>368.65512999999999</v>
      </c>
      <c r="I314">
        <v>434.90361000000001</v>
      </c>
      <c r="J314">
        <v>318.6782</v>
      </c>
      <c r="K314">
        <v>4059.6390000000001</v>
      </c>
      <c r="L314">
        <v>230.2484</v>
      </c>
      <c r="M314">
        <v>49.72043</v>
      </c>
    </row>
    <row r="315" spans="1:13">
      <c r="A315">
        <v>2014</v>
      </c>
      <c r="B315" t="s">
        <v>15</v>
      </c>
      <c r="C315" t="s">
        <v>16</v>
      </c>
      <c r="D315">
        <v>0.59342799999999996</v>
      </c>
      <c r="E315">
        <v>27.626239999999999</v>
      </c>
      <c r="F315">
        <v>23.385269999999998</v>
      </c>
      <c r="G315">
        <v>32.004809999999999</v>
      </c>
      <c r="H315">
        <v>321.56603999999999</v>
      </c>
      <c r="I315">
        <v>379.96794999999997</v>
      </c>
      <c r="J315">
        <v>277.50844999999998</v>
      </c>
      <c r="K315">
        <v>3559.2959999999998</v>
      </c>
      <c r="L315">
        <v>198.19139999999999</v>
      </c>
      <c r="M315">
        <v>46.073300000000003</v>
      </c>
    </row>
    <row r="316" spans="1:13">
      <c r="A316">
        <v>2014</v>
      </c>
      <c r="B316" t="s">
        <v>15</v>
      </c>
      <c r="C316" t="s">
        <v>17</v>
      </c>
      <c r="D316">
        <v>0.49244900000000003</v>
      </c>
      <c r="E316">
        <v>28.38531</v>
      </c>
      <c r="F316">
        <v>23.990010000000002</v>
      </c>
      <c r="G316">
        <v>32.937759999999997</v>
      </c>
      <c r="H316">
        <v>312.95857000000001</v>
      </c>
      <c r="I316">
        <v>370.39560999999998</v>
      </c>
      <c r="J316">
        <v>269.62887999999998</v>
      </c>
      <c r="K316">
        <v>3496.549</v>
      </c>
      <c r="L316">
        <v>197.0531</v>
      </c>
      <c r="M316">
        <v>45.994709999999998</v>
      </c>
    </row>
    <row r="317" spans="1:13">
      <c r="A317">
        <v>2014</v>
      </c>
      <c r="B317" t="s">
        <v>18</v>
      </c>
      <c r="C317" t="s">
        <v>19</v>
      </c>
      <c r="D317">
        <v>0.40657199999999999</v>
      </c>
      <c r="E317">
        <v>20.33351</v>
      </c>
      <c r="F317">
        <v>17.266359999999999</v>
      </c>
      <c r="G317">
        <v>23.48</v>
      </c>
      <c r="H317">
        <v>437.38578000000001</v>
      </c>
      <c r="I317">
        <v>515.08702000000005</v>
      </c>
      <c r="J317">
        <v>378.76904999999999</v>
      </c>
      <c r="K317">
        <v>4789.9340000000002</v>
      </c>
      <c r="L317">
        <v>277.03840000000002</v>
      </c>
      <c r="M317">
        <v>55.04374</v>
      </c>
    </row>
    <row r="318" spans="1:13">
      <c r="A318">
        <v>2014</v>
      </c>
      <c r="B318" t="s">
        <v>18</v>
      </c>
      <c r="C318" t="s">
        <v>22</v>
      </c>
      <c r="D318">
        <v>0.238926</v>
      </c>
      <c r="E318">
        <v>21.59169</v>
      </c>
      <c r="F318">
        <v>18.4238</v>
      </c>
      <c r="G318">
        <v>24.80986</v>
      </c>
      <c r="H318">
        <v>412.14497999999998</v>
      </c>
      <c r="I318">
        <v>483.02337999999997</v>
      </c>
      <c r="J318">
        <v>358.67529999999999</v>
      </c>
      <c r="K318">
        <v>4482.893</v>
      </c>
      <c r="L318">
        <v>250.4819</v>
      </c>
      <c r="M318">
        <v>49.235010000000003</v>
      </c>
    </row>
    <row r="319" spans="1:13">
      <c r="A319">
        <v>2014</v>
      </c>
      <c r="B319" t="s">
        <v>18</v>
      </c>
      <c r="C319" t="s">
        <v>20</v>
      </c>
      <c r="D319">
        <v>0.124349</v>
      </c>
      <c r="E319">
        <v>18.037700000000001</v>
      </c>
      <c r="F319">
        <v>15.280950000000001</v>
      </c>
      <c r="G319">
        <v>20.879249999999999</v>
      </c>
      <c r="H319">
        <v>492.69031999999999</v>
      </c>
      <c r="I319">
        <v>581.57388000000003</v>
      </c>
      <c r="J319">
        <v>425.63781</v>
      </c>
      <c r="K319">
        <v>5484.8239999999996</v>
      </c>
      <c r="L319">
        <v>333.8904</v>
      </c>
      <c r="M319">
        <v>66.191050000000004</v>
      </c>
    </row>
    <row r="320" spans="1:13">
      <c r="A320">
        <v>2014</v>
      </c>
      <c r="B320" t="s">
        <v>15</v>
      </c>
      <c r="C320" t="s">
        <v>23</v>
      </c>
      <c r="D320">
        <v>0.100979</v>
      </c>
      <c r="E320">
        <v>24.439119999999999</v>
      </c>
      <c r="F320">
        <v>20.825199999999999</v>
      </c>
      <c r="G320">
        <v>28.120450000000002</v>
      </c>
      <c r="H320">
        <v>363.54246000000001</v>
      </c>
      <c r="I320">
        <v>426.64988</v>
      </c>
      <c r="J320">
        <v>315.93511000000001</v>
      </c>
      <c r="K320">
        <v>3865.299</v>
      </c>
      <c r="L320">
        <v>203.74289999999999</v>
      </c>
      <c r="M320">
        <v>46.456600000000002</v>
      </c>
    </row>
    <row r="321" spans="1:13">
      <c r="A321">
        <v>2014</v>
      </c>
      <c r="B321" t="s">
        <v>18</v>
      </c>
      <c r="C321" t="s">
        <v>21</v>
      </c>
      <c r="D321">
        <v>4.3297000000000002E-2</v>
      </c>
      <c r="E321">
        <v>21.269020000000001</v>
      </c>
      <c r="F321">
        <v>17.735910000000001</v>
      </c>
      <c r="G321">
        <v>25.03059</v>
      </c>
      <c r="H321">
        <v>417.83774</v>
      </c>
      <c r="I321">
        <v>501.07389999999998</v>
      </c>
      <c r="J321">
        <v>355.04554000000002</v>
      </c>
      <c r="K321">
        <v>4488.5590000000002</v>
      </c>
      <c r="L321">
        <v>260.30619999999999</v>
      </c>
      <c r="M321">
        <v>55.083039999999997</v>
      </c>
    </row>
    <row r="322" spans="1:13">
      <c r="A322">
        <v>2015</v>
      </c>
      <c r="B322" t="s">
        <v>13</v>
      </c>
      <c r="C322" t="s">
        <v>13</v>
      </c>
      <c r="D322">
        <v>1</v>
      </c>
      <c r="E322">
        <v>24.64986</v>
      </c>
      <c r="F322">
        <v>20.928740000000001</v>
      </c>
      <c r="G322">
        <v>28.46829</v>
      </c>
      <c r="H322">
        <v>360.49588999999997</v>
      </c>
      <c r="I322">
        <v>424.68315999999999</v>
      </c>
      <c r="J322">
        <v>312.07391999999999</v>
      </c>
      <c r="K322">
        <v>4035.4549999999999</v>
      </c>
      <c r="L322">
        <v>228.8536</v>
      </c>
      <c r="M322">
        <v>49.418500000000002</v>
      </c>
    </row>
    <row r="323" spans="1:13">
      <c r="A323">
        <v>2015</v>
      </c>
      <c r="B323" t="s">
        <v>15</v>
      </c>
      <c r="C323" t="s">
        <v>16</v>
      </c>
      <c r="D323">
        <v>0.573573</v>
      </c>
      <c r="E323">
        <v>28.239550000000001</v>
      </c>
      <c r="F323">
        <v>23.907810000000001</v>
      </c>
      <c r="G323">
        <v>32.710549999999998</v>
      </c>
      <c r="H323">
        <v>314.20078999999998</v>
      </c>
      <c r="I323">
        <v>371.29268000000002</v>
      </c>
      <c r="J323">
        <v>271.13146999999998</v>
      </c>
      <c r="K323">
        <v>3555.91</v>
      </c>
      <c r="L323">
        <v>197.3586</v>
      </c>
      <c r="M323">
        <v>46.109409999999997</v>
      </c>
    </row>
    <row r="324" spans="1:13">
      <c r="A324">
        <v>2015</v>
      </c>
      <c r="B324" t="s">
        <v>15</v>
      </c>
      <c r="C324" t="s">
        <v>17</v>
      </c>
      <c r="D324">
        <v>0.47193499999999999</v>
      </c>
      <c r="E324">
        <v>29.00986</v>
      </c>
      <c r="F324">
        <v>24.486789999999999</v>
      </c>
      <c r="G324">
        <v>33.706769999999999</v>
      </c>
      <c r="H324">
        <v>305.73845999999998</v>
      </c>
      <c r="I324">
        <v>362.41318000000001</v>
      </c>
      <c r="J324">
        <v>262.98385000000002</v>
      </c>
      <c r="K324">
        <v>3488.66</v>
      </c>
      <c r="L324">
        <v>196.25409999999999</v>
      </c>
      <c r="M324">
        <v>46.049410000000002</v>
      </c>
    </row>
    <row r="325" spans="1:13">
      <c r="A325">
        <v>2015</v>
      </c>
      <c r="B325" t="s">
        <v>18</v>
      </c>
      <c r="C325" t="s">
        <v>19</v>
      </c>
      <c r="D325">
        <v>0.426427</v>
      </c>
      <c r="E325">
        <v>21.050630000000002</v>
      </c>
      <c r="F325">
        <v>17.924520000000001</v>
      </c>
      <c r="G325">
        <v>24.239820000000002</v>
      </c>
      <c r="H325">
        <v>422.76600000000002</v>
      </c>
      <c r="I325">
        <v>496.49705</v>
      </c>
      <c r="J325">
        <v>367.14433000000002</v>
      </c>
      <c r="K325">
        <v>4680.4769999999999</v>
      </c>
      <c r="L325">
        <v>271.21660000000003</v>
      </c>
      <c r="M325">
        <v>53.869459999999997</v>
      </c>
    </row>
    <row r="326" spans="1:13">
      <c r="A326">
        <v>2015</v>
      </c>
      <c r="B326" t="s">
        <v>18</v>
      </c>
      <c r="C326" t="s">
        <v>22</v>
      </c>
      <c r="D326">
        <v>0.28060200000000002</v>
      </c>
      <c r="E326">
        <v>21.942409999999999</v>
      </c>
      <c r="F326">
        <v>18.741790000000002</v>
      </c>
      <c r="G326">
        <v>25.187290000000001</v>
      </c>
      <c r="H326">
        <v>405.52620000000002</v>
      </c>
      <c r="I326">
        <v>474.78259000000003</v>
      </c>
      <c r="J326">
        <v>353.28014999999999</v>
      </c>
      <c r="K326">
        <v>4533.3140000000003</v>
      </c>
      <c r="L326">
        <v>254.02199999999999</v>
      </c>
      <c r="M326">
        <v>49.400539999999999</v>
      </c>
    </row>
    <row r="327" spans="1:13">
      <c r="A327">
        <v>2015</v>
      </c>
      <c r="B327" t="s">
        <v>18</v>
      </c>
      <c r="C327" t="s">
        <v>20</v>
      </c>
      <c r="D327">
        <v>0.106699</v>
      </c>
      <c r="E327">
        <v>18.808610000000002</v>
      </c>
      <c r="F327">
        <v>15.974399999999999</v>
      </c>
      <c r="G327">
        <v>21.715060000000001</v>
      </c>
      <c r="H327">
        <v>473.52256999999997</v>
      </c>
      <c r="I327">
        <v>557.52520000000004</v>
      </c>
      <c r="J327">
        <v>410.15215999999998</v>
      </c>
      <c r="K327">
        <v>5164.6559999999999</v>
      </c>
      <c r="L327">
        <v>324.16800000000001</v>
      </c>
      <c r="M327">
        <v>65.336029999999994</v>
      </c>
    </row>
    <row r="328" spans="1:13">
      <c r="A328">
        <v>2015</v>
      </c>
      <c r="B328" t="s">
        <v>15</v>
      </c>
      <c r="C328" t="s">
        <v>23</v>
      </c>
      <c r="D328">
        <v>0.10163800000000001</v>
      </c>
      <c r="E328">
        <v>25.13993</v>
      </c>
      <c r="F328">
        <v>21.542660000000001</v>
      </c>
      <c r="G328">
        <v>28.763249999999999</v>
      </c>
      <c r="H328">
        <v>353.49382000000003</v>
      </c>
      <c r="I328">
        <v>412.52276000000001</v>
      </c>
      <c r="J328">
        <v>308.96321</v>
      </c>
      <c r="K328">
        <v>3868.1689999999999</v>
      </c>
      <c r="L328">
        <v>202.48740000000001</v>
      </c>
      <c r="M328">
        <v>46.387999999999998</v>
      </c>
    </row>
    <row r="329" spans="1:13">
      <c r="A329">
        <v>2015</v>
      </c>
      <c r="B329" t="s">
        <v>18</v>
      </c>
      <c r="C329" t="s">
        <v>21</v>
      </c>
      <c r="D329">
        <v>3.9126000000000001E-2</v>
      </c>
      <c r="E329">
        <v>21.78246</v>
      </c>
      <c r="F329">
        <v>18.29355</v>
      </c>
      <c r="G329">
        <v>25.443090000000002</v>
      </c>
      <c r="H329">
        <v>407.98874999999998</v>
      </c>
      <c r="I329">
        <v>485.79962</v>
      </c>
      <c r="J329">
        <v>349.28931999999998</v>
      </c>
      <c r="K329">
        <v>4415.51</v>
      </c>
      <c r="L329">
        <v>250.12970000000001</v>
      </c>
      <c r="M329">
        <v>54.649299999999997</v>
      </c>
    </row>
    <row r="330" spans="1:13">
      <c r="A330">
        <v>2016</v>
      </c>
      <c r="B330" t="s">
        <v>13</v>
      </c>
      <c r="C330" t="s">
        <v>13</v>
      </c>
      <c r="D330">
        <v>1</v>
      </c>
      <c r="E330">
        <v>24.708259999999999</v>
      </c>
      <c r="F330">
        <v>21.02</v>
      </c>
      <c r="G330">
        <v>28.479089999999999</v>
      </c>
      <c r="H330">
        <v>359.3451</v>
      </c>
      <c r="I330">
        <v>422.45528999999999</v>
      </c>
      <c r="J330">
        <v>311.72152999999997</v>
      </c>
      <c r="K330">
        <v>4035.0129999999999</v>
      </c>
      <c r="L330">
        <v>229.99700000000001</v>
      </c>
      <c r="M330">
        <v>49.512390000000003</v>
      </c>
    </row>
    <row r="331" spans="1:13">
      <c r="A331">
        <v>2016</v>
      </c>
      <c r="B331" t="s">
        <v>15</v>
      </c>
      <c r="C331" t="s">
        <v>16</v>
      </c>
      <c r="D331">
        <v>0.55293700000000001</v>
      </c>
      <c r="E331">
        <v>28.526879999999998</v>
      </c>
      <c r="F331">
        <v>24.18872</v>
      </c>
      <c r="G331">
        <v>32.990369999999999</v>
      </c>
      <c r="H331">
        <v>310.56650999999999</v>
      </c>
      <c r="I331">
        <v>366.39625999999998</v>
      </c>
      <c r="J331">
        <v>268.44932999999997</v>
      </c>
      <c r="K331">
        <v>3533.3670000000002</v>
      </c>
      <c r="L331">
        <v>196.3766</v>
      </c>
      <c r="M331">
        <v>46.139060000000001</v>
      </c>
    </row>
    <row r="332" spans="1:13">
      <c r="A332">
        <v>2016</v>
      </c>
      <c r="B332" t="s">
        <v>18</v>
      </c>
      <c r="C332" t="s">
        <v>19</v>
      </c>
      <c r="D332">
        <v>0.44706299999999999</v>
      </c>
      <c r="E332">
        <v>21.198589999999999</v>
      </c>
      <c r="F332">
        <v>18.08914</v>
      </c>
      <c r="G332">
        <v>24.35923</v>
      </c>
      <c r="H332">
        <v>419.67547000000002</v>
      </c>
      <c r="I332">
        <v>491.79025999999999</v>
      </c>
      <c r="J332">
        <v>365.24146999999999</v>
      </c>
      <c r="K332">
        <v>4655.46</v>
      </c>
      <c r="L332">
        <v>271.57929999999999</v>
      </c>
      <c r="M332">
        <v>53.68459</v>
      </c>
    </row>
    <row r="333" spans="1:13">
      <c r="A333">
        <v>2016</v>
      </c>
      <c r="B333" t="s">
        <v>15</v>
      </c>
      <c r="C333" t="s">
        <v>17</v>
      </c>
      <c r="D333">
        <v>0.43805100000000002</v>
      </c>
      <c r="E333">
        <v>29.205100000000002</v>
      </c>
      <c r="F333">
        <v>24.635899999999999</v>
      </c>
      <c r="G333">
        <v>33.956090000000003</v>
      </c>
      <c r="H333">
        <v>303.32069999999999</v>
      </c>
      <c r="I333">
        <v>359.71035000000001</v>
      </c>
      <c r="J333">
        <v>260.78113000000002</v>
      </c>
      <c r="K333">
        <v>3468.0650000000001</v>
      </c>
      <c r="L333">
        <v>197.09350000000001</v>
      </c>
      <c r="M333">
        <v>46.16236</v>
      </c>
    </row>
    <row r="334" spans="1:13">
      <c r="A334">
        <v>2016</v>
      </c>
      <c r="B334" t="s">
        <v>18</v>
      </c>
      <c r="C334" t="s">
        <v>22</v>
      </c>
      <c r="D334">
        <v>0.29122799999999999</v>
      </c>
      <c r="E334">
        <v>22.210059999999999</v>
      </c>
      <c r="F334">
        <v>19.035509999999999</v>
      </c>
      <c r="G334">
        <v>25.409939999999999</v>
      </c>
      <c r="H334">
        <v>400.31727999999998</v>
      </c>
      <c r="I334">
        <v>467.03832999999997</v>
      </c>
      <c r="J334">
        <v>349.93531000000002</v>
      </c>
      <c r="K334">
        <v>4482.4480000000003</v>
      </c>
      <c r="L334">
        <v>252.43010000000001</v>
      </c>
      <c r="M334">
        <v>49.119199999999999</v>
      </c>
    </row>
    <row r="335" spans="1:13">
      <c r="A335">
        <v>2016</v>
      </c>
      <c r="B335" t="s">
        <v>18</v>
      </c>
      <c r="C335" t="s">
        <v>20</v>
      </c>
      <c r="D335">
        <v>0.117136</v>
      </c>
      <c r="E335">
        <v>18.922370000000001</v>
      </c>
      <c r="F335">
        <v>16.10266</v>
      </c>
      <c r="G335">
        <v>21.80246</v>
      </c>
      <c r="H335">
        <v>470.91563000000002</v>
      </c>
      <c r="I335">
        <v>553.37608999999998</v>
      </c>
      <c r="J335">
        <v>408.70861000000002</v>
      </c>
      <c r="K335">
        <v>5150.4080000000004</v>
      </c>
      <c r="L335">
        <v>324.21749999999997</v>
      </c>
      <c r="M335">
        <v>64.545429999999996</v>
      </c>
    </row>
    <row r="336" spans="1:13">
      <c r="A336">
        <v>2016</v>
      </c>
      <c r="B336" t="s">
        <v>15</v>
      </c>
      <c r="C336" t="s">
        <v>23</v>
      </c>
      <c r="D336">
        <v>0.114886</v>
      </c>
      <c r="E336">
        <v>26.206399999999999</v>
      </c>
      <c r="F336">
        <v>22.622969999999999</v>
      </c>
      <c r="G336">
        <v>29.76286</v>
      </c>
      <c r="H336">
        <v>338.19432</v>
      </c>
      <c r="I336">
        <v>391.88918999999999</v>
      </c>
      <c r="J336">
        <v>297.68767000000003</v>
      </c>
      <c r="K336">
        <v>3782.3589999999999</v>
      </c>
      <c r="L336">
        <v>193.64340000000001</v>
      </c>
      <c r="M336">
        <v>46.050220000000003</v>
      </c>
    </row>
    <row r="337" spans="1:13">
      <c r="A337">
        <v>2016</v>
      </c>
      <c r="B337" t="s">
        <v>18</v>
      </c>
      <c r="C337" t="s">
        <v>21</v>
      </c>
      <c r="D337">
        <v>3.8699999999999998E-2</v>
      </c>
      <c r="E337">
        <v>21.661919999999999</v>
      </c>
      <c r="F337">
        <v>18.075890000000001</v>
      </c>
      <c r="G337">
        <v>25.474440000000001</v>
      </c>
      <c r="H337">
        <v>410.25907000000001</v>
      </c>
      <c r="I337">
        <v>491.64926000000003</v>
      </c>
      <c r="J337">
        <v>348.85944000000001</v>
      </c>
      <c r="K337">
        <v>4459.3280000000004</v>
      </c>
      <c r="L337">
        <v>256.35890000000001</v>
      </c>
      <c r="M337">
        <v>55.167160000000003</v>
      </c>
    </row>
    <row r="338" spans="1:13">
      <c r="A338">
        <v>2017</v>
      </c>
      <c r="B338" t="s">
        <v>13</v>
      </c>
      <c r="C338" t="s">
        <v>13</v>
      </c>
      <c r="D338">
        <v>1</v>
      </c>
      <c r="E338">
        <v>24.861730000000001</v>
      </c>
      <c r="F338">
        <v>21.128979999999999</v>
      </c>
      <c r="G338">
        <v>28.684660000000001</v>
      </c>
      <c r="H338">
        <v>356.71803999999997</v>
      </c>
      <c r="I338">
        <v>419.80426</v>
      </c>
      <c r="J338">
        <v>309.12662</v>
      </c>
      <c r="K338">
        <v>4093.2179999999998</v>
      </c>
      <c r="L338">
        <v>233.62870000000001</v>
      </c>
      <c r="M338">
        <v>49.822040000000001</v>
      </c>
    </row>
    <row r="339" spans="1:13">
      <c r="A339">
        <v>2017</v>
      </c>
      <c r="B339" t="s">
        <v>15</v>
      </c>
      <c r="C339" t="s">
        <v>16</v>
      </c>
      <c r="D339">
        <v>0.52624199999999999</v>
      </c>
      <c r="E339">
        <v>29.187570000000001</v>
      </c>
      <c r="F339">
        <v>24.768560000000001</v>
      </c>
      <c r="G339">
        <v>33.726959999999998</v>
      </c>
      <c r="H339">
        <v>302.91761000000002</v>
      </c>
      <c r="I339">
        <v>357.11153999999999</v>
      </c>
      <c r="J339">
        <v>262.03437000000002</v>
      </c>
      <c r="K339">
        <v>3556.511</v>
      </c>
      <c r="L339">
        <v>194.28819999999999</v>
      </c>
      <c r="M339">
        <v>46.22486</v>
      </c>
    </row>
    <row r="340" spans="1:13">
      <c r="A340">
        <v>2017</v>
      </c>
      <c r="B340" t="s">
        <v>18</v>
      </c>
      <c r="C340" t="s">
        <v>19</v>
      </c>
      <c r="D340">
        <v>0.47375800000000001</v>
      </c>
      <c r="E340">
        <v>21.347380000000001</v>
      </c>
      <c r="F340">
        <v>18.164180000000002</v>
      </c>
      <c r="G340">
        <v>24.599519999999998</v>
      </c>
      <c r="H340">
        <v>416.47854000000001</v>
      </c>
      <c r="I340">
        <v>489.44216999999998</v>
      </c>
      <c r="J340">
        <v>361.43581</v>
      </c>
      <c r="K340">
        <v>4689.3810000000003</v>
      </c>
      <c r="L340">
        <v>277.32749999999999</v>
      </c>
      <c r="M340">
        <v>53.817709999999998</v>
      </c>
    </row>
    <row r="341" spans="1:13">
      <c r="A341">
        <v>2017</v>
      </c>
      <c r="B341" t="s">
        <v>15</v>
      </c>
      <c r="C341" t="s">
        <v>17</v>
      </c>
      <c r="D341">
        <v>0.41018199999999999</v>
      </c>
      <c r="E341">
        <v>30.182220000000001</v>
      </c>
      <c r="F341">
        <v>25.542010000000001</v>
      </c>
      <c r="G341">
        <v>34.975589999999997</v>
      </c>
      <c r="H341">
        <v>292.68457000000001</v>
      </c>
      <c r="I341">
        <v>346.01719000000003</v>
      </c>
      <c r="J341">
        <v>252.45119</v>
      </c>
      <c r="K341">
        <v>3470.57</v>
      </c>
      <c r="L341">
        <v>193.57640000000001</v>
      </c>
      <c r="M341">
        <v>46.135449999999999</v>
      </c>
    </row>
    <row r="342" spans="1:13">
      <c r="A342">
        <v>2017</v>
      </c>
      <c r="B342" t="s">
        <v>18</v>
      </c>
      <c r="C342" t="s">
        <v>22</v>
      </c>
      <c r="D342">
        <v>0.31682199999999999</v>
      </c>
      <c r="E342">
        <v>22.33849</v>
      </c>
      <c r="F342">
        <v>19.07424</v>
      </c>
      <c r="G342">
        <v>25.649930000000001</v>
      </c>
      <c r="H342">
        <v>397.85816999999997</v>
      </c>
      <c r="I342">
        <v>465.91298</v>
      </c>
      <c r="J342">
        <v>346.51857999999999</v>
      </c>
      <c r="K342">
        <v>4509.665</v>
      </c>
      <c r="L342">
        <v>257.30959999999999</v>
      </c>
      <c r="M342">
        <v>49.429279999999999</v>
      </c>
    </row>
    <row r="343" spans="1:13">
      <c r="A343">
        <v>2017</v>
      </c>
      <c r="B343" t="s">
        <v>18</v>
      </c>
      <c r="C343" t="s">
        <v>20</v>
      </c>
      <c r="D343">
        <v>0.120699</v>
      </c>
      <c r="E343">
        <v>18.917629999999999</v>
      </c>
      <c r="F343">
        <v>16.08738</v>
      </c>
      <c r="G343">
        <v>21.81259</v>
      </c>
      <c r="H343">
        <v>470.48611</v>
      </c>
      <c r="I343">
        <v>553.27095999999995</v>
      </c>
      <c r="J343">
        <v>408.03437000000002</v>
      </c>
      <c r="K343">
        <v>5217.0410000000002</v>
      </c>
      <c r="L343">
        <v>332.80309999999997</v>
      </c>
      <c r="M343">
        <v>64.782420000000002</v>
      </c>
    </row>
    <row r="344" spans="1:13">
      <c r="A344">
        <v>2017</v>
      </c>
      <c r="B344" t="s">
        <v>15</v>
      </c>
      <c r="C344" t="s">
        <v>23</v>
      </c>
      <c r="D344">
        <v>0.11606</v>
      </c>
      <c r="E344">
        <v>26.14273</v>
      </c>
      <c r="F344">
        <v>22.37406</v>
      </c>
      <c r="G344">
        <v>29.948319999999999</v>
      </c>
      <c r="H344">
        <v>339.08337</v>
      </c>
      <c r="I344">
        <v>396.32136000000003</v>
      </c>
      <c r="J344">
        <v>295.90337</v>
      </c>
      <c r="K344">
        <v>3860.2460000000001</v>
      </c>
      <c r="L344">
        <v>196.8039</v>
      </c>
      <c r="M344">
        <v>46.540869999999998</v>
      </c>
    </row>
    <row r="345" spans="1:13">
      <c r="A345">
        <v>2017</v>
      </c>
      <c r="B345" t="s">
        <v>18</v>
      </c>
      <c r="C345" t="s">
        <v>21</v>
      </c>
      <c r="D345">
        <v>3.6236999999999998E-2</v>
      </c>
      <c r="E345">
        <v>22.234480000000001</v>
      </c>
      <c r="F345">
        <v>18.400649999999999</v>
      </c>
      <c r="G345">
        <v>26.381019999999999</v>
      </c>
      <c r="H345">
        <v>399.38706000000002</v>
      </c>
      <c r="I345">
        <v>482.55590000000001</v>
      </c>
      <c r="J345">
        <v>336.64567</v>
      </c>
      <c r="K345">
        <v>4503.1030000000001</v>
      </c>
      <c r="L345">
        <v>267.56490000000002</v>
      </c>
      <c r="M345">
        <v>55.66431</v>
      </c>
    </row>
    <row r="346" spans="1:13">
      <c r="A346">
        <v>2018</v>
      </c>
      <c r="B346" t="s">
        <v>13</v>
      </c>
      <c r="C346" t="s">
        <v>13</v>
      </c>
      <c r="D346">
        <v>1</v>
      </c>
      <c r="E346">
        <v>25.105519999999999</v>
      </c>
      <c r="F346">
        <v>21.471039999999999</v>
      </c>
      <c r="G346">
        <v>28.78077</v>
      </c>
      <c r="H346">
        <v>352.71519000000001</v>
      </c>
      <c r="I346">
        <v>412.58019000000002</v>
      </c>
      <c r="J346">
        <v>307.55383</v>
      </c>
      <c r="K346">
        <v>4136.7470000000003</v>
      </c>
      <c r="L346">
        <v>240.63820000000001</v>
      </c>
      <c r="M346">
        <v>50.354529999999997</v>
      </c>
    </row>
    <row r="347" spans="1:13">
      <c r="A347">
        <v>2018</v>
      </c>
      <c r="B347" t="s">
        <v>18</v>
      </c>
      <c r="C347" t="s">
        <v>19</v>
      </c>
      <c r="D347">
        <v>0.52025699999999997</v>
      </c>
      <c r="E347">
        <v>21.87867</v>
      </c>
      <c r="F347">
        <v>18.733519999999999</v>
      </c>
      <c r="G347">
        <v>25.051500000000001</v>
      </c>
      <c r="H347">
        <v>406.31743</v>
      </c>
      <c r="I347">
        <v>474.50873000000001</v>
      </c>
      <c r="J347">
        <v>354.87488000000002</v>
      </c>
      <c r="K347">
        <v>4647.4769999999999</v>
      </c>
      <c r="L347">
        <v>276.53019999999998</v>
      </c>
      <c r="M347">
        <v>53.897970000000001</v>
      </c>
    </row>
    <row r="348" spans="1:13">
      <c r="A348">
        <v>2018</v>
      </c>
      <c r="B348" t="s">
        <v>15</v>
      </c>
      <c r="C348" t="s">
        <v>16</v>
      </c>
      <c r="D348">
        <v>0.47974299999999998</v>
      </c>
      <c r="E348">
        <v>29.885529999999999</v>
      </c>
      <c r="F348">
        <v>25.51427</v>
      </c>
      <c r="G348">
        <v>34.321449999999999</v>
      </c>
      <c r="H348">
        <v>294.58631000000003</v>
      </c>
      <c r="I348">
        <v>345.42187999999999</v>
      </c>
      <c r="J348">
        <v>256.23658999999998</v>
      </c>
      <c r="K348">
        <v>3582.8870000000002</v>
      </c>
      <c r="L348">
        <v>201.71530000000001</v>
      </c>
      <c r="M348">
        <v>46.511839999999999</v>
      </c>
    </row>
    <row r="349" spans="1:13">
      <c r="A349">
        <v>2018</v>
      </c>
      <c r="B349" t="s">
        <v>15</v>
      </c>
      <c r="C349" t="s">
        <v>17</v>
      </c>
      <c r="D349">
        <v>0.36668499999999998</v>
      </c>
      <c r="E349">
        <v>30.763120000000001</v>
      </c>
      <c r="F349">
        <v>26.11862</v>
      </c>
      <c r="G349">
        <v>35.52928</v>
      </c>
      <c r="H349">
        <v>285.55007000000001</v>
      </c>
      <c r="I349">
        <v>336.79566999999997</v>
      </c>
      <c r="J349">
        <v>246.89111</v>
      </c>
      <c r="K349">
        <v>3534.8270000000002</v>
      </c>
      <c r="L349">
        <v>205.89250000000001</v>
      </c>
      <c r="M349">
        <v>46.676909999999999</v>
      </c>
    </row>
    <row r="350" spans="1:13">
      <c r="A350">
        <v>2018</v>
      </c>
      <c r="B350" t="s">
        <v>18</v>
      </c>
      <c r="C350" t="s">
        <v>22</v>
      </c>
      <c r="D350">
        <v>0.35008</v>
      </c>
      <c r="E350">
        <v>23.128969999999999</v>
      </c>
      <c r="F350">
        <v>19.90307</v>
      </c>
      <c r="G350">
        <v>26.350919999999999</v>
      </c>
      <c r="H350">
        <v>384.17925000000002</v>
      </c>
      <c r="I350">
        <v>446.43216999999999</v>
      </c>
      <c r="J350">
        <v>337.21651000000003</v>
      </c>
      <c r="K350">
        <v>4426.1109999999999</v>
      </c>
      <c r="L350">
        <v>249.79929999999999</v>
      </c>
      <c r="M350">
        <v>49.151200000000003</v>
      </c>
    </row>
    <row r="351" spans="1:13">
      <c r="A351">
        <v>2018</v>
      </c>
      <c r="B351" t="s">
        <v>18</v>
      </c>
      <c r="C351" t="s">
        <v>20</v>
      </c>
      <c r="D351">
        <v>0.13894799999999999</v>
      </c>
      <c r="E351">
        <v>19.109739999999999</v>
      </c>
      <c r="F351">
        <v>16.298580000000001</v>
      </c>
      <c r="G351">
        <v>21.968150000000001</v>
      </c>
      <c r="H351">
        <v>465.99329</v>
      </c>
      <c r="I351">
        <v>546.37018999999998</v>
      </c>
      <c r="J351">
        <v>405.35809</v>
      </c>
      <c r="K351">
        <v>5233.0550000000003</v>
      </c>
      <c r="L351">
        <v>345.67329999999998</v>
      </c>
      <c r="M351">
        <v>65.496790000000004</v>
      </c>
    </row>
    <row r="352" spans="1:13">
      <c r="A352">
        <v>2018</v>
      </c>
      <c r="B352" t="s">
        <v>15</v>
      </c>
      <c r="C352" t="s">
        <v>23</v>
      </c>
      <c r="D352">
        <v>0.11305800000000001</v>
      </c>
      <c r="E352">
        <v>27.354579999999999</v>
      </c>
      <c r="F352">
        <v>23.7332</v>
      </c>
      <c r="G352">
        <v>30.913039999999999</v>
      </c>
      <c r="H352">
        <v>323.89382000000001</v>
      </c>
      <c r="I352">
        <v>373.39952</v>
      </c>
      <c r="J352">
        <v>286.54707999999999</v>
      </c>
      <c r="K352">
        <v>3738.76</v>
      </c>
      <c r="L352">
        <v>188.16730000000001</v>
      </c>
      <c r="M352">
        <v>45.976469999999999</v>
      </c>
    </row>
    <row r="353" spans="1:13">
      <c r="A353">
        <v>2018</v>
      </c>
      <c r="B353" t="s">
        <v>18</v>
      </c>
      <c r="C353" t="s">
        <v>21</v>
      </c>
      <c r="D353">
        <v>3.1229E-2</v>
      </c>
      <c r="E353">
        <v>22.759319999999999</v>
      </c>
      <c r="F353">
        <v>18.846209999999999</v>
      </c>
      <c r="G353">
        <v>26.986350000000002</v>
      </c>
      <c r="H353">
        <v>388.97187000000002</v>
      </c>
      <c r="I353">
        <v>469.51539000000002</v>
      </c>
      <c r="J353">
        <v>328.21096999999997</v>
      </c>
      <c r="K353">
        <v>4523.5870000000004</v>
      </c>
      <c r="L353">
        <v>268.54610000000002</v>
      </c>
      <c r="M353">
        <v>55.503050000000002</v>
      </c>
    </row>
    <row r="354" spans="1:13">
      <c r="A354">
        <v>2019</v>
      </c>
      <c r="B354" t="s">
        <v>13</v>
      </c>
      <c r="C354" t="s">
        <v>13</v>
      </c>
      <c r="D354">
        <v>1</v>
      </c>
      <c r="E354">
        <v>24.908349999999999</v>
      </c>
      <c r="F354">
        <v>21.321680000000001</v>
      </c>
      <c r="G354">
        <v>28.528649999999999</v>
      </c>
      <c r="H354">
        <v>355.65778999999998</v>
      </c>
      <c r="I354">
        <v>415.66172</v>
      </c>
      <c r="J354">
        <v>310.39166999999998</v>
      </c>
      <c r="K354">
        <v>4155.6239999999998</v>
      </c>
      <c r="L354">
        <v>245.06039999999999</v>
      </c>
      <c r="M354">
        <v>50.768880000000003</v>
      </c>
    </row>
    <row r="355" spans="1:13">
      <c r="A355">
        <v>2019</v>
      </c>
      <c r="B355" t="s">
        <v>18</v>
      </c>
      <c r="C355" t="s">
        <v>19</v>
      </c>
      <c r="D355">
        <v>0.55570699999999995</v>
      </c>
      <c r="E355">
        <v>21.972249999999999</v>
      </c>
      <c r="F355">
        <v>18.78717</v>
      </c>
      <c r="G355">
        <v>25.194489999999998</v>
      </c>
      <c r="H355">
        <v>404.28032000000002</v>
      </c>
      <c r="I355">
        <v>472.83600000000001</v>
      </c>
      <c r="J355">
        <v>352.56286999999998</v>
      </c>
      <c r="K355">
        <v>4627.7259999999997</v>
      </c>
      <c r="L355">
        <v>280.12520000000001</v>
      </c>
      <c r="M355">
        <v>54.22052</v>
      </c>
    </row>
    <row r="356" spans="1:13">
      <c r="A356">
        <v>2019</v>
      </c>
      <c r="B356" t="s">
        <v>15</v>
      </c>
      <c r="C356" t="s">
        <v>16</v>
      </c>
      <c r="D356">
        <v>0.44429299999999999</v>
      </c>
      <c r="E356">
        <v>29.906880000000001</v>
      </c>
      <c r="F356">
        <v>25.649719999999999</v>
      </c>
      <c r="G356">
        <v>34.187420000000003</v>
      </c>
      <c r="H356">
        <v>294.84240999999997</v>
      </c>
      <c r="I356">
        <v>344.15010999999998</v>
      </c>
      <c r="J356">
        <v>257.64537000000001</v>
      </c>
      <c r="K356">
        <v>3565.134</v>
      </c>
      <c r="L356">
        <v>201.20249999999999</v>
      </c>
      <c r="M356">
        <v>46.451689999999999</v>
      </c>
    </row>
    <row r="357" spans="1:13">
      <c r="A357">
        <v>2019</v>
      </c>
      <c r="B357" t="s">
        <v>18</v>
      </c>
      <c r="C357" t="s">
        <v>22</v>
      </c>
      <c r="D357">
        <v>0.36513400000000001</v>
      </c>
      <c r="E357">
        <v>23.481950000000001</v>
      </c>
      <c r="F357">
        <v>20.163139999999999</v>
      </c>
      <c r="G357">
        <v>26.81109</v>
      </c>
      <c r="H357">
        <v>378.06599</v>
      </c>
      <c r="I357">
        <v>440.32197000000002</v>
      </c>
      <c r="J357">
        <v>331.10095000000001</v>
      </c>
      <c r="K357">
        <v>4444.482</v>
      </c>
      <c r="L357">
        <v>254.63210000000001</v>
      </c>
      <c r="M357">
        <v>49.476990000000001</v>
      </c>
    </row>
    <row r="358" spans="1:13">
      <c r="A358">
        <v>2019</v>
      </c>
      <c r="B358" t="s">
        <v>15</v>
      </c>
      <c r="C358" t="s">
        <v>17</v>
      </c>
      <c r="D358">
        <v>0.327121</v>
      </c>
      <c r="E358">
        <v>30.874700000000001</v>
      </c>
      <c r="F358">
        <v>26.314129999999999</v>
      </c>
      <c r="G358">
        <v>35.518569999999997</v>
      </c>
      <c r="H358">
        <v>284.92421999999999</v>
      </c>
      <c r="I358">
        <v>334.79232999999999</v>
      </c>
      <c r="J358">
        <v>247.30440999999999</v>
      </c>
      <c r="K358">
        <v>3511.9659999999999</v>
      </c>
      <c r="L358">
        <v>204.1421</v>
      </c>
      <c r="M358">
        <v>46.483269999999997</v>
      </c>
    </row>
    <row r="359" spans="1:13">
      <c r="A359">
        <v>2019</v>
      </c>
      <c r="B359" t="s">
        <v>18</v>
      </c>
      <c r="C359" t="s">
        <v>20</v>
      </c>
      <c r="D359">
        <v>0.156191</v>
      </c>
      <c r="E359">
        <v>19.027180000000001</v>
      </c>
      <c r="F359">
        <v>16.22906</v>
      </c>
      <c r="G359">
        <v>21.872</v>
      </c>
      <c r="H359">
        <v>467.41611</v>
      </c>
      <c r="I359">
        <v>548.00735999999995</v>
      </c>
      <c r="J359">
        <v>406.61919999999998</v>
      </c>
      <c r="K359">
        <v>5084.835</v>
      </c>
      <c r="L359">
        <v>342.66480000000001</v>
      </c>
      <c r="M359">
        <v>65.112290000000002</v>
      </c>
    </row>
    <row r="360" spans="1:13">
      <c r="A360">
        <v>2019</v>
      </c>
      <c r="B360" t="s">
        <v>15</v>
      </c>
      <c r="C360" t="s">
        <v>23</v>
      </c>
      <c r="D360">
        <v>0.117172</v>
      </c>
      <c r="E360">
        <v>27.500250000000001</v>
      </c>
      <c r="F360">
        <v>23.960719999999998</v>
      </c>
      <c r="G360">
        <v>30.949210000000001</v>
      </c>
      <c r="H360">
        <v>322.53194999999999</v>
      </c>
      <c r="I360">
        <v>370.27508</v>
      </c>
      <c r="J360">
        <v>286.51519999999999</v>
      </c>
      <c r="K360">
        <v>3713.5680000000002</v>
      </c>
      <c r="L360">
        <v>192.9958</v>
      </c>
      <c r="M360">
        <v>46.36354</v>
      </c>
    </row>
    <row r="361" spans="1:13">
      <c r="A361">
        <v>2019</v>
      </c>
      <c r="B361" t="s">
        <v>18</v>
      </c>
      <c r="C361" t="s">
        <v>21</v>
      </c>
      <c r="D361">
        <v>3.4381000000000002E-2</v>
      </c>
      <c r="E361">
        <v>22.429179999999999</v>
      </c>
      <c r="F361">
        <v>18.625800000000002</v>
      </c>
      <c r="G361">
        <v>26.513449999999999</v>
      </c>
      <c r="H361">
        <v>395.85951</v>
      </c>
      <c r="I361">
        <v>476.64236</v>
      </c>
      <c r="J361">
        <v>334.91807</v>
      </c>
      <c r="K361">
        <v>4497.2030000000004</v>
      </c>
      <c r="L361">
        <v>266.7527</v>
      </c>
      <c r="M361">
        <v>55.117019999999997</v>
      </c>
    </row>
    <row r="362" spans="1:13">
      <c r="A362">
        <v>2020</v>
      </c>
      <c r="B362" t="s">
        <v>13</v>
      </c>
      <c r="C362" t="s">
        <v>13</v>
      </c>
      <c r="D362">
        <v>1</v>
      </c>
      <c r="E362">
        <v>25.38325</v>
      </c>
      <c r="F362">
        <v>21.91254</v>
      </c>
      <c r="G362">
        <v>28.827780000000001</v>
      </c>
      <c r="H362">
        <v>348.76916999999997</v>
      </c>
      <c r="I362">
        <v>404.24867999999998</v>
      </c>
      <c r="J362">
        <v>306.91620999999998</v>
      </c>
      <c r="K362">
        <v>4166.2470000000003</v>
      </c>
      <c r="L362">
        <v>245.86680000000001</v>
      </c>
      <c r="M362">
        <v>50.917360000000002</v>
      </c>
    </row>
    <row r="363" spans="1:13">
      <c r="A363">
        <v>2020</v>
      </c>
      <c r="B363" t="s">
        <v>18</v>
      </c>
      <c r="C363" t="s">
        <v>19</v>
      </c>
      <c r="D363">
        <v>0.56053699999999995</v>
      </c>
      <c r="E363">
        <v>22.366129999999998</v>
      </c>
      <c r="F363">
        <v>19.315239999999999</v>
      </c>
      <c r="G363">
        <v>25.391729999999999</v>
      </c>
      <c r="H363">
        <v>397.46821999999997</v>
      </c>
      <c r="I363">
        <v>460.21861000000001</v>
      </c>
      <c r="J363">
        <v>350.1302</v>
      </c>
      <c r="K363">
        <v>4624.1540000000005</v>
      </c>
      <c r="L363">
        <v>278.79719999999998</v>
      </c>
      <c r="M363">
        <v>54.291759999999996</v>
      </c>
    </row>
    <row r="364" spans="1:13">
      <c r="A364">
        <v>2020</v>
      </c>
      <c r="B364" t="s">
        <v>15</v>
      </c>
      <c r="C364" t="s">
        <v>16</v>
      </c>
      <c r="D364">
        <v>0.43946299999999999</v>
      </c>
      <c r="E364">
        <v>30.658370000000001</v>
      </c>
      <c r="F364">
        <v>26.448930000000001</v>
      </c>
      <c r="G364">
        <v>34.841540000000002</v>
      </c>
      <c r="H364">
        <v>286.6533</v>
      </c>
      <c r="I364">
        <v>332.85874999999999</v>
      </c>
      <c r="J364">
        <v>251.79655</v>
      </c>
      <c r="K364">
        <v>3582.1840000000002</v>
      </c>
      <c r="L364">
        <v>203.8639</v>
      </c>
      <c r="M364">
        <v>46.613300000000002</v>
      </c>
    </row>
    <row r="365" spans="1:13">
      <c r="A365">
        <v>2020</v>
      </c>
      <c r="B365" t="s">
        <v>18</v>
      </c>
      <c r="C365" t="s">
        <v>22</v>
      </c>
      <c r="D365">
        <v>0.38724500000000001</v>
      </c>
      <c r="E365">
        <v>23.7501</v>
      </c>
      <c r="F365">
        <v>20.56269</v>
      </c>
      <c r="G365">
        <v>26.895119999999999</v>
      </c>
      <c r="H365">
        <v>373.88992999999999</v>
      </c>
      <c r="I365">
        <v>431.82429000000002</v>
      </c>
      <c r="J365">
        <v>330.18506000000002</v>
      </c>
      <c r="K365">
        <v>4447.9009999999998</v>
      </c>
      <c r="L365">
        <v>256.71409999999997</v>
      </c>
      <c r="M365">
        <v>49.980359999999997</v>
      </c>
    </row>
    <row r="366" spans="1:13">
      <c r="A366">
        <v>2020</v>
      </c>
      <c r="B366" t="s">
        <v>15</v>
      </c>
      <c r="C366" t="s">
        <v>17</v>
      </c>
      <c r="D366">
        <v>0.30938199999999999</v>
      </c>
      <c r="E366">
        <v>31.731020000000001</v>
      </c>
      <c r="F366">
        <v>27.075710000000001</v>
      </c>
      <c r="G366">
        <v>36.460140000000003</v>
      </c>
      <c r="H366">
        <v>276.70049</v>
      </c>
      <c r="I366">
        <v>324.90143999999998</v>
      </c>
      <c r="J366">
        <v>240.33837</v>
      </c>
      <c r="K366">
        <v>3509.6610000000001</v>
      </c>
      <c r="L366">
        <v>205.51089999999999</v>
      </c>
      <c r="M366">
        <v>46.621079999999999</v>
      </c>
    </row>
    <row r="367" spans="1:13">
      <c r="A367">
        <v>2020</v>
      </c>
      <c r="B367" t="s">
        <v>18</v>
      </c>
      <c r="C367" t="s">
        <v>20</v>
      </c>
      <c r="D367">
        <v>0.144008</v>
      </c>
      <c r="E367">
        <v>19.193490000000001</v>
      </c>
      <c r="F367">
        <v>16.545069999999999</v>
      </c>
      <c r="G367">
        <v>21.829540000000001</v>
      </c>
      <c r="H367">
        <v>464.56200999999999</v>
      </c>
      <c r="I367">
        <v>538.90647000000001</v>
      </c>
      <c r="J367">
        <v>408.4776</v>
      </c>
      <c r="K367">
        <v>5125.9859999999999</v>
      </c>
      <c r="L367">
        <v>342.35120000000001</v>
      </c>
      <c r="M367">
        <v>65.644980000000004</v>
      </c>
    </row>
    <row r="368" spans="1:13">
      <c r="A368">
        <v>2020</v>
      </c>
      <c r="B368" t="s">
        <v>15</v>
      </c>
      <c r="C368" t="s">
        <v>23</v>
      </c>
      <c r="D368">
        <v>0.130081</v>
      </c>
      <c r="E368">
        <v>28.376860000000001</v>
      </c>
      <c r="F368">
        <v>25.068729999999999</v>
      </c>
      <c r="G368">
        <v>31.514119999999998</v>
      </c>
      <c r="H368">
        <v>310.32488000000001</v>
      </c>
      <c r="I368">
        <v>351.78428000000002</v>
      </c>
      <c r="J368">
        <v>279.04849000000002</v>
      </c>
      <c r="K368">
        <v>3754.67</v>
      </c>
      <c r="L368">
        <v>199.94649999999999</v>
      </c>
      <c r="M368">
        <v>46.594799999999999</v>
      </c>
    </row>
    <row r="369" spans="1:13">
      <c r="A369">
        <v>2020</v>
      </c>
      <c r="B369" t="s">
        <v>18</v>
      </c>
      <c r="C369" t="s">
        <v>21</v>
      </c>
      <c r="D369">
        <v>2.9284000000000001E-2</v>
      </c>
      <c r="E369">
        <v>23.35398</v>
      </c>
      <c r="F369">
        <v>19.732430000000001</v>
      </c>
      <c r="G369">
        <v>27.10708</v>
      </c>
      <c r="H369">
        <v>379.31914999999998</v>
      </c>
      <c r="I369">
        <v>448.74032999999997</v>
      </c>
      <c r="J369">
        <v>326.94878</v>
      </c>
      <c r="K369">
        <v>4487.058</v>
      </c>
      <c r="L369">
        <v>258.28379999999999</v>
      </c>
      <c r="M369">
        <v>55.473739999999999</v>
      </c>
    </row>
    <row r="370" spans="1:13">
      <c r="A370">
        <v>2021</v>
      </c>
      <c r="B370" t="s">
        <v>13</v>
      </c>
      <c r="C370" t="s">
        <v>13</v>
      </c>
      <c r="D370">
        <v>1</v>
      </c>
      <c r="E370">
        <v>25.42454</v>
      </c>
      <c r="F370">
        <v>22.169339999999998</v>
      </c>
      <c r="G370">
        <v>28.5916</v>
      </c>
      <c r="H370">
        <v>346.85169999999999</v>
      </c>
      <c r="I370">
        <v>398.13436000000002</v>
      </c>
      <c r="J370">
        <v>308.16476999999998</v>
      </c>
      <c r="K370">
        <v>4289.42</v>
      </c>
      <c r="L370">
        <v>253.42920000000001</v>
      </c>
      <c r="M370">
        <v>51.546700000000001</v>
      </c>
    </row>
    <row r="371" spans="1:13">
      <c r="A371">
        <v>2021</v>
      </c>
      <c r="B371" t="s">
        <v>18</v>
      </c>
      <c r="C371" t="s">
        <v>19</v>
      </c>
      <c r="D371">
        <v>0.629305</v>
      </c>
      <c r="E371">
        <v>22.724299999999999</v>
      </c>
      <c r="F371">
        <v>19.87594</v>
      </c>
      <c r="G371">
        <v>25.47878</v>
      </c>
      <c r="H371">
        <v>390.65786000000003</v>
      </c>
      <c r="I371">
        <v>446.47780999999998</v>
      </c>
      <c r="J371">
        <v>348.54807</v>
      </c>
      <c r="K371">
        <v>4677.18</v>
      </c>
      <c r="L371">
        <v>276.33080000000001</v>
      </c>
      <c r="M371">
        <v>54.298630000000003</v>
      </c>
    </row>
    <row r="372" spans="1:13">
      <c r="A372">
        <v>2021</v>
      </c>
      <c r="B372" t="s">
        <v>18</v>
      </c>
      <c r="C372" t="s">
        <v>22</v>
      </c>
      <c r="D372">
        <v>0.44667400000000002</v>
      </c>
      <c r="E372">
        <v>24.055910000000001</v>
      </c>
      <c r="F372">
        <v>21.12546</v>
      </c>
      <c r="G372">
        <v>26.86749</v>
      </c>
      <c r="H372">
        <v>368.02816999999999</v>
      </c>
      <c r="I372">
        <v>418.90940999999998</v>
      </c>
      <c r="J372">
        <v>329.64407999999997</v>
      </c>
      <c r="K372">
        <v>4492.5919999999996</v>
      </c>
      <c r="L372">
        <v>256.78289999999998</v>
      </c>
      <c r="M372">
        <v>50.100929999999998</v>
      </c>
    </row>
    <row r="373" spans="1:13">
      <c r="A373">
        <v>2021</v>
      </c>
      <c r="B373" t="s">
        <v>15</v>
      </c>
      <c r="C373" t="s">
        <v>16</v>
      </c>
      <c r="D373">
        <v>0.370695</v>
      </c>
      <c r="E373">
        <v>31.849299999999999</v>
      </c>
      <c r="F373">
        <v>27.56982</v>
      </c>
      <c r="G373">
        <v>36.073450000000001</v>
      </c>
      <c r="H373">
        <v>272.48466999999999</v>
      </c>
      <c r="I373">
        <v>316.06466999999998</v>
      </c>
      <c r="J373">
        <v>239.60853</v>
      </c>
      <c r="K373">
        <v>3631.1439999999998</v>
      </c>
      <c r="L373">
        <v>214.5504</v>
      </c>
      <c r="M373">
        <v>46.874920000000003</v>
      </c>
    </row>
    <row r="374" spans="1:13">
      <c r="A374">
        <v>2021</v>
      </c>
      <c r="B374" t="s">
        <v>15</v>
      </c>
      <c r="C374" t="s">
        <v>17</v>
      </c>
      <c r="D374">
        <v>0.25689400000000001</v>
      </c>
      <c r="E374">
        <v>32.248629999999999</v>
      </c>
      <c r="F374">
        <v>27.588719999999999</v>
      </c>
      <c r="G374">
        <v>36.957819999999998</v>
      </c>
      <c r="H374">
        <v>270.19125000000003</v>
      </c>
      <c r="I374">
        <v>316.88038</v>
      </c>
      <c r="J374">
        <v>234.96963</v>
      </c>
      <c r="K374">
        <v>3562.35</v>
      </c>
      <c r="L374">
        <v>214.42670000000001</v>
      </c>
      <c r="M374">
        <v>46.892200000000003</v>
      </c>
    </row>
    <row r="375" spans="1:13">
      <c r="A375">
        <v>2021</v>
      </c>
      <c r="B375" t="s">
        <v>18</v>
      </c>
      <c r="C375" t="s">
        <v>20</v>
      </c>
      <c r="D375">
        <v>0.161056</v>
      </c>
      <c r="E375">
        <v>19.326180000000001</v>
      </c>
      <c r="F375">
        <v>16.73546</v>
      </c>
      <c r="G375">
        <v>21.88157</v>
      </c>
      <c r="H375">
        <v>462.58010000000002</v>
      </c>
      <c r="I375">
        <v>534.07174999999995</v>
      </c>
      <c r="J375">
        <v>408.64780999999999</v>
      </c>
      <c r="K375">
        <v>5200.6549999999997</v>
      </c>
      <c r="L375">
        <v>337.20589999999999</v>
      </c>
      <c r="M375">
        <v>65.746939999999995</v>
      </c>
    </row>
    <row r="376" spans="1:13">
      <c r="A376">
        <v>2021</v>
      </c>
      <c r="B376" t="s">
        <v>15</v>
      </c>
      <c r="C376" t="s">
        <v>23</v>
      </c>
      <c r="D376">
        <v>0.113801</v>
      </c>
      <c r="E376">
        <v>30.983239999999999</v>
      </c>
      <c r="F376">
        <v>27.527249999999999</v>
      </c>
      <c r="G376">
        <v>34.224719999999998</v>
      </c>
      <c r="H376">
        <v>277.66181</v>
      </c>
      <c r="I376">
        <v>314.22329000000002</v>
      </c>
      <c r="J376">
        <v>250.08034000000001</v>
      </c>
      <c r="K376">
        <v>3786.44</v>
      </c>
      <c r="L376">
        <v>214.8296</v>
      </c>
      <c r="M376">
        <v>46.835920000000002</v>
      </c>
    </row>
    <row r="377" spans="1:13">
      <c r="A377">
        <v>2021</v>
      </c>
      <c r="B377" t="s">
        <v>18</v>
      </c>
      <c r="C377" t="s">
        <v>21</v>
      </c>
      <c r="D377">
        <v>2.1576000000000001E-2</v>
      </c>
      <c r="E377">
        <v>27.264340000000001</v>
      </c>
      <c r="F377">
        <v>24.12931</v>
      </c>
      <c r="G377">
        <v>30.227029999999999</v>
      </c>
      <c r="H377">
        <v>322.27528000000001</v>
      </c>
      <c r="I377">
        <v>363.35539</v>
      </c>
      <c r="J377">
        <v>291.28503000000001</v>
      </c>
      <c r="K377">
        <v>4591.0680000000002</v>
      </c>
      <c r="L377">
        <v>226.61279999999999</v>
      </c>
      <c r="M377">
        <v>55.744019999999999</v>
      </c>
    </row>
    <row r="378" spans="1:13">
      <c r="A378" t="s">
        <v>24</v>
      </c>
      <c r="B378" t="s">
        <v>15</v>
      </c>
      <c r="C378" t="s">
        <v>17</v>
      </c>
      <c r="D378" t="s">
        <v>14</v>
      </c>
      <c r="E378">
        <v>33.711840000000002</v>
      </c>
      <c r="F378">
        <v>29.173290000000001</v>
      </c>
      <c r="G378">
        <v>38.194380000000002</v>
      </c>
      <c r="H378">
        <v>253.95466999999999</v>
      </c>
      <c r="I378">
        <v>295.33058</v>
      </c>
      <c r="J378">
        <v>222.74126000000001</v>
      </c>
      <c r="K378">
        <v>3628.3090000000002</v>
      </c>
      <c r="L378">
        <v>243.0523</v>
      </c>
      <c r="M378">
        <v>47.16722</v>
      </c>
    </row>
    <row r="379" spans="1:13">
      <c r="A379" t="s">
        <v>24</v>
      </c>
      <c r="B379" t="s">
        <v>15</v>
      </c>
      <c r="C379" t="s">
        <v>16</v>
      </c>
      <c r="D379" t="s">
        <v>14</v>
      </c>
      <c r="E379">
        <v>33.267060000000001</v>
      </c>
      <c r="F379">
        <v>29.19933</v>
      </c>
      <c r="G379">
        <v>37.173749999999998</v>
      </c>
      <c r="H379">
        <v>256.49108000000001</v>
      </c>
      <c r="I379">
        <v>294.15683000000001</v>
      </c>
      <c r="J379">
        <v>228.07656</v>
      </c>
      <c r="K379">
        <v>3695.1030000000001</v>
      </c>
      <c r="L379">
        <v>251.75370000000001</v>
      </c>
      <c r="M379">
        <v>47.224159999999998</v>
      </c>
    </row>
    <row r="380" spans="1:13">
      <c r="A380" t="s">
        <v>24</v>
      </c>
      <c r="B380" t="s">
        <v>15</v>
      </c>
      <c r="C380" t="s">
        <v>23</v>
      </c>
      <c r="D380" t="s">
        <v>14</v>
      </c>
      <c r="E380">
        <v>32.387929999999997</v>
      </c>
      <c r="F380">
        <v>29.253060000000001</v>
      </c>
      <c r="G380">
        <v>35.236550000000001</v>
      </c>
      <c r="H380">
        <v>261.70942000000002</v>
      </c>
      <c r="I380">
        <v>291.74198999999999</v>
      </c>
      <c r="J380">
        <v>239.05328</v>
      </c>
      <c r="K380">
        <v>3832.5239999999999</v>
      </c>
      <c r="L380">
        <v>269.65589999999997</v>
      </c>
      <c r="M380">
        <v>47.341320000000003</v>
      </c>
    </row>
    <row r="381" spans="1:13">
      <c r="A381" t="s">
        <v>24</v>
      </c>
      <c r="B381" t="s">
        <v>13</v>
      </c>
      <c r="C381" t="s">
        <v>13</v>
      </c>
      <c r="D381" t="s">
        <v>14</v>
      </c>
      <c r="E381">
        <v>26.359649999999998</v>
      </c>
      <c r="F381">
        <v>23.179490000000001</v>
      </c>
      <c r="G381">
        <v>29.402840000000001</v>
      </c>
      <c r="H381">
        <v>330.8116</v>
      </c>
      <c r="I381">
        <v>377.1848</v>
      </c>
      <c r="J381">
        <v>295.82830999999999</v>
      </c>
      <c r="K381">
        <v>4328.9629999999997</v>
      </c>
      <c r="L381">
        <v>272.3535</v>
      </c>
      <c r="M381">
        <v>51.674370000000003</v>
      </c>
    </row>
    <row r="382" spans="1:13">
      <c r="A382" t="s">
        <v>24</v>
      </c>
      <c r="B382" t="s">
        <v>18</v>
      </c>
      <c r="C382" t="s">
        <v>21</v>
      </c>
      <c r="D382" t="s">
        <v>14</v>
      </c>
      <c r="E382">
        <v>25.593170000000001</v>
      </c>
      <c r="F382">
        <v>22.106210000000001</v>
      </c>
      <c r="G382">
        <v>29.049959999999999</v>
      </c>
      <c r="H382">
        <v>344.29378000000003</v>
      </c>
      <c r="I382">
        <v>398.02668999999997</v>
      </c>
      <c r="J382">
        <v>303.75842</v>
      </c>
      <c r="K382">
        <v>4557.2790000000005</v>
      </c>
      <c r="L382">
        <v>245.0592</v>
      </c>
      <c r="M382">
        <v>56.215710000000001</v>
      </c>
    </row>
    <row r="383" spans="1:13">
      <c r="A383" t="s">
        <v>24</v>
      </c>
      <c r="B383" t="s">
        <v>18</v>
      </c>
      <c r="C383" t="s">
        <v>22</v>
      </c>
      <c r="D383" t="s">
        <v>14</v>
      </c>
      <c r="E383">
        <v>24.75038</v>
      </c>
      <c r="F383">
        <v>21.904409999999999</v>
      </c>
      <c r="G383">
        <v>27.439900000000002</v>
      </c>
      <c r="H383">
        <v>354.13290999999998</v>
      </c>
      <c r="I383">
        <v>400.54552000000001</v>
      </c>
      <c r="J383">
        <v>319.11989</v>
      </c>
      <c r="K383">
        <v>4534.2610000000004</v>
      </c>
      <c r="L383">
        <v>268.17559999999997</v>
      </c>
      <c r="M383">
        <v>50.023650000000004</v>
      </c>
    </row>
    <row r="384" spans="1:13">
      <c r="A384" t="s">
        <v>24</v>
      </c>
      <c r="B384" t="s">
        <v>18</v>
      </c>
      <c r="C384" t="s">
        <v>19</v>
      </c>
      <c r="D384" t="s">
        <v>14</v>
      </c>
      <c r="E384">
        <v>23.409120000000001</v>
      </c>
      <c r="F384">
        <v>20.60126</v>
      </c>
      <c r="G384">
        <v>26.09186</v>
      </c>
      <c r="H384">
        <v>375.92689999999999</v>
      </c>
      <c r="I384">
        <v>427.58584999999999</v>
      </c>
      <c r="J384">
        <v>336.95612</v>
      </c>
      <c r="K384">
        <v>4713.7389999999996</v>
      </c>
      <c r="L384">
        <v>284.85829999999999</v>
      </c>
      <c r="M384">
        <v>54.375819999999997</v>
      </c>
    </row>
    <row r="385" spans="1:13">
      <c r="A385" t="s">
        <v>24</v>
      </c>
      <c r="B385" t="s">
        <v>18</v>
      </c>
      <c r="C385" t="s">
        <v>20</v>
      </c>
      <c r="D385" t="s">
        <v>14</v>
      </c>
      <c r="E385">
        <v>20.06288</v>
      </c>
      <c r="F385">
        <v>17.493659999999998</v>
      </c>
      <c r="G385">
        <v>22.56268</v>
      </c>
      <c r="H385">
        <v>442.43018999999998</v>
      </c>
      <c r="I385">
        <v>508.03215</v>
      </c>
      <c r="J385">
        <v>392.94099</v>
      </c>
      <c r="K385">
        <v>5239.22</v>
      </c>
      <c r="L385">
        <v>339.08760000000001</v>
      </c>
      <c r="M385">
        <v>65.916979999999995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4426-8150-4D30-8D55-D494A03D0030}">
  <dimension ref="A1:C59"/>
  <sheetViews>
    <sheetView topLeftCell="A22" workbookViewId="0">
      <selection activeCell="M21" sqref="M21"/>
    </sheetView>
  </sheetViews>
  <sheetFormatPr defaultColWidth="8.77734375" defaultRowHeight="14.4"/>
  <cols>
    <col min="1" max="1" width="10.6640625" bestFit="1" customWidth="1"/>
    <col min="2" max="2" width="11.109375" bestFit="1" customWidth="1"/>
    <col min="3" max="3" width="10" bestFit="1" customWidth="1"/>
  </cols>
  <sheetData>
    <row r="1" spans="1:3">
      <c r="A1" t="s">
        <v>10312</v>
      </c>
      <c r="B1" t="s">
        <v>10619</v>
      </c>
      <c r="C1" t="s">
        <v>10313</v>
      </c>
    </row>
    <row r="2" spans="1:3">
      <c r="A2">
        <v>2022</v>
      </c>
      <c r="B2" t="s">
        <v>10620</v>
      </c>
      <c r="C2">
        <v>44.638939000000001</v>
      </c>
    </row>
    <row r="3" spans="1:3">
      <c r="A3">
        <v>2023</v>
      </c>
      <c r="B3" t="s">
        <v>10620</v>
      </c>
      <c r="C3">
        <v>45.297459000000003</v>
      </c>
    </row>
    <row r="4" spans="1:3">
      <c r="A4">
        <v>2024</v>
      </c>
      <c r="B4" t="s">
        <v>10620</v>
      </c>
      <c r="C4">
        <v>45.817383</v>
      </c>
    </row>
    <row r="5" spans="1:3">
      <c r="A5">
        <v>2025</v>
      </c>
      <c r="B5" t="s">
        <v>10620</v>
      </c>
      <c r="C5">
        <v>47.677216000000001</v>
      </c>
    </row>
    <row r="6" spans="1:3">
      <c r="A6">
        <v>2026</v>
      </c>
      <c r="B6" t="s">
        <v>10620</v>
      </c>
      <c r="C6">
        <v>47.756714000000002</v>
      </c>
    </row>
    <row r="7" spans="1:3">
      <c r="A7">
        <v>2027</v>
      </c>
      <c r="B7" t="s">
        <v>10620</v>
      </c>
      <c r="C7">
        <v>48.052222999999998</v>
      </c>
    </row>
    <row r="8" spans="1:3">
      <c r="A8">
        <v>2028</v>
      </c>
      <c r="B8" t="s">
        <v>10620</v>
      </c>
      <c r="C8">
        <v>49.769320999999998</v>
      </c>
    </row>
    <row r="9" spans="1:3">
      <c r="A9">
        <v>2029</v>
      </c>
      <c r="B9" t="s">
        <v>10620</v>
      </c>
      <c r="C9">
        <v>49.884903000000001</v>
      </c>
    </row>
    <row r="10" spans="1:3">
      <c r="A10">
        <v>2030</v>
      </c>
      <c r="B10" t="s">
        <v>10620</v>
      </c>
      <c r="C10">
        <v>49.861187000000001</v>
      </c>
    </row>
    <row r="11" spans="1:3">
      <c r="A11">
        <v>2031</v>
      </c>
      <c r="B11" t="s">
        <v>10620</v>
      </c>
      <c r="C11">
        <v>49.782375000000002</v>
      </c>
    </row>
    <row r="12" spans="1:3">
      <c r="A12">
        <v>2032</v>
      </c>
      <c r="B12" t="s">
        <v>10620</v>
      </c>
      <c r="C12">
        <v>49.718997999999999</v>
      </c>
    </row>
    <row r="13" spans="1:3">
      <c r="A13">
        <v>2033</v>
      </c>
      <c r="B13" t="s">
        <v>10620</v>
      </c>
      <c r="C13">
        <v>49.685344999999998</v>
      </c>
    </row>
    <row r="14" spans="1:3">
      <c r="A14">
        <v>2034</v>
      </c>
      <c r="B14" t="s">
        <v>10620</v>
      </c>
      <c r="C14">
        <v>49.662750000000003</v>
      </c>
    </row>
    <row r="15" spans="1:3">
      <c r="A15">
        <v>2035</v>
      </c>
      <c r="B15" t="s">
        <v>10620</v>
      </c>
      <c r="C15">
        <v>49.693607</v>
      </c>
    </row>
    <row r="16" spans="1:3">
      <c r="A16">
        <v>2036</v>
      </c>
      <c r="B16" t="s">
        <v>10620</v>
      </c>
      <c r="C16">
        <v>49.747669000000002</v>
      </c>
    </row>
    <row r="17" spans="1:3">
      <c r="A17">
        <v>2037</v>
      </c>
      <c r="B17" t="s">
        <v>10620</v>
      </c>
      <c r="C17">
        <v>49.817740999999998</v>
      </c>
    </row>
    <row r="18" spans="1:3">
      <c r="A18">
        <v>2038</v>
      </c>
      <c r="B18" t="s">
        <v>10620</v>
      </c>
      <c r="C18">
        <v>49.878216000000002</v>
      </c>
    </row>
    <row r="19" spans="1:3">
      <c r="A19">
        <v>2039</v>
      </c>
      <c r="B19" t="s">
        <v>10620</v>
      </c>
      <c r="C19">
        <v>50.083022999999997</v>
      </c>
    </row>
    <row r="20" spans="1:3">
      <c r="A20">
        <v>2040</v>
      </c>
      <c r="B20" t="s">
        <v>10620</v>
      </c>
      <c r="C20">
        <v>50.085360999999999</v>
      </c>
    </row>
    <row r="21" spans="1:3">
      <c r="A21">
        <v>2041</v>
      </c>
      <c r="B21" t="s">
        <v>10620</v>
      </c>
      <c r="C21">
        <v>50.139800999999999</v>
      </c>
    </row>
    <row r="22" spans="1:3">
      <c r="A22">
        <v>2042</v>
      </c>
      <c r="B22" t="s">
        <v>10620</v>
      </c>
      <c r="C22">
        <v>50.159320999999998</v>
      </c>
    </row>
    <row r="23" spans="1:3">
      <c r="A23">
        <v>2043</v>
      </c>
      <c r="B23" t="s">
        <v>10620</v>
      </c>
      <c r="C23">
        <v>50.157325999999998</v>
      </c>
    </row>
    <row r="24" spans="1:3">
      <c r="A24">
        <v>2044</v>
      </c>
      <c r="B24" t="s">
        <v>10620</v>
      </c>
      <c r="C24">
        <v>50.070683000000002</v>
      </c>
    </row>
    <row r="25" spans="1:3">
      <c r="A25">
        <v>2045</v>
      </c>
      <c r="B25" t="s">
        <v>10620</v>
      </c>
      <c r="C25">
        <v>49.994861999999998</v>
      </c>
    </row>
    <row r="26" spans="1:3">
      <c r="A26">
        <v>2046</v>
      </c>
      <c r="B26" t="s">
        <v>10620</v>
      </c>
      <c r="C26">
        <v>49.937446999999999</v>
      </c>
    </row>
    <row r="27" spans="1:3">
      <c r="A27">
        <v>2047</v>
      </c>
      <c r="B27" t="s">
        <v>10620</v>
      </c>
      <c r="C27">
        <v>49.862285999999997</v>
      </c>
    </row>
    <row r="28" spans="1:3">
      <c r="A28">
        <v>2048</v>
      </c>
      <c r="B28" t="s">
        <v>10620</v>
      </c>
      <c r="C28">
        <v>49.799587000000002</v>
      </c>
    </row>
    <row r="29" spans="1:3">
      <c r="A29">
        <v>2049</v>
      </c>
      <c r="B29" t="s">
        <v>10620</v>
      </c>
      <c r="C29">
        <v>50.094872000000002</v>
      </c>
    </row>
    <row r="30" spans="1:3">
      <c r="A30">
        <v>2050</v>
      </c>
      <c r="B30" t="s">
        <v>10620</v>
      </c>
      <c r="C30">
        <v>50.011600000000001</v>
      </c>
    </row>
    <row r="31" spans="1:3">
      <c r="A31">
        <v>2022</v>
      </c>
      <c r="B31" t="s">
        <v>10621</v>
      </c>
      <c r="C31" s="2">
        <v>32.258201999999997</v>
      </c>
    </row>
    <row r="32" spans="1:3">
      <c r="A32">
        <v>2023</v>
      </c>
      <c r="B32" t="s">
        <v>10621</v>
      </c>
      <c r="C32">
        <v>32.258201999999997</v>
      </c>
    </row>
    <row r="33" spans="1:3">
      <c r="A33">
        <v>2024</v>
      </c>
      <c r="B33" t="s">
        <v>10621</v>
      </c>
      <c r="C33">
        <v>32.771262999999998</v>
      </c>
    </row>
    <row r="34" spans="1:3">
      <c r="A34">
        <v>2025</v>
      </c>
      <c r="B34" t="s">
        <v>10621</v>
      </c>
      <c r="C34">
        <v>34.091709000000002</v>
      </c>
    </row>
    <row r="35" spans="1:3">
      <c r="A35">
        <v>2026</v>
      </c>
      <c r="B35" t="s">
        <v>10621</v>
      </c>
      <c r="C35">
        <v>34.730381000000001</v>
      </c>
    </row>
    <row r="36" spans="1:3">
      <c r="A36">
        <v>2027</v>
      </c>
      <c r="B36" t="s">
        <v>10621</v>
      </c>
      <c r="C36">
        <v>35.098861999999997</v>
      </c>
    </row>
    <row r="37" spans="1:3">
      <c r="A37">
        <v>2028</v>
      </c>
      <c r="B37" t="s">
        <v>10621</v>
      </c>
      <c r="C37">
        <v>36.101894000000001</v>
      </c>
    </row>
    <row r="38" spans="1:3">
      <c r="A38">
        <v>2029</v>
      </c>
      <c r="B38" t="s">
        <v>10621</v>
      </c>
      <c r="C38">
        <v>36.198936000000003</v>
      </c>
    </row>
    <row r="39" spans="1:3">
      <c r="A39">
        <v>2030</v>
      </c>
      <c r="B39" t="s">
        <v>10621</v>
      </c>
      <c r="C39">
        <v>36.233508999999998</v>
      </c>
    </row>
    <row r="40" spans="1:3">
      <c r="A40">
        <v>2031</v>
      </c>
      <c r="B40" t="s">
        <v>10621</v>
      </c>
      <c r="C40">
        <v>36.298332000000002</v>
      </c>
    </row>
    <row r="41" spans="1:3">
      <c r="A41">
        <v>2032</v>
      </c>
      <c r="B41" t="s">
        <v>10621</v>
      </c>
      <c r="C41">
        <v>36.403446000000002</v>
      </c>
    </row>
    <row r="42" spans="1:3">
      <c r="A42">
        <v>2033</v>
      </c>
      <c r="B42" t="s">
        <v>10621</v>
      </c>
      <c r="C42">
        <v>36.559204000000001</v>
      </c>
    </row>
    <row r="43" spans="1:3">
      <c r="A43">
        <v>2034</v>
      </c>
      <c r="B43" t="s">
        <v>10621</v>
      </c>
      <c r="C43">
        <v>36.726031999999996</v>
      </c>
    </row>
    <row r="44" spans="1:3">
      <c r="A44">
        <v>2035</v>
      </c>
      <c r="B44" t="s">
        <v>10621</v>
      </c>
      <c r="C44">
        <v>36.919617000000002</v>
      </c>
    </row>
    <row r="45" spans="1:3">
      <c r="A45">
        <v>2036</v>
      </c>
      <c r="B45" t="s">
        <v>10621</v>
      </c>
      <c r="C45">
        <v>37.081150000000001</v>
      </c>
    </row>
    <row r="46" spans="1:3">
      <c r="A46">
        <v>2037</v>
      </c>
      <c r="B46" t="s">
        <v>10621</v>
      </c>
      <c r="C46">
        <v>37.230862000000002</v>
      </c>
    </row>
    <row r="47" spans="1:3">
      <c r="A47">
        <v>2038</v>
      </c>
      <c r="B47" t="s">
        <v>10621</v>
      </c>
      <c r="C47">
        <v>37.362372999999998</v>
      </c>
    </row>
    <row r="48" spans="1:3">
      <c r="A48">
        <v>2039</v>
      </c>
      <c r="B48" t="s">
        <v>10621</v>
      </c>
      <c r="C48">
        <v>37.537132</v>
      </c>
    </row>
    <row r="49" spans="1:3">
      <c r="A49">
        <v>2040</v>
      </c>
      <c r="B49" t="s">
        <v>10621</v>
      </c>
      <c r="C49">
        <v>37.595371</v>
      </c>
    </row>
    <row r="50" spans="1:3">
      <c r="A50">
        <v>2041</v>
      </c>
      <c r="B50" t="s">
        <v>10621</v>
      </c>
      <c r="C50">
        <v>37.644672</v>
      </c>
    </row>
    <row r="51" spans="1:3">
      <c r="A51">
        <v>2042</v>
      </c>
      <c r="B51" t="s">
        <v>10621</v>
      </c>
      <c r="C51">
        <v>37.679478000000003</v>
      </c>
    </row>
    <row r="52" spans="1:3">
      <c r="A52">
        <v>2043</v>
      </c>
      <c r="B52" t="s">
        <v>10621</v>
      </c>
      <c r="C52">
        <v>37.697353</v>
      </c>
    </row>
    <row r="53" spans="1:3">
      <c r="A53">
        <v>2044</v>
      </c>
      <c r="B53" t="s">
        <v>10621</v>
      </c>
      <c r="C53">
        <v>37.670639000000001</v>
      </c>
    </row>
    <row r="54" spans="1:3">
      <c r="A54">
        <v>2045</v>
      </c>
      <c r="B54" t="s">
        <v>10621</v>
      </c>
      <c r="C54">
        <v>37.652602999999999</v>
      </c>
    </row>
    <row r="55" spans="1:3">
      <c r="A55">
        <v>2046</v>
      </c>
      <c r="B55" t="s">
        <v>10621</v>
      </c>
      <c r="C55">
        <v>37.630749000000002</v>
      </c>
    </row>
    <row r="56" spans="1:3">
      <c r="A56">
        <v>2047</v>
      </c>
      <c r="B56" t="s">
        <v>10621</v>
      </c>
      <c r="C56">
        <v>37.609749000000001</v>
      </c>
    </row>
    <row r="57" spans="1:3">
      <c r="A57">
        <v>2048</v>
      </c>
      <c r="B57" t="s">
        <v>10621</v>
      </c>
      <c r="C57">
        <v>37.587443999999998</v>
      </c>
    </row>
    <row r="58" spans="1:3">
      <c r="A58">
        <v>2049</v>
      </c>
      <c r="B58" t="s">
        <v>10621</v>
      </c>
      <c r="C58">
        <v>37.702198000000003</v>
      </c>
    </row>
    <row r="59" spans="1:3">
      <c r="A59">
        <v>2050</v>
      </c>
      <c r="B59" t="s">
        <v>10621</v>
      </c>
      <c r="C59">
        <v>37.677174000000001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C100-80D2-AB4A-B47A-E0F061DFF757}">
  <dimension ref="A1:B25"/>
  <sheetViews>
    <sheetView workbookViewId="0">
      <selection activeCell="W40" sqref="W40"/>
    </sheetView>
  </sheetViews>
  <sheetFormatPr defaultColWidth="8.77734375" defaultRowHeight="14.4"/>
  <cols>
    <col min="2" max="2" width="16.109375" bestFit="1" customWidth="1"/>
  </cols>
  <sheetData>
    <row r="1" spans="1:2">
      <c r="A1" t="s">
        <v>27</v>
      </c>
      <c r="B1" t="s">
        <v>10289</v>
      </c>
    </row>
    <row r="2" spans="1:2">
      <c r="A2">
        <v>1997</v>
      </c>
      <c r="B2">
        <v>312.60000000000002</v>
      </c>
    </row>
    <row r="3" spans="1:2">
      <c r="A3">
        <v>1998</v>
      </c>
      <c r="B3">
        <v>272.7</v>
      </c>
    </row>
    <row r="4" spans="1:2">
      <c r="A4">
        <v>1999</v>
      </c>
      <c r="B4">
        <v>283.8</v>
      </c>
    </row>
    <row r="5" spans="1:2">
      <c r="A5">
        <v>2000</v>
      </c>
      <c r="B5">
        <v>270.2</v>
      </c>
    </row>
    <row r="6" spans="1:2">
      <c r="A6">
        <v>2001</v>
      </c>
      <c r="B6">
        <v>264.10000000000002</v>
      </c>
    </row>
    <row r="7" spans="1:2">
      <c r="A7">
        <v>2002</v>
      </c>
      <c r="B7">
        <v>259.39999999999998</v>
      </c>
    </row>
    <row r="8" spans="1:2">
      <c r="A8">
        <v>2003</v>
      </c>
      <c r="B8">
        <v>243.8</v>
      </c>
    </row>
    <row r="9" spans="1:2">
      <c r="A9">
        <v>2004</v>
      </c>
      <c r="B9">
        <v>112</v>
      </c>
    </row>
    <row r="10" spans="1:2">
      <c r="A10">
        <v>2005</v>
      </c>
      <c r="B10">
        <v>94.8</v>
      </c>
    </row>
    <row r="11" spans="1:2">
      <c r="A11">
        <v>2006</v>
      </c>
      <c r="B11">
        <v>49.2</v>
      </c>
    </row>
    <row r="12" spans="1:2">
      <c r="A12">
        <v>2007</v>
      </c>
      <c r="B12">
        <v>39.9</v>
      </c>
    </row>
    <row r="13" spans="1:2">
      <c r="A13">
        <v>2008</v>
      </c>
      <c r="B13">
        <v>34.200000000000003</v>
      </c>
    </row>
    <row r="14" spans="1:2">
      <c r="A14">
        <v>2009</v>
      </c>
      <c r="B14">
        <v>33.299999999999997</v>
      </c>
    </row>
    <row r="15" spans="1:2">
      <c r="A15">
        <v>2010</v>
      </c>
      <c r="B15">
        <v>32.4</v>
      </c>
    </row>
    <row r="16" spans="1:2">
      <c r="A16">
        <v>2011</v>
      </c>
      <c r="B16">
        <v>30</v>
      </c>
    </row>
    <row r="17" spans="1:2">
      <c r="A17">
        <v>2012</v>
      </c>
      <c r="B17">
        <v>29.4</v>
      </c>
    </row>
    <row r="18" spans="1:2">
      <c r="A18">
        <v>2013</v>
      </c>
      <c r="B18">
        <v>27.2</v>
      </c>
    </row>
    <row r="19" spans="1:2">
      <c r="A19">
        <v>2014</v>
      </c>
      <c r="B19">
        <v>25.3</v>
      </c>
    </row>
    <row r="20" spans="1:2">
      <c r="A20">
        <v>2015</v>
      </c>
      <c r="B20">
        <v>23.4</v>
      </c>
    </row>
    <row r="21" spans="1:2">
      <c r="A21">
        <v>2016</v>
      </c>
      <c r="B21">
        <v>23.1</v>
      </c>
    </row>
    <row r="22" spans="1:2">
      <c r="A22">
        <v>2017</v>
      </c>
      <c r="B22">
        <v>10</v>
      </c>
    </row>
    <row r="23" spans="1:2">
      <c r="A23">
        <v>2018</v>
      </c>
      <c r="B23">
        <v>10</v>
      </c>
    </row>
    <row r="24" spans="1:2">
      <c r="A24">
        <v>2019</v>
      </c>
      <c r="B24">
        <v>10</v>
      </c>
    </row>
    <row r="25" spans="1:2">
      <c r="A25">
        <v>2020</v>
      </c>
      <c r="B25">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94EC-A5E4-4F71-A0C0-772653FDFBBD}">
  <dimension ref="A1:B28"/>
  <sheetViews>
    <sheetView workbookViewId="0">
      <selection activeCell="I17" sqref="I17"/>
    </sheetView>
  </sheetViews>
  <sheetFormatPr defaultColWidth="8.77734375" defaultRowHeight="14.4"/>
  <cols>
    <col min="2" max="2" width="16.109375" bestFit="1" customWidth="1"/>
  </cols>
  <sheetData>
    <row r="1" spans="1:2">
      <c r="A1" t="s">
        <v>27</v>
      </c>
      <c r="B1" t="s">
        <v>10289</v>
      </c>
    </row>
    <row r="2" spans="1:2">
      <c r="A2">
        <v>1994</v>
      </c>
      <c r="B2">
        <v>500</v>
      </c>
    </row>
    <row r="3" spans="1:2">
      <c r="A3">
        <v>1995</v>
      </c>
      <c r="B3">
        <v>500</v>
      </c>
    </row>
    <row r="4" spans="1:2">
      <c r="A4">
        <v>1996</v>
      </c>
      <c r="B4">
        <v>500</v>
      </c>
    </row>
    <row r="5" spans="1:2">
      <c r="A5">
        <v>1997</v>
      </c>
      <c r="B5">
        <v>500</v>
      </c>
    </row>
    <row r="6" spans="1:2">
      <c r="A6">
        <v>1998</v>
      </c>
      <c r="B6">
        <v>500</v>
      </c>
    </row>
    <row r="7" spans="1:2">
      <c r="A7">
        <v>1999</v>
      </c>
      <c r="B7">
        <v>500</v>
      </c>
    </row>
    <row r="8" spans="1:2">
      <c r="A8">
        <v>2000</v>
      </c>
      <c r="B8">
        <v>500</v>
      </c>
    </row>
    <row r="9" spans="1:2">
      <c r="A9">
        <v>2001</v>
      </c>
      <c r="B9">
        <v>500</v>
      </c>
    </row>
    <row r="10" spans="1:2">
      <c r="A10">
        <v>2002</v>
      </c>
      <c r="B10">
        <v>500</v>
      </c>
    </row>
    <row r="11" spans="1:2">
      <c r="A11">
        <v>2003</v>
      </c>
      <c r="B11">
        <v>500</v>
      </c>
    </row>
    <row r="12" spans="1:2">
      <c r="A12">
        <v>2004</v>
      </c>
      <c r="B12">
        <v>500</v>
      </c>
    </row>
    <row r="13" spans="1:2">
      <c r="A13">
        <v>2005</v>
      </c>
      <c r="B13">
        <v>500</v>
      </c>
    </row>
    <row r="14" spans="1:2">
      <c r="A14">
        <v>2006</v>
      </c>
    </row>
    <row r="15" spans="1:2">
      <c r="A15">
        <v>2007</v>
      </c>
    </row>
    <row r="16" spans="1:2">
      <c r="A16">
        <v>2008</v>
      </c>
    </row>
    <row r="17" spans="1:2">
      <c r="A17">
        <v>2009</v>
      </c>
    </row>
    <row r="18" spans="1:2">
      <c r="A18">
        <v>2010</v>
      </c>
      <c r="B18">
        <v>15</v>
      </c>
    </row>
    <row r="19" spans="1:2">
      <c r="A19">
        <v>2011</v>
      </c>
      <c r="B19">
        <v>15</v>
      </c>
    </row>
    <row r="20" spans="1:2">
      <c r="A20">
        <v>2012</v>
      </c>
      <c r="B20">
        <v>15</v>
      </c>
    </row>
    <row r="21" spans="1:2">
      <c r="A21">
        <v>2013</v>
      </c>
      <c r="B21">
        <v>15</v>
      </c>
    </row>
    <row r="22" spans="1:2">
      <c r="A22">
        <v>2014</v>
      </c>
      <c r="B22">
        <v>15</v>
      </c>
    </row>
    <row r="23" spans="1:2">
      <c r="A23">
        <v>2015</v>
      </c>
      <c r="B23">
        <v>15</v>
      </c>
    </row>
    <row r="24" spans="1:2">
      <c r="A24">
        <v>2016</v>
      </c>
      <c r="B24">
        <v>15</v>
      </c>
    </row>
    <row r="25" spans="1:2">
      <c r="A25">
        <v>2017</v>
      </c>
      <c r="B25">
        <v>15</v>
      </c>
    </row>
    <row r="26" spans="1:2">
      <c r="A26">
        <v>2018</v>
      </c>
      <c r="B26">
        <v>15</v>
      </c>
    </row>
    <row r="27" spans="1:2">
      <c r="A27">
        <v>2019</v>
      </c>
      <c r="B27">
        <v>15</v>
      </c>
    </row>
    <row r="28" spans="1:2">
      <c r="A28">
        <v>2020</v>
      </c>
      <c r="B28">
        <v>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CDF3-DC04-F943-BDC0-DA99118B8263}">
  <dimension ref="A1:K24"/>
  <sheetViews>
    <sheetView workbookViewId="0">
      <selection activeCell="M21" sqref="M21"/>
    </sheetView>
  </sheetViews>
  <sheetFormatPr defaultColWidth="18.77734375" defaultRowHeight="14.4"/>
  <cols>
    <col min="1" max="1" width="6.109375" bestFit="1" customWidth="1"/>
    <col min="2" max="2" width="11.109375" bestFit="1" customWidth="1"/>
    <col min="3" max="3" width="11.77734375" bestFit="1" customWidth="1"/>
    <col min="4" max="4" width="11.109375" bestFit="1" customWidth="1"/>
    <col min="5" max="5" width="14" bestFit="1" customWidth="1"/>
  </cols>
  <sheetData>
    <row r="1" spans="1:11">
      <c r="A1" t="s">
        <v>10301</v>
      </c>
      <c r="B1" t="s">
        <v>10302</v>
      </c>
      <c r="C1" t="s">
        <v>10310</v>
      </c>
      <c r="D1" t="s">
        <v>10303</v>
      </c>
      <c r="E1" t="s">
        <v>10304</v>
      </c>
      <c r="F1" t="s">
        <v>10311</v>
      </c>
      <c r="G1" t="s">
        <v>10305</v>
      </c>
      <c r="H1" t="s">
        <v>10306</v>
      </c>
      <c r="I1" t="s">
        <v>10307</v>
      </c>
      <c r="J1" t="s">
        <v>10308</v>
      </c>
      <c r="K1" t="s">
        <v>10309</v>
      </c>
    </row>
    <row r="2" spans="1:11">
      <c r="A2">
        <v>1</v>
      </c>
      <c r="B2" s="20">
        <v>13466.82</v>
      </c>
      <c r="C2" s="20">
        <v>17234.509999999998</v>
      </c>
      <c r="D2" s="20">
        <v>14025.88</v>
      </c>
      <c r="E2" s="20">
        <v>14497.31</v>
      </c>
      <c r="F2" s="22">
        <v>9972.99</v>
      </c>
      <c r="G2" s="21">
        <v>6278</v>
      </c>
      <c r="H2">
        <v>555</v>
      </c>
      <c r="I2" s="21">
        <v>6099</v>
      </c>
      <c r="J2" s="21">
        <v>1797</v>
      </c>
      <c r="K2">
        <v>15</v>
      </c>
    </row>
    <row r="3" spans="1:11">
      <c r="A3">
        <v>2</v>
      </c>
      <c r="B3" s="20">
        <v>13595.99</v>
      </c>
      <c r="C3" s="20">
        <v>19808.349999999999</v>
      </c>
      <c r="D3" s="20">
        <v>14226.99</v>
      </c>
      <c r="E3" s="20">
        <v>15776.2</v>
      </c>
      <c r="F3" s="22">
        <v>15360.72</v>
      </c>
      <c r="G3" s="21">
        <v>7328</v>
      </c>
      <c r="H3">
        <v>693</v>
      </c>
      <c r="I3" s="21">
        <v>6052</v>
      </c>
      <c r="J3" s="21">
        <v>2026</v>
      </c>
      <c r="K3">
        <v>17</v>
      </c>
    </row>
    <row r="4" spans="1:11">
      <c r="A4">
        <v>3</v>
      </c>
      <c r="B4" s="20">
        <v>12091.5</v>
      </c>
      <c r="C4" s="20">
        <v>13393.19</v>
      </c>
      <c r="D4" s="20">
        <v>12789.91</v>
      </c>
      <c r="E4" s="20">
        <v>13560.57</v>
      </c>
      <c r="F4" s="22">
        <v>9538.27</v>
      </c>
      <c r="G4" s="21">
        <v>7610</v>
      </c>
      <c r="H4">
        <v>800</v>
      </c>
      <c r="I4" s="21">
        <v>5066</v>
      </c>
      <c r="J4" s="21">
        <v>1959</v>
      </c>
      <c r="K4">
        <v>17</v>
      </c>
    </row>
    <row r="5" spans="1:11">
      <c r="A5">
        <v>4</v>
      </c>
      <c r="B5" s="20">
        <v>12773.61</v>
      </c>
      <c r="C5" s="20">
        <v>13612.57</v>
      </c>
      <c r="D5" s="20">
        <v>13594.27</v>
      </c>
      <c r="E5" s="20">
        <v>13010.99</v>
      </c>
      <c r="F5" s="22">
        <v>13730.38</v>
      </c>
      <c r="G5" s="21">
        <v>7983</v>
      </c>
      <c r="H5">
        <v>653</v>
      </c>
      <c r="I5" s="21">
        <v>4657</v>
      </c>
      <c r="J5" s="21">
        <v>1737</v>
      </c>
      <c r="K5">
        <v>20</v>
      </c>
    </row>
    <row r="6" spans="1:11">
      <c r="A6">
        <v>5</v>
      </c>
      <c r="B6" s="20">
        <v>12895.65</v>
      </c>
      <c r="C6" s="20">
        <v>14806.5</v>
      </c>
      <c r="D6" s="20">
        <v>13366.51</v>
      </c>
      <c r="E6" s="20">
        <v>14640.1</v>
      </c>
      <c r="F6" s="22">
        <v>20290.28</v>
      </c>
      <c r="G6" s="21">
        <v>7211</v>
      </c>
      <c r="H6">
        <v>761</v>
      </c>
      <c r="I6" s="21">
        <v>3889</v>
      </c>
      <c r="J6" s="21">
        <v>1498</v>
      </c>
      <c r="K6">
        <v>16</v>
      </c>
    </row>
    <row r="7" spans="1:11">
      <c r="A7">
        <v>6</v>
      </c>
      <c r="B7" s="20">
        <v>12254.1</v>
      </c>
      <c r="C7" s="20">
        <v>13807.51</v>
      </c>
      <c r="D7" s="20">
        <v>12974.18</v>
      </c>
      <c r="E7" s="20">
        <v>12018.53</v>
      </c>
      <c r="F7" s="22">
        <v>6148.31</v>
      </c>
      <c r="G7" s="21">
        <v>5630</v>
      </c>
      <c r="H7">
        <v>593</v>
      </c>
      <c r="I7" s="21">
        <v>3559</v>
      </c>
      <c r="J7" s="21">
        <v>1461</v>
      </c>
      <c r="K7">
        <v>19</v>
      </c>
    </row>
    <row r="8" spans="1:11">
      <c r="A8">
        <v>7</v>
      </c>
      <c r="B8" s="20">
        <v>11859.74</v>
      </c>
      <c r="C8" s="20">
        <v>14482.14</v>
      </c>
      <c r="D8" s="20">
        <v>12445.71</v>
      </c>
      <c r="E8" s="20">
        <v>14431.19</v>
      </c>
      <c r="F8" s="22">
        <v>14815.75</v>
      </c>
      <c r="G8" s="21">
        <v>5954</v>
      </c>
      <c r="H8">
        <v>634</v>
      </c>
      <c r="I8" s="21">
        <v>2864</v>
      </c>
      <c r="J8" s="21">
        <v>1430</v>
      </c>
      <c r="K8">
        <v>12</v>
      </c>
    </row>
    <row r="9" spans="1:11">
      <c r="A9">
        <v>8</v>
      </c>
      <c r="B9" s="20">
        <v>11355.66</v>
      </c>
      <c r="C9" s="20">
        <v>12496.1</v>
      </c>
      <c r="D9" s="20">
        <v>12444.9</v>
      </c>
      <c r="E9" s="20">
        <v>12584.79</v>
      </c>
      <c r="F9" s="22">
        <v>13276.29</v>
      </c>
      <c r="G9" s="21">
        <v>5513</v>
      </c>
      <c r="H9">
        <v>441</v>
      </c>
      <c r="I9" s="21">
        <v>2116</v>
      </c>
      <c r="J9" s="21">
        <v>1158</v>
      </c>
      <c r="K9">
        <v>10</v>
      </c>
    </row>
    <row r="10" spans="1:11">
      <c r="A10">
        <v>9</v>
      </c>
      <c r="B10" s="20">
        <v>12344.56</v>
      </c>
      <c r="C10" s="20">
        <v>12636.18</v>
      </c>
      <c r="D10" s="20">
        <v>12571.65</v>
      </c>
      <c r="E10" s="20">
        <v>11152.28</v>
      </c>
      <c r="F10" s="22">
        <v>7143.08</v>
      </c>
      <c r="G10" s="21">
        <v>6634</v>
      </c>
      <c r="H10">
        <v>768</v>
      </c>
      <c r="I10" s="21">
        <v>3173</v>
      </c>
      <c r="J10" s="21">
        <v>1683</v>
      </c>
      <c r="K10">
        <v>14</v>
      </c>
    </row>
    <row r="11" spans="1:11">
      <c r="A11">
        <v>10</v>
      </c>
      <c r="B11" s="20">
        <v>11654.88</v>
      </c>
      <c r="C11" s="20">
        <v>13800.72</v>
      </c>
      <c r="D11" s="20">
        <v>12798.68</v>
      </c>
      <c r="E11" s="20">
        <v>11371.71</v>
      </c>
      <c r="F11" s="22">
        <v>9514</v>
      </c>
      <c r="G11" s="21">
        <v>6593</v>
      </c>
      <c r="H11">
        <v>753</v>
      </c>
      <c r="I11" s="21">
        <v>2983</v>
      </c>
      <c r="J11" s="21">
        <v>1900</v>
      </c>
      <c r="K11">
        <v>22</v>
      </c>
    </row>
    <row r="12" spans="1:11">
      <c r="A12">
        <v>11</v>
      </c>
      <c r="B12" s="20">
        <v>10319.42</v>
      </c>
      <c r="C12" s="20">
        <v>11491.5</v>
      </c>
      <c r="D12" s="20">
        <v>11560.39</v>
      </c>
      <c r="E12" s="20">
        <v>10163.76</v>
      </c>
      <c r="F12" s="22">
        <v>3532.06</v>
      </c>
      <c r="G12" s="21">
        <v>6227</v>
      </c>
      <c r="H12">
        <v>930</v>
      </c>
      <c r="I12" s="21">
        <v>2617</v>
      </c>
      <c r="J12" s="21">
        <v>1976</v>
      </c>
      <c r="K12">
        <v>22</v>
      </c>
    </row>
    <row r="13" spans="1:11">
      <c r="A13">
        <v>12</v>
      </c>
      <c r="B13" s="20">
        <v>10159.969999999999</v>
      </c>
      <c r="C13" s="20">
        <v>11551.02</v>
      </c>
      <c r="D13" s="20">
        <v>11506.06</v>
      </c>
      <c r="E13" s="20">
        <v>10310.83</v>
      </c>
      <c r="F13" s="22">
        <v>9911.9</v>
      </c>
      <c r="G13" s="21">
        <v>5720</v>
      </c>
      <c r="H13">
        <v>975</v>
      </c>
      <c r="I13" s="21">
        <v>2583</v>
      </c>
      <c r="J13" s="21">
        <v>2117</v>
      </c>
      <c r="K13">
        <v>24</v>
      </c>
    </row>
    <row r="14" spans="1:11">
      <c r="A14">
        <v>13</v>
      </c>
      <c r="B14" s="20">
        <v>10624.42</v>
      </c>
      <c r="C14" s="20">
        <v>12103.99</v>
      </c>
      <c r="D14" s="20">
        <v>10548.34</v>
      </c>
      <c r="E14" s="20">
        <v>9550.7099999999991</v>
      </c>
      <c r="F14" s="22">
        <v>9194.52</v>
      </c>
      <c r="G14" s="21">
        <v>4970</v>
      </c>
      <c r="H14">
        <v>623</v>
      </c>
      <c r="I14" s="21">
        <v>2668</v>
      </c>
      <c r="J14" s="21">
        <v>2195</v>
      </c>
      <c r="K14">
        <v>28</v>
      </c>
    </row>
    <row r="15" spans="1:11">
      <c r="A15">
        <v>14</v>
      </c>
      <c r="B15" s="20">
        <v>9419.4500000000007</v>
      </c>
      <c r="C15" s="20">
        <v>10838.69</v>
      </c>
      <c r="D15" s="20">
        <v>9862.9500000000007</v>
      </c>
      <c r="E15" s="20">
        <v>10111.719999999999</v>
      </c>
      <c r="F15" s="22">
        <v>12410.75</v>
      </c>
      <c r="G15" s="21">
        <v>4528</v>
      </c>
      <c r="H15">
        <v>568</v>
      </c>
      <c r="I15" s="21">
        <v>2173</v>
      </c>
      <c r="J15" s="21">
        <v>1969</v>
      </c>
      <c r="K15">
        <v>38</v>
      </c>
    </row>
    <row r="16" spans="1:11">
      <c r="A16">
        <v>15</v>
      </c>
      <c r="B16" s="20">
        <v>9194.75</v>
      </c>
      <c r="C16" s="20">
        <v>10702.58</v>
      </c>
      <c r="D16" s="20">
        <v>11800.54</v>
      </c>
      <c r="E16" s="20">
        <v>9160.48</v>
      </c>
      <c r="F16" s="22">
        <v>3431.66</v>
      </c>
      <c r="G16" s="21">
        <v>4014</v>
      </c>
      <c r="H16">
        <v>562</v>
      </c>
      <c r="I16" s="21">
        <v>1737</v>
      </c>
      <c r="J16" s="21">
        <v>1933</v>
      </c>
      <c r="K16">
        <v>21</v>
      </c>
    </row>
    <row r="17" spans="1:11">
      <c r="A17">
        <v>16</v>
      </c>
      <c r="B17" s="20">
        <v>8589.76</v>
      </c>
      <c r="C17" s="20">
        <v>10410.299999999999</v>
      </c>
      <c r="D17" s="20">
        <v>9783.27</v>
      </c>
      <c r="E17" s="20">
        <v>8961.1299999999992</v>
      </c>
      <c r="F17" s="22">
        <v>3148.95</v>
      </c>
      <c r="G17" s="21">
        <v>3667</v>
      </c>
      <c r="H17">
        <v>489</v>
      </c>
      <c r="I17" s="21">
        <v>1411</v>
      </c>
      <c r="J17" s="21">
        <v>1833</v>
      </c>
      <c r="K17">
        <v>19</v>
      </c>
    </row>
    <row r="18" spans="1:11">
      <c r="A18">
        <v>17</v>
      </c>
      <c r="B18" s="20">
        <v>8816.5300000000007</v>
      </c>
      <c r="C18" s="20">
        <v>10689.51</v>
      </c>
      <c r="D18" s="20">
        <v>8972.4500000000007</v>
      </c>
      <c r="E18" s="20">
        <v>7989.92</v>
      </c>
      <c r="F18" s="22">
        <v>12352.43</v>
      </c>
      <c r="G18" s="21">
        <v>3298</v>
      </c>
      <c r="H18">
        <v>531</v>
      </c>
      <c r="I18" s="21">
        <v>1145</v>
      </c>
      <c r="J18" s="21">
        <v>1668</v>
      </c>
      <c r="K18">
        <v>25</v>
      </c>
    </row>
    <row r="19" spans="1:11">
      <c r="A19">
        <v>18</v>
      </c>
      <c r="B19" s="20">
        <v>8421.26</v>
      </c>
      <c r="C19" s="20">
        <v>8786.24</v>
      </c>
      <c r="D19" s="20">
        <v>10244.99</v>
      </c>
      <c r="E19" s="20">
        <v>8818.09</v>
      </c>
      <c r="F19" s="22">
        <v>8736.7099999999991</v>
      </c>
      <c r="G19" s="21">
        <v>2486</v>
      </c>
      <c r="H19">
        <v>340</v>
      </c>
      <c r="I19" s="21">
        <v>1048</v>
      </c>
      <c r="J19" s="21">
        <v>1346</v>
      </c>
      <c r="K19">
        <v>21</v>
      </c>
    </row>
    <row r="20" spans="1:11">
      <c r="A20">
        <v>19</v>
      </c>
      <c r="B20" s="20">
        <v>9133.49</v>
      </c>
      <c r="C20" s="20">
        <v>10368.959999999999</v>
      </c>
      <c r="D20" s="20">
        <v>9590.16</v>
      </c>
      <c r="E20" s="20">
        <v>8301.8700000000008</v>
      </c>
      <c r="F20" s="22">
        <v>4051.79</v>
      </c>
      <c r="G20" s="21">
        <v>2032</v>
      </c>
      <c r="H20">
        <v>251</v>
      </c>
      <c r="I20">
        <v>704</v>
      </c>
      <c r="J20" s="21">
        <v>1274</v>
      </c>
      <c r="K20">
        <v>14</v>
      </c>
    </row>
    <row r="21" spans="1:11">
      <c r="A21" t="s">
        <v>10297</v>
      </c>
      <c r="B21" s="20">
        <v>8328.81</v>
      </c>
      <c r="C21" s="20">
        <v>8227.34</v>
      </c>
      <c r="D21" s="20">
        <v>10004.33</v>
      </c>
      <c r="E21" s="20">
        <v>7992.15</v>
      </c>
      <c r="F21" s="22">
        <v>9609.18</v>
      </c>
      <c r="G21" s="21">
        <v>5238</v>
      </c>
      <c r="H21">
        <v>623</v>
      </c>
      <c r="I21" s="21">
        <v>1621</v>
      </c>
      <c r="J21" s="21">
        <v>4058</v>
      </c>
      <c r="K21">
        <v>61</v>
      </c>
    </row>
    <row r="22" spans="1:11">
      <c r="A22" t="s">
        <v>10298</v>
      </c>
      <c r="B22" s="20">
        <v>6270.96</v>
      </c>
      <c r="C22" s="20">
        <v>9502.6299999999992</v>
      </c>
      <c r="D22" s="20">
        <v>6766.19</v>
      </c>
      <c r="E22" s="20">
        <v>7030.02</v>
      </c>
      <c r="F22" s="22">
        <v>3101.47</v>
      </c>
      <c r="G22" s="21">
        <v>1890</v>
      </c>
      <c r="H22">
        <v>209</v>
      </c>
      <c r="I22">
        <v>393</v>
      </c>
      <c r="J22" s="21">
        <v>1662</v>
      </c>
      <c r="K22">
        <v>32</v>
      </c>
    </row>
    <row r="23" spans="1:11">
      <c r="A23" t="s">
        <v>10299</v>
      </c>
      <c r="B23" s="20">
        <v>5692.77</v>
      </c>
      <c r="C23" s="20">
        <v>8304.06</v>
      </c>
      <c r="D23" s="20">
        <v>7312.98</v>
      </c>
      <c r="E23" s="20">
        <v>8633.59</v>
      </c>
      <c r="F23" s="22">
        <v>1312.03</v>
      </c>
      <c r="G23">
        <v>647</v>
      </c>
      <c r="H23">
        <v>64</v>
      </c>
      <c r="I23">
        <v>174</v>
      </c>
      <c r="J23">
        <v>592</v>
      </c>
      <c r="K23">
        <v>23</v>
      </c>
    </row>
    <row r="24" spans="1:11">
      <c r="A24" t="s">
        <v>10300</v>
      </c>
      <c r="B24" s="20">
        <v>6555.68</v>
      </c>
      <c r="C24" s="20">
        <v>6778.15</v>
      </c>
      <c r="D24" s="20">
        <v>5503.08</v>
      </c>
      <c r="E24" s="20">
        <v>6012.95</v>
      </c>
      <c r="F24" s="22">
        <v>969.33</v>
      </c>
      <c r="G24" s="21">
        <v>3419</v>
      </c>
      <c r="H24">
        <v>107</v>
      </c>
      <c r="I24">
        <v>331</v>
      </c>
      <c r="J24" s="21">
        <v>1512</v>
      </c>
      <c r="K24">
        <v>157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D9DF-9614-4265-95E0-8A10DAA549B1}">
  <dimension ref="A1:P3144"/>
  <sheetViews>
    <sheetView workbookViewId="0">
      <selection activeCell="M21" sqref="M21"/>
    </sheetView>
  </sheetViews>
  <sheetFormatPr defaultColWidth="8.77734375" defaultRowHeight="14.4"/>
  <cols>
    <col min="1" max="1" width="23.109375" bestFit="1" customWidth="1"/>
    <col min="2" max="2" width="17.109375" bestFit="1" customWidth="1"/>
    <col min="3" max="3" width="19.109375" bestFit="1" customWidth="1"/>
    <col min="4" max="4" width="15.109375" bestFit="1" customWidth="1"/>
    <col min="5" max="5" width="25.77734375" bestFit="1" customWidth="1"/>
    <col min="6" max="6" width="28.77734375" bestFit="1" customWidth="1"/>
    <col min="7" max="7" width="16.77734375" bestFit="1" customWidth="1"/>
    <col min="8" max="8" width="18.109375" bestFit="1" customWidth="1"/>
    <col min="9" max="10" width="16" bestFit="1" customWidth="1"/>
    <col min="11" max="11" width="30.77734375" bestFit="1" customWidth="1"/>
    <col min="12" max="12" width="56.109375" bestFit="1" customWidth="1"/>
    <col min="13" max="13" width="29.109375" bestFit="1" customWidth="1"/>
    <col min="14" max="14" width="29" bestFit="1" customWidth="1"/>
    <col min="15" max="15" width="15" bestFit="1" customWidth="1"/>
    <col min="16" max="16" width="53.109375" bestFit="1" customWidth="1"/>
  </cols>
  <sheetData>
    <row r="1" spans="1:16">
      <c r="A1" t="s">
        <v>311</v>
      </c>
      <c r="B1" t="s">
        <v>312</v>
      </c>
      <c r="C1" t="s">
        <v>313</v>
      </c>
      <c r="D1" t="s">
        <v>314</v>
      </c>
      <c r="E1" t="s">
        <v>315</v>
      </c>
      <c r="F1" t="s">
        <v>316</v>
      </c>
      <c r="G1" t="s">
        <v>317</v>
      </c>
      <c r="H1" t="s">
        <v>10288</v>
      </c>
      <c r="I1" t="s">
        <v>318</v>
      </c>
      <c r="J1" t="s">
        <v>319</v>
      </c>
      <c r="K1" t="s">
        <v>320</v>
      </c>
      <c r="L1" t="s">
        <v>321</v>
      </c>
      <c r="M1" t="s">
        <v>322</v>
      </c>
      <c r="N1" t="s">
        <v>323</v>
      </c>
      <c r="O1" t="s">
        <v>324</v>
      </c>
      <c r="P1" t="s">
        <v>325</v>
      </c>
    </row>
    <row r="2" spans="1:16">
      <c r="A2" t="s">
        <v>326</v>
      </c>
      <c r="B2" t="s">
        <v>74</v>
      </c>
      <c r="C2" t="s">
        <v>327</v>
      </c>
      <c r="D2" t="s">
        <v>73</v>
      </c>
      <c r="E2" t="s">
        <v>328</v>
      </c>
      <c r="F2" t="s">
        <v>329</v>
      </c>
      <c r="G2">
        <v>295676133.32744539</v>
      </c>
      <c r="H2">
        <v>408060410.98050094</v>
      </c>
      <c r="I2">
        <v>198810.69502639998</v>
      </c>
      <c r="J2">
        <v>3408183.23762734</v>
      </c>
      <c r="K2">
        <v>1.0495926066390509E-2</v>
      </c>
      <c r="L2">
        <v>1.1427254013467534E-2</v>
      </c>
      <c r="M2">
        <v>5.2341122201248081E-3</v>
      </c>
      <c r="N2">
        <v>1.8364271912143206E-2</v>
      </c>
      <c r="O2" t="s">
        <v>330</v>
      </c>
    </row>
    <row r="3" spans="1:16">
      <c r="A3" t="s">
        <v>331</v>
      </c>
      <c r="B3" t="s">
        <v>74</v>
      </c>
      <c r="C3" t="s">
        <v>332</v>
      </c>
      <c r="D3" t="s">
        <v>73</v>
      </c>
      <c r="E3" t="s">
        <v>333</v>
      </c>
      <c r="F3" t="s">
        <v>334</v>
      </c>
      <c r="G3">
        <v>1272758745.4039769</v>
      </c>
      <c r="H3">
        <v>2056445898.8131304</v>
      </c>
      <c r="I3">
        <v>2043669.0362801999</v>
      </c>
      <c r="J3">
        <v>8676155.0475460663</v>
      </c>
      <c r="K3">
        <v>4.5180453159261086E-2</v>
      </c>
      <c r="L3">
        <v>5.7588359513302836E-2</v>
      </c>
      <c r="M3">
        <v>5.3803911682238532E-2</v>
      </c>
      <c r="N3">
        <v>4.6749619763980378E-2</v>
      </c>
      <c r="O3" t="s">
        <v>330</v>
      </c>
    </row>
    <row r="4" spans="1:16">
      <c r="A4" t="s">
        <v>335</v>
      </c>
      <c r="B4" t="s">
        <v>74</v>
      </c>
      <c r="C4" t="s">
        <v>336</v>
      </c>
      <c r="D4" t="s">
        <v>73</v>
      </c>
      <c r="E4" t="s">
        <v>337</v>
      </c>
      <c r="F4" t="s">
        <v>338</v>
      </c>
      <c r="G4">
        <v>149226107.93036672</v>
      </c>
      <c r="H4">
        <v>179468985.56712601</v>
      </c>
      <c r="I4">
        <v>453627.44553239999</v>
      </c>
      <c r="J4">
        <v>835936.87310719001</v>
      </c>
      <c r="K4">
        <v>5.2972357910193038E-3</v>
      </c>
      <c r="L4">
        <v>5.0258188014050851E-3</v>
      </c>
      <c r="M4">
        <v>1.1942702356781403E-2</v>
      </c>
      <c r="N4">
        <v>4.5042683942704579E-3</v>
      </c>
      <c r="O4" t="s">
        <v>330</v>
      </c>
    </row>
    <row r="5" spans="1:16">
      <c r="A5" t="s">
        <v>339</v>
      </c>
      <c r="B5" t="s">
        <v>74</v>
      </c>
      <c r="C5" t="s">
        <v>340</v>
      </c>
      <c r="D5" t="s">
        <v>73</v>
      </c>
      <c r="E5" t="s">
        <v>341</v>
      </c>
      <c r="F5" t="s">
        <v>342</v>
      </c>
      <c r="G5">
        <v>105105252.771457</v>
      </c>
      <c r="H5">
        <v>162881538.25694099</v>
      </c>
      <c r="I5">
        <v>318422.51863479998</v>
      </c>
      <c r="J5">
        <v>1033056.0637729301</v>
      </c>
      <c r="K5">
        <v>3.7310314832100081E-3</v>
      </c>
      <c r="L5">
        <v>4.5613067616484268E-3</v>
      </c>
      <c r="M5">
        <v>8.38314656929302E-3</v>
      </c>
      <c r="N5">
        <v>5.5664033101757828E-3</v>
      </c>
      <c r="O5" t="s">
        <v>330</v>
      </c>
    </row>
    <row r="6" spans="1:16">
      <c r="A6" t="s">
        <v>343</v>
      </c>
      <c r="B6" t="s">
        <v>74</v>
      </c>
      <c r="C6" t="s">
        <v>344</v>
      </c>
      <c r="D6" t="s">
        <v>73</v>
      </c>
      <c r="E6" t="s">
        <v>345</v>
      </c>
      <c r="F6" t="s">
        <v>346</v>
      </c>
      <c r="G6">
        <v>246411783.07000151</v>
      </c>
      <c r="H6">
        <v>401529476.62976003</v>
      </c>
      <c r="I6">
        <v>504854.96013440005</v>
      </c>
      <c r="J6">
        <v>1923257.02145133</v>
      </c>
      <c r="K6">
        <v>8.7471377141082347E-3</v>
      </c>
      <c r="L6">
        <v>1.1244362844015756E-2</v>
      </c>
      <c r="M6">
        <v>1.3291375073555245E-2</v>
      </c>
      <c r="N6">
        <v>1.0363062205381565E-2</v>
      </c>
      <c r="O6" t="s">
        <v>330</v>
      </c>
    </row>
    <row r="7" spans="1:16">
      <c r="A7" t="s">
        <v>347</v>
      </c>
      <c r="B7" t="s">
        <v>74</v>
      </c>
      <c r="C7" t="s">
        <v>348</v>
      </c>
      <c r="D7" t="s">
        <v>73</v>
      </c>
      <c r="E7" t="s">
        <v>349</v>
      </c>
      <c r="F7" t="s">
        <v>350</v>
      </c>
      <c r="G7">
        <v>62727292.844281003</v>
      </c>
      <c r="H7">
        <v>66276203.354456902</v>
      </c>
      <c r="I7">
        <v>0</v>
      </c>
      <c r="J7">
        <v>594729.61107044003</v>
      </c>
      <c r="K7">
        <v>2.2266965569022719E-3</v>
      </c>
      <c r="L7">
        <v>1.8559874724426481E-3</v>
      </c>
      <c r="M7">
        <v>0</v>
      </c>
      <c r="N7">
        <v>3.2045742644706216E-3</v>
      </c>
      <c r="O7" t="s">
        <v>330</v>
      </c>
    </row>
    <row r="8" spans="1:16">
      <c r="A8" t="s">
        <v>351</v>
      </c>
      <c r="B8" t="s">
        <v>74</v>
      </c>
      <c r="C8" t="s">
        <v>352</v>
      </c>
      <c r="D8" t="s">
        <v>73</v>
      </c>
      <c r="E8" t="s">
        <v>353</v>
      </c>
      <c r="F8" t="s">
        <v>354</v>
      </c>
      <c r="G8">
        <v>218141847.02105901</v>
      </c>
      <c r="H8">
        <v>283516048.67870212</v>
      </c>
      <c r="I8">
        <v>825489.44219240011</v>
      </c>
      <c r="J8">
        <v>1110432.63372293</v>
      </c>
      <c r="K8">
        <v>7.7436101201421434E-3</v>
      </c>
      <c r="L8">
        <v>7.9395349756214637E-3</v>
      </c>
      <c r="M8">
        <v>2.1732756260368732E-2</v>
      </c>
      <c r="N8">
        <v>5.983330532428068E-3</v>
      </c>
      <c r="O8" t="s">
        <v>330</v>
      </c>
    </row>
    <row r="9" spans="1:16">
      <c r="A9" t="s">
        <v>355</v>
      </c>
      <c r="B9" t="s">
        <v>74</v>
      </c>
      <c r="C9" t="s">
        <v>356</v>
      </c>
      <c r="D9" t="s">
        <v>73</v>
      </c>
      <c r="E9" t="s">
        <v>357</v>
      </c>
      <c r="F9" t="s">
        <v>358</v>
      </c>
      <c r="G9">
        <v>605737010.41654861</v>
      </c>
      <c r="H9">
        <v>769706291.88799107</v>
      </c>
      <c r="I9">
        <v>475541.80486825004</v>
      </c>
      <c r="J9">
        <v>4548777.5656867633</v>
      </c>
      <c r="K9">
        <v>2.1502482481288481E-2</v>
      </c>
      <c r="L9">
        <v>2.1554723458798254E-2</v>
      </c>
      <c r="M9">
        <v>1.2519644235993421E-2</v>
      </c>
      <c r="N9">
        <v>2.4510122332003125E-2</v>
      </c>
      <c r="O9" t="s">
        <v>330</v>
      </c>
    </row>
    <row r="10" spans="1:16">
      <c r="A10" t="s">
        <v>359</v>
      </c>
      <c r="B10" t="s">
        <v>74</v>
      </c>
      <c r="C10" t="s">
        <v>360</v>
      </c>
      <c r="D10" t="s">
        <v>73</v>
      </c>
      <c r="E10" t="s">
        <v>361</v>
      </c>
      <c r="F10" t="s">
        <v>362</v>
      </c>
      <c r="G10">
        <v>207260409.76419911</v>
      </c>
      <c r="H10">
        <v>252061972.74453467</v>
      </c>
      <c r="I10">
        <v>260248.47050160001</v>
      </c>
      <c r="J10">
        <v>1556755.5917486299</v>
      </c>
      <c r="K10">
        <v>7.3573403199429293E-3</v>
      </c>
      <c r="L10">
        <v>7.0587004085166357E-3</v>
      </c>
      <c r="M10">
        <v>6.851591658790456E-3</v>
      </c>
      <c r="N10">
        <v>8.3882470496286169E-3</v>
      </c>
      <c r="O10" t="s">
        <v>330</v>
      </c>
    </row>
    <row r="11" spans="1:16">
      <c r="A11" t="s">
        <v>363</v>
      </c>
      <c r="B11" t="s">
        <v>74</v>
      </c>
      <c r="C11" t="s">
        <v>364</v>
      </c>
      <c r="D11" t="s">
        <v>73</v>
      </c>
      <c r="E11" t="s">
        <v>365</v>
      </c>
      <c r="F11" t="s">
        <v>366</v>
      </c>
      <c r="G11">
        <v>103769642.9195805</v>
      </c>
      <c r="H11">
        <v>191607048.77829409</v>
      </c>
      <c r="I11">
        <v>203403.13094820001</v>
      </c>
      <c r="J11">
        <v>1035178.3282858201</v>
      </c>
      <c r="K11">
        <v>3.6836199383515201E-3</v>
      </c>
      <c r="L11">
        <v>5.3657310492319669E-3</v>
      </c>
      <c r="M11">
        <v>5.3550178131324764E-3</v>
      </c>
      <c r="N11">
        <v>5.5778386820049498E-3</v>
      </c>
      <c r="O11" t="s">
        <v>330</v>
      </c>
    </row>
    <row r="12" spans="1:16">
      <c r="A12" t="s">
        <v>367</v>
      </c>
      <c r="B12" t="s">
        <v>74</v>
      </c>
      <c r="C12" t="s">
        <v>368</v>
      </c>
      <c r="D12" t="s">
        <v>73</v>
      </c>
      <c r="E12" t="s">
        <v>369</v>
      </c>
      <c r="F12" t="s">
        <v>370</v>
      </c>
      <c r="G12">
        <v>282132928.86736226</v>
      </c>
      <c r="H12">
        <v>472298199.84457517</v>
      </c>
      <c r="I12">
        <v>613180.93280250009</v>
      </c>
      <c r="J12">
        <v>2335927.3256914602</v>
      </c>
      <c r="K12">
        <v>1.0015168721807606E-2</v>
      </c>
      <c r="L12">
        <v>1.3226158074877082E-2</v>
      </c>
      <c r="M12">
        <v>1.6143285516420091E-2</v>
      </c>
      <c r="N12">
        <v>1.2586648541193846E-2</v>
      </c>
      <c r="O12" t="s">
        <v>330</v>
      </c>
    </row>
    <row r="13" spans="1:16">
      <c r="A13" t="s">
        <v>371</v>
      </c>
      <c r="B13" t="s">
        <v>74</v>
      </c>
      <c r="C13" t="s">
        <v>372</v>
      </c>
      <c r="D13" t="s">
        <v>73</v>
      </c>
      <c r="E13" t="s">
        <v>373</v>
      </c>
      <c r="F13" t="s">
        <v>374</v>
      </c>
      <c r="G13">
        <v>71772633.655717999</v>
      </c>
      <c r="H13">
        <v>95588210.434334606</v>
      </c>
      <c r="I13">
        <v>227277.67503290001</v>
      </c>
      <c r="J13">
        <v>672728.10260612005</v>
      </c>
      <c r="K13">
        <v>2.5477885142873051E-3</v>
      </c>
      <c r="L13">
        <v>2.6768359094215713E-3</v>
      </c>
      <c r="M13">
        <v>5.9835657035115283E-3</v>
      </c>
      <c r="N13">
        <v>3.6248525791704516E-3</v>
      </c>
      <c r="O13" t="s">
        <v>330</v>
      </c>
    </row>
    <row r="14" spans="1:16">
      <c r="A14" t="s">
        <v>375</v>
      </c>
      <c r="B14" t="s">
        <v>74</v>
      </c>
      <c r="C14" t="s">
        <v>376</v>
      </c>
      <c r="D14" t="s">
        <v>73</v>
      </c>
      <c r="E14" t="s">
        <v>377</v>
      </c>
      <c r="F14" t="s">
        <v>378</v>
      </c>
      <c r="G14">
        <v>126313652.86967801</v>
      </c>
      <c r="H14">
        <v>173314203.58202219</v>
      </c>
      <c r="I14">
        <v>275302.63128899998</v>
      </c>
      <c r="J14">
        <v>1480919.6083877999</v>
      </c>
      <c r="K14">
        <v>4.4838883232676307E-3</v>
      </c>
      <c r="L14">
        <v>4.853461338517915E-3</v>
      </c>
      <c r="M14">
        <v>7.2479242953751768E-3</v>
      </c>
      <c r="N14">
        <v>7.9796209511878002E-3</v>
      </c>
      <c r="O14" t="s">
        <v>330</v>
      </c>
    </row>
    <row r="15" spans="1:16">
      <c r="A15" t="s">
        <v>379</v>
      </c>
      <c r="B15" t="s">
        <v>74</v>
      </c>
      <c r="C15" t="s">
        <v>380</v>
      </c>
      <c r="D15" t="s">
        <v>73</v>
      </c>
      <c r="E15" t="s">
        <v>381</v>
      </c>
      <c r="F15" t="s">
        <v>382</v>
      </c>
      <c r="G15">
        <v>54364858.2061105</v>
      </c>
      <c r="H15">
        <v>83473370.096864089</v>
      </c>
      <c r="I15">
        <v>0</v>
      </c>
      <c r="J15">
        <v>523915.93647937005</v>
      </c>
      <c r="K15">
        <v>1.9298464367741841E-3</v>
      </c>
      <c r="L15">
        <v>2.3375739909810354E-3</v>
      </c>
      <c r="M15">
        <v>0</v>
      </c>
      <c r="N15">
        <v>2.823009810737272E-3</v>
      </c>
      <c r="O15" t="s">
        <v>330</v>
      </c>
    </row>
    <row r="16" spans="1:16">
      <c r="A16" t="s">
        <v>383</v>
      </c>
      <c r="B16" t="s">
        <v>74</v>
      </c>
      <c r="C16" t="s">
        <v>384</v>
      </c>
      <c r="D16" t="s">
        <v>73</v>
      </c>
      <c r="E16" t="s">
        <v>385</v>
      </c>
      <c r="F16" t="s">
        <v>386</v>
      </c>
      <c r="G16">
        <v>133329650.58018421</v>
      </c>
      <c r="H16">
        <v>252531692.95058882</v>
      </c>
      <c r="I16">
        <v>657474.1692146</v>
      </c>
      <c r="J16">
        <v>660297.49649616994</v>
      </c>
      <c r="K16">
        <v>4.7329425584631598E-3</v>
      </c>
      <c r="L16">
        <v>7.0718543728939725E-3</v>
      </c>
      <c r="M16">
        <v>1.730939868725662E-2</v>
      </c>
      <c r="N16">
        <v>3.5578728968236797E-3</v>
      </c>
      <c r="O16" t="s">
        <v>330</v>
      </c>
    </row>
    <row r="17" spans="1:15">
      <c r="A17" t="s">
        <v>387</v>
      </c>
      <c r="B17" t="s">
        <v>74</v>
      </c>
      <c r="C17" t="s">
        <v>388</v>
      </c>
      <c r="D17" t="s">
        <v>73</v>
      </c>
      <c r="E17" t="s">
        <v>389</v>
      </c>
      <c r="F17" t="s">
        <v>390</v>
      </c>
      <c r="G17">
        <v>232751808.84005302</v>
      </c>
      <c r="H17">
        <v>328643165.502873</v>
      </c>
      <c r="I17">
        <v>215518.6681834</v>
      </c>
      <c r="J17">
        <v>2078521.6072482497</v>
      </c>
      <c r="K17">
        <v>8.2622352704349745E-3</v>
      </c>
      <c r="L17">
        <v>9.203267043150715E-3</v>
      </c>
      <c r="M17">
        <v>5.6739849667240714E-3</v>
      </c>
      <c r="N17">
        <v>1.1199672467535754E-2</v>
      </c>
      <c r="O17" t="s">
        <v>330</v>
      </c>
    </row>
    <row r="18" spans="1:15">
      <c r="A18" t="s">
        <v>391</v>
      </c>
      <c r="B18" t="s">
        <v>74</v>
      </c>
      <c r="C18" t="s">
        <v>392</v>
      </c>
      <c r="D18" t="s">
        <v>73</v>
      </c>
      <c r="E18" t="s">
        <v>393</v>
      </c>
      <c r="F18" t="s">
        <v>394</v>
      </c>
      <c r="G18">
        <v>302545961.2414875</v>
      </c>
      <c r="H18">
        <v>422652573.42413348</v>
      </c>
      <c r="I18">
        <v>462764.4033525</v>
      </c>
      <c r="J18">
        <v>1762912.009873</v>
      </c>
      <c r="K18">
        <v>1.0739791558891248E-2</v>
      </c>
      <c r="L18">
        <v>1.1835890436806181E-2</v>
      </c>
      <c r="M18">
        <v>1.2183252104744406E-2</v>
      </c>
      <c r="N18">
        <v>9.4990771473392795E-3</v>
      </c>
      <c r="O18" t="s">
        <v>161</v>
      </c>
    </row>
    <row r="19" spans="1:15">
      <c r="A19" t="s">
        <v>395</v>
      </c>
      <c r="B19" t="s">
        <v>74</v>
      </c>
      <c r="C19" t="s">
        <v>396</v>
      </c>
      <c r="D19" t="s">
        <v>73</v>
      </c>
      <c r="E19" t="s">
        <v>397</v>
      </c>
      <c r="F19" t="s">
        <v>398</v>
      </c>
      <c r="G19">
        <v>154174804.70802</v>
      </c>
      <c r="H19">
        <v>210085492.05755138</v>
      </c>
      <c r="I19">
        <v>594158.05022987002</v>
      </c>
      <c r="J19">
        <v>882131.77656779997</v>
      </c>
      <c r="K19">
        <v>5.4729048750224813E-3</v>
      </c>
      <c r="L19">
        <v>5.8831982169440904E-3</v>
      </c>
      <c r="M19">
        <v>1.5642467881221034E-2</v>
      </c>
      <c r="N19">
        <v>4.7531798256571188E-3</v>
      </c>
      <c r="O19" t="s">
        <v>330</v>
      </c>
    </row>
    <row r="20" spans="1:15">
      <c r="A20" t="s">
        <v>399</v>
      </c>
      <c r="B20" t="s">
        <v>74</v>
      </c>
      <c r="C20" t="s">
        <v>400</v>
      </c>
      <c r="D20" t="s">
        <v>73</v>
      </c>
      <c r="E20" t="s">
        <v>401</v>
      </c>
      <c r="F20" t="s">
        <v>402</v>
      </c>
      <c r="G20">
        <v>78182332.322021797</v>
      </c>
      <c r="H20">
        <v>112470179.6878818</v>
      </c>
      <c r="I20">
        <v>0</v>
      </c>
      <c r="J20">
        <v>383300.16892705002</v>
      </c>
      <c r="K20">
        <v>2.7753203158983005E-3</v>
      </c>
      <c r="L20">
        <v>3.1495956913477111E-3</v>
      </c>
      <c r="M20">
        <v>0</v>
      </c>
      <c r="N20">
        <v>2.0653315961518255E-3</v>
      </c>
      <c r="O20" t="s">
        <v>330</v>
      </c>
    </row>
    <row r="21" spans="1:15">
      <c r="A21" t="s">
        <v>403</v>
      </c>
      <c r="B21" t="s">
        <v>74</v>
      </c>
      <c r="C21" t="s">
        <v>404</v>
      </c>
      <c r="D21" t="s">
        <v>73</v>
      </c>
      <c r="E21" t="s">
        <v>405</v>
      </c>
      <c r="F21" t="s">
        <v>406</v>
      </c>
      <c r="G21">
        <v>166102538.194188</v>
      </c>
      <c r="H21">
        <v>316626834.25358897</v>
      </c>
      <c r="I21">
        <v>567179.03737809998</v>
      </c>
      <c r="J21">
        <v>1767603.8239243401</v>
      </c>
      <c r="K21">
        <v>5.8963161507367291E-3</v>
      </c>
      <c r="L21">
        <v>8.8667637563810079E-3</v>
      </c>
      <c r="M21">
        <v>1.4932188281647166E-2</v>
      </c>
      <c r="N21">
        <v>9.5243579914115022E-3</v>
      </c>
      <c r="O21" t="s">
        <v>330</v>
      </c>
    </row>
    <row r="22" spans="1:15">
      <c r="A22" t="s">
        <v>407</v>
      </c>
      <c r="B22" t="s">
        <v>74</v>
      </c>
      <c r="C22" t="s">
        <v>408</v>
      </c>
      <c r="D22" t="s">
        <v>73</v>
      </c>
      <c r="E22" t="s">
        <v>409</v>
      </c>
      <c r="F22" t="s">
        <v>410</v>
      </c>
      <c r="G22">
        <v>69552107.91456899</v>
      </c>
      <c r="H22">
        <v>116285726.5798236</v>
      </c>
      <c r="I22">
        <v>359225.75121850002</v>
      </c>
      <c r="J22">
        <v>528035.53221492004</v>
      </c>
      <c r="K22">
        <v>2.468964181239746E-3</v>
      </c>
      <c r="L22">
        <v>3.256445614450394E-3</v>
      </c>
      <c r="M22">
        <v>9.4573780046721869E-3</v>
      </c>
      <c r="N22">
        <v>2.8452073778811129E-3</v>
      </c>
      <c r="O22" t="s">
        <v>330</v>
      </c>
    </row>
    <row r="23" spans="1:15">
      <c r="A23" t="s">
        <v>411</v>
      </c>
      <c r="B23" t="s">
        <v>74</v>
      </c>
      <c r="C23" t="s">
        <v>412</v>
      </c>
      <c r="D23" t="s">
        <v>73</v>
      </c>
      <c r="E23" t="s">
        <v>413</v>
      </c>
      <c r="F23" t="s">
        <v>414</v>
      </c>
      <c r="G23">
        <v>435052454.41531307</v>
      </c>
      <c r="H23">
        <v>733013027.084705</v>
      </c>
      <c r="I23">
        <v>842973.61130970006</v>
      </c>
      <c r="J23">
        <v>3211328.1300983001</v>
      </c>
      <c r="K23">
        <v>1.5443513634859211E-2</v>
      </c>
      <c r="L23">
        <v>2.0527171541955689E-2</v>
      </c>
      <c r="M23">
        <v>2.2193064008014986E-2</v>
      </c>
      <c r="N23">
        <v>1.7303559952162383E-2</v>
      </c>
      <c r="O23" t="s">
        <v>330</v>
      </c>
    </row>
    <row r="24" spans="1:15">
      <c r="A24" t="s">
        <v>415</v>
      </c>
      <c r="B24" t="s">
        <v>74</v>
      </c>
      <c r="C24" t="s">
        <v>416</v>
      </c>
      <c r="D24" t="s">
        <v>73</v>
      </c>
      <c r="E24" t="s">
        <v>417</v>
      </c>
      <c r="F24" t="s">
        <v>418</v>
      </c>
      <c r="G24">
        <v>274137335.24645299</v>
      </c>
      <c r="H24">
        <v>366601557.72945201</v>
      </c>
      <c r="I24">
        <v>167975.80145699999</v>
      </c>
      <c r="J24">
        <v>2336461.7300746203</v>
      </c>
      <c r="K24">
        <v>9.731340742330381E-3</v>
      </c>
      <c r="L24">
        <v>1.0266247372150769E-2</v>
      </c>
      <c r="M24">
        <v>4.4223184018072721E-3</v>
      </c>
      <c r="N24">
        <v>1.2589528065773114E-2</v>
      </c>
      <c r="O24" t="s">
        <v>330</v>
      </c>
    </row>
    <row r="25" spans="1:15">
      <c r="A25" t="s">
        <v>419</v>
      </c>
      <c r="B25" t="s">
        <v>74</v>
      </c>
      <c r="C25" t="s">
        <v>420</v>
      </c>
      <c r="D25" t="s">
        <v>73</v>
      </c>
      <c r="E25" t="s">
        <v>421</v>
      </c>
      <c r="F25" t="s">
        <v>422</v>
      </c>
      <c r="G25">
        <v>223666953.08181801</v>
      </c>
      <c r="H25">
        <v>215416347.920194</v>
      </c>
      <c r="I25">
        <v>218880.83561040001</v>
      </c>
      <c r="J25">
        <v>1386358.4441113998</v>
      </c>
      <c r="K25">
        <v>7.9397406095058909E-3</v>
      </c>
      <c r="L25">
        <v>6.0324825935030085E-3</v>
      </c>
      <c r="M25">
        <v>5.7625011384191084E-3</v>
      </c>
      <c r="N25">
        <v>7.4700981902256934E-3</v>
      </c>
      <c r="O25" t="s">
        <v>330</v>
      </c>
    </row>
    <row r="26" spans="1:15">
      <c r="A26" t="s">
        <v>423</v>
      </c>
      <c r="B26" t="s">
        <v>74</v>
      </c>
      <c r="C26" t="s">
        <v>424</v>
      </c>
      <c r="D26" t="s">
        <v>73</v>
      </c>
      <c r="E26" t="s">
        <v>425</v>
      </c>
      <c r="F26" t="s">
        <v>426</v>
      </c>
      <c r="G26">
        <v>331057429.58859807</v>
      </c>
      <c r="H26">
        <v>544314447.22019184</v>
      </c>
      <c r="I26">
        <v>515252.90305164002</v>
      </c>
      <c r="J26">
        <v>3268319.0523958025</v>
      </c>
      <c r="K26">
        <v>1.1751893078374044E-2</v>
      </c>
      <c r="L26">
        <v>1.5242888759141406E-2</v>
      </c>
      <c r="M26">
        <v>1.3565122922382284E-2</v>
      </c>
      <c r="N26">
        <v>1.7610643439352987E-2</v>
      </c>
      <c r="O26" t="s">
        <v>161</v>
      </c>
    </row>
    <row r="27" spans="1:15">
      <c r="A27" t="s">
        <v>427</v>
      </c>
      <c r="B27" t="s">
        <v>74</v>
      </c>
      <c r="C27" t="s">
        <v>428</v>
      </c>
      <c r="D27" t="s">
        <v>73</v>
      </c>
      <c r="E27" t="s">
        <v>429</v>
      </c>
      <c r="F27" t="s">
        <v>430</v>
      </c>
      <c r="G27">
        <v>399890746.49466801</v>
      </c>
      <c r="H27">
        <v>587302019.63529491</v>
      </c>
      <c r="I27">
        <v>331871.04502710002</v>
      </c>
      <c r="J27">
        <v>3702236.6387223112</v>
      </c>
      <c r="K27">
        <v>1.4195341580693445E-2</v>
      </c>
      <c r="L27">
        <v>1.6446705390677333E-2</v>
      </c>
      <c r="M27">
        <v>8.7372074829841148E-3</v>
      </c>
      <c r="N27">
        <v>1.9948716244472565E-2</v>
      </c>
      <c r="O27" t="s">
        <v>330</v>
      </c>
    </row>
    <row r="28" spans="1:15">
      <c r="A28" t="s">
        <v>431</v>
      </c>
      <c r="B28" t="s">
        <v>74</v>
      </c>
      <c r="C28" t="s">
        <v>432</v>
      </c>
      <c r="D28" t="s">
        <v>73</v>
      </c>
      <c r="E28" t="s">
        <v>433</v>
      </c>
      <c r="F28" t="s">
        <v>434</v>
      </c>
      <c r="G28">
        <v>237911890.34425059</v>
      </c>
      <c r="H28">
        <v>366097705.14011836</v>
      </c>
      <c r="I28">
        <v>1101523.3401784</v>
      </c>
      <c r="J28">
        <v>1581139.7269599098</v>
      </c>
      <c r="K28">
        <v>8.4454080999600001E-3</v>
      </c>
      <c r="L28">
        <v>1.0252137570345139E-2</v>
      </c>
      <c r="M28">
        <v>2.8999932698866436E-2</v>
      </c>
      <c r="N28">
        <v>8.5196357861315724E-3</v>
      </c>
      <c r="O28" t="s">
        <v>330</v>
      </c>
    </row>
    <row r="29" spans="1:15">
      <c r="A29" t="s">
        <v>435</v>
      </c>
      <c r="B29" t="s">
        <v>74</v>
      </c>
      <c r="C29" t="s">
        <v>436</v>
      </c>
      <c r="D29" t="s">
        <v>73</v>
      </c>
      <c r="E29" t="s">
        <v>437</v>
      </c>
      <c r="F29" t="s">
        <v>438</v>
      </c>
      <c r="G29">
        <v>502759855.95511466</v>
      </c>
      <c r="H29">
        <v>699042931.47544527</v>
      </c>
      <c r="I29">
        <v>588917.25739310007</v>
      </c>
      <c r="J29">
        <v>3202468.7289313995</v>
      </c>
      <c r="K29">
        <v>1.784699433758527E-2</v>
      </c>
      <c r="L29">
        <v>1.9575878789845663E-2</v>
      </c>
      <c r="M29">
        <v>1.5504492920535757E-2</v>
      </c>
      <c r="N29">
        <v>1.7255822949582389E-2</v>
      </c>
      <c r="O29" t="s">
        <v>330</v>
      </c>
    </row>
    <row r="30" spans="1:15">
      <c r="A30" t="s">
        <v>439</v>
      </c>
      <c r="B30" t="s">
        <v>74</v>
      </c>
      <c r="C30" t="s">
        <v>440</v>
      </c>
      <c r="D30" t="s">
        <v>73</v>
      </c>
      <c r="E30" t="s">
        <v>441</v>
      </c>
      <c r="F30" t="s">
        <v>442</v>
      </c>
      <c r="G30">
        <v>65788789.331583597</v>
      </c>
      <c r="H30">
        <v>109084116.5666437</v>
      </c>
      <c r="I30">
        <v>236467.13375600002</v>
      </c>
      <c r="J30">
        <v>676397.05797583994</v>
      </c>
      <c r="K30">
        <v>2.3353737112658149E-3</v>
      </c>
      <c r="L30">
        <v>3.054772958363032E-3</v>
      </c>
      <c r="M30">
        <v>6.2254976488353118E-3</v>
      </c>
      <c r="N30">
        <v>3.6446219663616051E-3</v>
      </c>
      <c r="O30" t="s">
        <v>330</v>
      </c>
    </row>
    <row r="31" spans="1:15">
      <c r="A31" t="s">
        <v>443</v>
      </c>
      <c r="B31" t="s">
        <v>74</v>
      </c>
      <c r="C31" t="s">
        <v>444</v>
      </c>
      <c r="D31" t="s">
        <v>73</v>
      </c>
      <c r="E31" t="s">
        <v>445</v>
      </c>
      <c r="F31" t="s">
        <v>446</v>
      </c>
      <c r="G31">
        <v>136985547.3205587</v>
      </c>
      <c r="H31">
        <v>207565396.39014101</v>
      </c>
      <c r="I31">
        <v>154056.22987120002</v>
      </c>
      <c r="J31">
        <v>1270109.6439623998</v>
      </c>
      <c r="K31">
        <v>4.8627197625327008E-3</v>
      </c>
      <c r="L31">
        <v>5.8126258885465845E-3</v>
      </c>
      <c r="M31">
        <v>4.0558562266890625E-3</v>
      </c>
      <c r="N31">
        <v>6.8437162070542658E-3</v>
      </c>
      <c r="O31" t="s">
        <v>330</v>
      </c>
    </row>
    <row r="32" spans="1:15">
      <c r="A32" t="s">
        <v>447</v>
      </c>
      <c r="B32" t="s">
        <v>74</v>
      </c>
      <c r="C32" t="s">
        <v>448</v>
      </c>
      <c r="D32" t="s">
        <v>73</v>
      </c>
      <c r="E32" t="s">
        <v>449</v>
      </c>
      <c r="F32" t="s">
        <v>450</v>
      </c>
      <c r="G32">
        <v>108316385.813338</v>
      </c>
      <c r="H32">
        <v>186262501.1193105</v>
      </c>
      <c r="I32">
        <v>230706.48700900003</v>
      </c>
      <c r="J32">
        <v>878881.85083428014</v>
      </c>
      <c r="K32">
        <v>3.8450204434200682E-3</v>
      </c>
      <c r="L32">
        <v>5.216063249948181E-3</v>
      </c>
      <c r="M32">
        <v>6.073836433978178E-3</v>
      </c>
      <c r="N32">
        <v>4.7356682907121325E-3</v>
      </c>
      <c r="O32" t="s">
        <v>330</v>
      </c>
    </row>
    <row r="33" spans="1:15">
      <c r="A33" t="s">
        <v>451</v>
      </c>
      <c r="B33" t="s">
        <v>74</v>
      </c>
      <c r="C33" t="s">
        <v>452</v>
      </c>
      <c r="D33" t="s">
        <v>73</v>
      </c>
      <c r="E33" t="s">
        <v>453</v>
      </c>
      <c r="F33" t="s">
        <v>454</v>
      </c>
      <c r="G33">
        <v>156304272.31029522</v>
      </c>
      <c r="H33">
        <v>149343297.57285228</v>
      </c>
      <c r="I33">
        <v>0</v>
      </c>
      <c r="J33">
        <v>864838.76077939617</v>
      </c>
      <c r="K33">
        <v>5.5484968217336568E-3</v>
      </c>
      <c r="L33">
        <v>4.1821841831537077E-3</v>
      </c>
      <c r="M33">
        <v>0</v>
      </c>
      <c r="N33">
        <v>4.6600000809141938E-3</v>
      </c>
      <c r="O33" t="s">
        <v>330</v>
      </c>
    </row>
    <row r="34" spans="1:15">
      <c r="A34" t="s">
        <v>455</v>
      </c>
      <c r="B34" t="s">
        <v>74</v>
      </c>
      <c r="C34" t="s">
        <v>456</v>
      </c>
      <c r="D34" t="s">
        <v>73</v>
      </c>
      <c r="E34" t="s">
        <v>457</v>
      </c>
      <c r="F34" t="s">
        <v>458</v>
      </c>
      <c r="G34">
        <v>85917139.500126913</v>
      </c>
      <c r="H34">
        <v>102287189.015641</v>
      </c>
      <c r="I34">
        <v>261945.87798680001</v>
      </c>
      <c r="J34">
        <v>737403.43309007993</v>
      </c>
      <c r="K34">
        <v>3.0498908852762186E-3</v>
      </c>
      <c r="L34">
        <v>2.8644329607881262E-3</v>
      </c>
      <c r="M34">
        <v>6.8962795024682666E-3</v>
      </c>
      <c r="N34">
        <v>3.9733418686847119E-3</v>
      </c>
      <c r="O34" t="s">
        <v>330</v>
      </c>
    </row>
    <row r="35" spans="1:15">
      <c r="A35" t="s">
        <v>459</v>
      </c>
      <c r="B35" t="s">
        <v>74</v>
      </c>
      <c r="C35" t="s">
        <v>460</v>
      </c>
      <c r="D35" t="s">
        <v>73</v>
      </c>
      <c r="E35" t="s">
        <v>461</v>
      </c>
      <c r="F35" t="s">
        <v>462</v>
      </c>
      <c r="G35">
        <v>99022762.045495719</v>
      </c>
      <c r="H35">
        <v>153688441.334059</v>
      </c>
      <c r="I35">
        <v>332873.95702800003</v>
      </c>
      <c r="J35">
        <v>1044882.67039338</v>
      </c>
      <c r="K35">
        <v>3.5151149253169344E-3</v>
      </c>
      <c r="L35">
        <v>4.3038648464776381E-3</v>
      </c>
      <c r="M35">
        <v>8.7636112635197817E-3</v>
      </c>
      <c r="N35">
        <v>5.6301284694859057E-3</v>
      </c>
      <c r="O35" t="s">
        <v>330</v>
      </c>
    </row>
    <row r="36" spans="1:15">
      <c r="A36" t="s">
        <v>463</v>
      </c>
      <c r="B36" t="s">
        <v>74</v>
      </c>
      <c r="C36" t="s">
        <v>464</v>
      </c>
      <c r="D36" t="s">
        <v>73</v>
      </c>
      <c r="E36" t="s">
        <v>465</v>
      </c>
      <c r="F36" t="s">
        <v>466</v>
      </c>
      <c r="G36">
        <v>567542386.96249199</v>
      </c>
      <c r="H36">
        <v>747691461.89124846</v>
      </c>
      <c r="I36">
        <v>585796.94165539998</v>
      </c>
      <c r="J36">
        <v>3484022.3977295402</v>
      </c>
      <c r="K36">
        <v>2.0146647840879942E-2</v>
      </c>
      <c r="L36">
        <v>2.0938223921801748E-2</v>
      </c>
      <c r="M36">
        <v>1.5422344006307702E-2</v>
      </c>
      <c r="N36">
        <v>1.8772915127780562E-2</v>
      </c>
      <c r="O36" t="s">
        <v>330</v>
      </c>
    </row>
    <row r="37" spans="1:15">
      <c r="A37" t="s">
        <v>467</v>
      </c>
      <c r="B37" t="s">
        <v>74</v>
      </c>
      <c r="C37" t="s">
        <v>468</v>
      </c>
      <c r="D37" t="s">
        <v>73</v>
      </c>
      <c r="E37" t="s">
        <v>469</v>
      </c>
      <c r="F37" t="s">
        <v>470</v>
      </c>
      <c r="G37">
        <v>279182811.55948305</v>
      </c>
      <c r="H37">
        <v>404770193.12979794</v>
      </c>
      <c r="I37">
        <v>0</v>
      </c>
      <c r="J37">
        <v>1985417.6302459701</v>
      </c>
      <c r="K37">
        <v>9.9104453110871737E-3</v>
      </c>
      <c r="L37">
        <v>1.1335115315059409E-2</v>
      </c>
      <c r="M37">
        <v>0</v>
      </c>
      <c r="N37">
        <v>1.0698001450879359E-2</v>
      </c>
      <c r="O37" t="s">
        <v>161</v>
      </c>
    </row>
    <row r="38" spans="1:15">
      <c r="A38" t="s">
        <v>471</v>
      </c>
      <c r="B38" t="s">
        <v>74</v>
      </c>
      <c r="C38" t="s">
        <v>472</v>
      </c>
      <c r="D38" t="s">
        <v>73</v>
      </c>
      <c r="E38" t="s">
        <v>473</v>
      </c>
      <c r="F38" t="s">
        <v>474</v>
      </c>
      <c r="G38">
        <v>4416332146.9502382</v>
      </c>
      <c r="H38">
        <v>4412112405.8735256</v>
      </c>
      <c r="I38">
        <v>5066352.5588499997</v>
      </c>
      <c r="J38">
        <v>20389424.512036398</v>
      </c>
      <c r="K38">
        <v>0.15677117790119152</v>
      </c>
      <c r="L38">
        <v>0.12355604180454882</v>
      </c>
      <c r="M38">
        <v>0.1333824512620716</v>
      </c>
      <c r="N38">
        <v>0.10986408586758509</v>
      </c>
      <c r="O38" t="s">
        <v>330</v>
      </c>
    </row>
    <row r="39" spans="1:15">
      <c r="A39" t="s">
        <v>475</v>
      </c>
      <c r="B39" t="s">
        <v>74</v>
      </c>
      <c r="C39" t="s">
        <v>476</v>
      </c>
      <c r="D39" t="s">
        <v>73</v>
      </c>
      <c r="E39" t="s">
        <v>477</v>
      </c>
      <c r="F39" t="s">
        <v>478</v>
      </c>
      <c r="G39">
        <v>53499644.962946102</v>
      </c>
      <c r="H39">
        <v>93953605.091527194</v>
      </c>
      <c r="I39">
        <v>145255.74587923998</v>
      </c>
      <c r="J39">
        <v>685136.75934168999</v>
      </c>
      <c r="K39">
        <v>1.8991330540952429E-3</v>
      </c>
      <c r="L39">
        <v>2.6310607007480596E-3</v>
      </c>
      <c r="M39">
        <v>3.824164864213748E-3</v>
      </c>
      <c r="N39">
        <v>3.6917139919726261E-3</v>
      </c>
      <c r="O39" t="s">
        <v>330</v>
      </c>
    </row>
    <row r="40" spans="1:15">
      <c r="A40" t="s">
        <v>479</v>
      </c>
      <c r="B40" t="s">
        <v>74</v>
      </c>
      <c r="C40" t="s">
        <v>480</v>
      </c>
      <c r="D40" t="s">
        <v>73</v>
      </c>
      <c r="E40" t="s">
        <v>481</v>
      </c>
      <c r="F40" t="s">
        <v>482</v>
      </c>
      <c r="G40">
        <v>373797841.31678802</v>
      </c>
      <c r="H40">
        <v>553051698.20160878</v>
      </c>
      <c r="I40">
        <v>384670.63803669997</v>
      </c>
      <c r="J40">
        <v>3009451.8506476996</v>
      </c>
      <c r="K40">
        <v>1.3269094336716296E-2</v>
      </c>
      <c r="L40">
        <v>1.5487565242469362E-2</v>
      </c>
      <c r="M40">
        <v>1.0127268490277841E-2</v>
      </c>
      <c r="N40">
        <v>1.6215792473139298E-2</v>
      </c>
      <c r="O40" t="s">
        <v>161</v>
      </c>
    </row>
    <row r="41" spans="1:15">
      <c r="A41" t="s">
        <v>483</v>
      </c>
      <c r="B41" t="s">
        <v>74</v>
      </c>
      <c r="C41" t="s">
        <v>484</v>
      </c>
      <c r="D41" t="s">
        <v>73</v>
      </c>
      <c r="E41" t="s">
        <v>485</v>
      </c>
      <c r="F41" t="s">
        <v>486</v>
      </c>
      <c r="G41">
        <v>175144401.6418412</v>
      </c>
      <c r="H41">
        <v>280565648.01945323</v>
      </c>
      <c r="I41">
        <v>330467.75248240004</v>
      </c>
      <c r="J41">
        <v>1559705.51216421</v>
      </c>
      <c r="K41">
        <v>6.217284668489453E-3</v>
      </c>
      <c r="L41">
        <v>7.8569124597696362E-3</v>
      </c>
      <c r="M41">
        <v>8.7002628374475716E-3</v>
      </c>
      <c r="N41">
        <v>8.4041420696007851E-3</v>
      </c>
      <c r="O41" t="s">
        <v>330</v>
      </c>
    </row>
    <row r="42" spans="1:15">
      <c r="A42" t="s">
        <v>487</v>
      </c>
      <c r="B42" t="s">
        <v>74</v>
      </c>
      <c r="C42" t="s">
        <v>488</v>
      </c>
      <c r="D42" t="s">
        <v>73</v>
      </c>
      <c r="E42" t="s">
        <v>489</v>
      </c>
      <c r="F42" t="s">
        <v>490</v>
      </c>
      <c r="G42">
        <v>795068030.47299802</v>
      </c>
      <c r="H42">
        <v>1052682292.7907125</v>
      </c>
      <c r="I42">
        <v>877118.91585949995</v>
      </c>
      <c r="J42">
        <v>5442661.5136395535</v>
      </c>
      <c r="K42">
        <v>2.8223364434875411E-2</v>
      </c>
      <c r="L42">
        <v>2.9479135028792812E-2</v>
      </c>
      <c r="M42">
        <v>2.309201140005674E-2</v>
      </c>
      <c r="N42">
        <v>2.9326626238504652E-2</v>
      </c>
      <c r="O42" t="s">
        <v>330</v>
      </c>
    </row>
    <row r="43" spans="1:15">
      <c r="A43" t="s">
        <v>491</v>
      </c>
      <c r="B43" t="s">
        <v>74</v>
      </c>
      <c r="C43" t="s">
        <v>492</v>
      </c>
      <c r="D43" t="s">
        <v>73</v>
      </c>
      <c r="E43" t="s">
        <v>493</v>
      </c>
      <c r="F43" t="s">
        <v>494</v>
      </c>
      <c r="G43">
        <v>546845249.41512799</v>
      </c>
      <c r="H43">
        <v>782380598.94626689</v>
      </c>
      <c r="I43">
        <v>929008.89298709994</v>
      </c>
      <c r="J43">
        <v>3539081.4908907898</v>
      </c>
      <c r="K43">
        <v>1.9411939824245841E-2</v>
      </c>
      <c r="L43">
        <v>2.1909652587677953E-2</v>
      </c>
      <c r="M43">
        <v>2.4458124844554795E-2</v>
      </c>
      <c r="N43">
        <v>1.90695893637448E-2</v>
      </c>
      <c r="O43" t="s">
        <v>161</v>
      </c>
    </row>
    <row r="44" spans="1:15">
      <c r="A44" t="s">
        <v>495</v>
      </c>
      <c r="B44" t="s">
        <v>74</v>
      </c>
      <c r="C44" t="s">
        <v>496</v>
      </c>
      <c r="D44" t="s">
        <v>73</v>
      </c>
      <c r="E44" t="s">
        <v>497</v>
      </c>
      <c r="F44" t="s">
        <v>498</v>
      </c>
      <c r="G44">
        <v>171931319.08176827</v>
      </c>
      <c r="H44">
        <v>176719751.66778851</v>
      </c>
      <c r="I44">
        <v>0</v>
      </c>
      <c r="J44">
        <v>1001213.9279751191</v>
      </c>
      <c r="K44">
        <v>6.1032265041857875E-3</v>
      </c>
      <c r="L44">
        <v>4.9488297251193518E-3</v>
      </c>
      <c r="M44">
        <v>0</v>
      </c>
      <c r="N44">
        <v>5.3948287206412489E-3</v>
      </c>
      <c r="O44" t="s">
        <v>330</v>
      </c>
    </row>
    <row r="45" spans="1:15">
      <c r="A45" t="s">
        <v>499</v>
      </c>
      <c r="B45" t="s">
        <v>74</v>
      </c>
      <c r="C45" t="s">
        <v>500</v>
      </c>
      <c r="D45" t="s">
        <v>73</v>
      </c>
      <c r="E45" t="s">
        <v>501</v>
      </c>
      <c r="F45" t="s">
        <v>502</v>
      </c>
      <c r="G45">
        <v>282048521.78278071</v>
      </c>
      <c r="H45">
        <v>237469160.15301612</v>
      </c>
      <c r="I45">
        <v>937131.06135699991</v>
      </c>
      <c r="J45">
        <v>1091051.7546451399</v>
      </c>
      <c r="K45">
        <v>1.001217243492683E-2</v>
      </c>
      <c r="L45">
        <v>6.6500457785476962E-3</v>
      </c>
      <c r="M45">
        <v>2.4671958112997217E-2</v>
      </c>
      <c r="N45">
        <v>5.8789007795463886E-3</v>
      </c>
      <c r="O45" t="s">
        <v>330</v>
      </c>
    </row>
    <row r="46" spans="1:15">
      <c r="A46" t="s">
        <v>503</v>
      </c>
      <c r="B46" t="s">
        <v>74</v>
      </c>
      <c r="C46" t="s">
        <v>504</v>
      </c>
      <c r="D46" t="s">
        <v>73</v>
      </c>
      <c r="E46" t="s">
        <v>505</v>
      </c>
      <c r="F46" t="s">
        <v>506</v>
      </c>
      <c r="G46">
        <v>2078839929.7748399</v>
      </c>
      <c r="H46">
        <v>2270788370.1031251</v>
      </c>
      <c r="I46">
        <v>2098328.1762709999</v>
      </c>
      <c r="J46">
        <v>9554720.0950479005</v>
      </c>
      <c r="K46">
        <v>7.3794763078200154E-2</v>
      </c>
      <c r="L46">
        <v>6.3590769449174273E-2</v>
      </c>
      <c r="M46">
        <v>5.524292919852139E-2</v>
      </c>
      <c r="N46">
        <v>5.1483581027184283E-2</v>
      </c>
      <c r="O46" t="s">
        <v>161</v>
      </c>
    </row>
    <row r="47" spans="1:15">
      <c r="A47" t="s">
        <v>507</v>
      </c>
      <c r="B47" t="s">
        <v>74</v>
      </c>
      <c r="C47" t="s">
        <v>508</v>
      </c>
      <c r="D47" t="s">
        <v>73</v>
      </c>
      <c r="E47" t="s">
        <v>509</v>
      </c>
      <c r="F47" t="s">
        <v>510</v>
      </c>
      <c r="G47">
        <v>115342477.08918239</v>
      </c>
      <c r="H47">
        <v>147953408.30026501</v>
      </c>
      <c r="I47">
        <v>387134.14960499993</v>
      </c>
      <c r="J47">
        <v>815950.04990809003</v>
      </c>
      <c r="K47">
        <v>4.0944329804992958E-3</v>
      </c>
      <c r="L47">
        <v>4.1432619614897997E-3</v>
      </c>
      <c r="M47">
        <v>1.0192125644981443E-2</v>
      </c>
      <c r="N47">
        <v>4.3965736401164156E-3</v>
      </c>
      <c r="O47" t="s">
        <v>330</v>
      </c>
    </row>
    <row r="48" spans="1:15">
      <c r="A48" t="s">
        <v>511</v>
      </c>
      <c r="B48" t="s">
        <v>74</v>
      </c>
      <c r="C48" t="s">
        <v>512</v>
      </c>
      <c r="D48" t="s">
        <v>73</v>
      </c>
      <c r="E48" t="s">
        <v>513</v>
      </c>
      <c r="F48" t="s">
        <v>514</v>
      </c>
      <c r="G48">
        <v>164784781.32912999</v>
      </c>
      <c r="H48">
        <v>271279867.34761757</v>
      </c>
      <c r="I48">
        <v>380369.41987450002</v>
      </c>
      <c r="J48">
        <v>1449026.3449683001</v>
      </c>
      <c r="K48">
        <v>5.84953835209104E-3</v>
      </c>
      <c r="L48">
        <v>7.5968750447323718E-3</v>
      </c>
      <c r="M48">
        <v>1.0014029820993958E-2</v>
      </c>
      <c r="N48">
        <v>7.8077708713167873E-3</v>
      </c>
      <c r="O48" t="s">
        <v>330</v>
      </c>
    </row>
    <row r="49" spans="1:15">
      <c r="A49" t="s">
        <v>515</v>
      </c>
      <c r="B49" t="s">
        <v>74</v>
      </c>
      <c r="C49" t="s">
        <v>516</v>
      </c>
      <c r="D49" t="s">
        <v>73</v>
      </c>
      <c r="E49" t="s">
        <v>517</v>
      </c>
      <c r="F49" t="s">
        <v>518</v>
      </c>
      <c r="G49">
        <v>403374104.55151099</v>
      </c>
      <c r="H49">
        <v>619191232.4817338</v>
      </c>
      <c r="I49">
        <v>342704.54114599997</v>
      </c>
      <c r="J49">
        <v>3293901.6646711896</v>
      </c>
      <c r="K49">
        <v>1.4318993998005397E-2</v>
      </c>
      <c r="L49">
        <v>1.733972545751053E-2</v>
      </c>
      <c r="M49">
        <v>9.0224221914537942E-3</v>
      </c>
      <c r="N49">
        <v>1.7748489915112079E-2</v>
      </c>
      <c r="O49" t="s">
        <v>330</v>
      </c>
    </row>
    <row r="50" spans="1:15">
      <c r="A50" t="s">
        <v>519</v>
      </c>
      <c r="B50" t="s">
        <v>74</v>
      </c>
      <c r="C50" t="s">
        <v>520</v>
      </c>
      <c r="D50" t="s">
        <v>73</v>
      </c>
      <c r="E50" t="s">
        <v>521</v>
      </c>
      <c r="F50" t="s">
        <v>522</v>
      </c>
      <c r="G50">
        <v>2394846289.4170623</v>
      </c>
      <c r="H50">
        <v>2587006653.6328959</v>
      </c>
      <c r="I50">
        <v>1360781.2293311199</v>
      </c>
      <c r="J50">
        <v>18304614.403527301</v>
      </c>
      <c r="K50">
        <v>8.5012372528066787E-2</v>
      </c>
      <c r="L50">
        <v>7.2446092220904909E-2</v>
      </c>
      <c r="M50">
        <v>3.5825445207626698E-2</v>
      </c>
      <c r="N50">
        <v>9.8630529145881579E-2</v>
      </c>
      <c r="O50" t="s">
        <v>330</v>
      </c>
    </row>
    <row r="51" spans="1:15">
      <c r="A51" t="s">
        <v>523</v>
      </c>
      <c r="B51" t="s">
        <v>74</v>
      </c>
      <c r="C51" t="s">
        <v>524</v>
      </c>
      <c r="D51" t="s">
        <v>73</v>
      </c>
      <c r="E51" t="s">
        <v>525</v>
      </c>
      <c r="F51" t="s">
        <v>526</v>
      </c>
      <c r="G51">
        <v>97461723.080391705</v>
      </c>
      <c r="H51">
        <v>143904571.35547239</v>
      </c>
      <c r="I51">
        <v>240490.42283069997</v>
      </c>
      <c r="J51">
        <v>1131016.9925915599</v>
      </c>
      <c r="K51">
        <v>3.4597010866005661E-3</v>
      </c>
      <c r="L51">
        <v>4.0298790236152704E-3</v>
      </c>
      <c r="M51">
        <v>6.3314192468066147E-3</v>
      </c>
      <c r="N51">
        <v>6.0942449806969407E-3</v>
      </c>
      <c r="O51" t="s">
        <v>330</v>
      </c>
    </row>
    <row r="52" spans="1:15">
      <c r="A52" t="s">
        <v>527</v>
      </c>
      <c r="B52" t="s">
        <v>74</v>
      </c>
      <c r="C52" t="s">
        <v>528</v>
      </c>
      <c r="D52" t="s">
        <v>73</v>
      </c>
      <c r="E52" t="s">
        <v>529</v>
      </c>
      <c r="F52" t="s">
        <v>530</v>
      </c>
      <c r="G52">
        <v>1585427964.4862037</v>
      </c>
      <c r="H52">
        <v>1533819157.8880854</v>
      </c>
      <c r="I52">
        <v>1816545.6000443902</v>
      </c>
      <c r="J52">
        <v>6920173.7292141709</v>
      </c>
      <c r="K52">
        <v>5.6279600627781118E-2</v>
      </c>
      <c r="L52">
        <v>4.2952809574922368E-2</v>
      </c>
      <c r="M52">
        <v>4.782440664142204E-2</v>
      </c>
      <c r="N52">
        <v>3.7287887176814645E-2</v>
      </c>
      <c r="O52" t="s">
        <v>330</v>
      </c>
    </row>
    <row r="53" spans="1:15">
      <c r="A53" t="s">
        <v>531</v>
      </c>
      <c r="B53" t="s">
        <v>74</v>
      </c>
      <c r="C53" t="s">
        <v>532</v>
      </c>
      <c r="D53" t="s">
        <v>73</v>
      </c>
      <c r="E53" t="s">
        <v>533</v>
      </c>
      <c r="F53" t="s">
        <v>534</v>
      </c>
      <c r="G53">
        <v>612653041.98023498</v>
      </c>
      <c r="H53">
        <v>857236985.97324336</v>
      </c>
      <c r="I53">
        <v>899447.14825269999</v>
      </c>
      <c r="J53">
        <v>3619984.7193718702</v>
      </c>
      <c r="K53">
        <v>2.1747988113239115E-2</v>
      </c>
      <c r="L53">
        <v>2.4005918057372271E-2</v>
      </c>
      <c r="M53">
        <v>2.3679849363238328E-2</v>
      </c>
      <c r="N53">
        <v>1.9505519236878946E-2</v>
      </c>
      <c r="O53" t="s">
        <v>161</v>
      </c>
    </row>
    <row r="54" spans="1:15">
      <c r="A54" t="s">
        <v>535</v>
      </c>
      <c r="B54" t="s">
        <v>74</v>
      </c>
      <c r="C54" t="s">
        <v>536</v>
      </c>
      <c r="D54" t="s">
        <v>73</v>
      </c>
      <c r="E54" t="s">
        <v>537</v>
      </c>
      <c r="F54" t="s">
        <v>538</v>
      </c>
      <c r="G54">
        <v>52661655.576022297</v>
      </c>
      <c r="H54">
        <v>48017432.4380823</v>
      </c>
      <c r="I54">
        <v>71298.282392089997</v>
      </c>
      <c r="J54">
        <v>529216.72941237001</v>
      </c>
      <c r="K54">
        <v>1.8693860652172747E-3</v>
      </c>
      <c r="L54">
        <v>1.3446719720397037E-3</v>
      </c>
      <c r="M54">
        <v>1.8770781475955952E-3</v>
      </c>
      <c r="N54">
        <v>2.8515720082438081E-3</v>
      </c>
      <c r="O54" t="s">
        <v>330</v>
      </c>
    </row>
    <row r="55" spans="1:15">
      <c r="A55" t="s">
        <v>539</v>
      </c>
      <c r="B55" t="s">
        <v>74</v>
      </c>
      <c r="C55" t="s">
        <v>540</v>
      </c>
      <c r="D55" t="s">
        <v>73</v>
      </c>
      <c r="E55" t="s">
        <v>541</v>
      </c>
      <c r="F55" t="s">
        <v>542</v>
      </c>
      <c r="G55">
        <v>104147835.4910598</v>
      </c>
      <c r="H55">
        <v>136171110.97802681</v>
      </c>
      <c r="I55">
        <v>440868.1838381</v>
      </c>
      <c r="J55">
        <v>713852.68793578993</v>
      </c>
      <c r="K55">
        <v>3.6970450370378207E-3</v>
      </c>
      <c r="L55">
        <v>3.8133125208177714E-3</v>
      </c>
      <c r="M55">
        <v>1.1606787794715022E-2</v>
      </c>
      <c r="N55">
        <v>3.8464436775979978E-3</v>
      </c>
      <c r="O55" t="s">
        <v>330</v>
      </c>
    </row>
    <row r="56" spans="1:15">
      <c r="A56" t="s">
        <v>543</v>
      </c>
      <c r="B56" t="s">
        <v>74</v>
      </c>
      <c r="C56" t="s">
        <v>544</v>
      </c>
      <c r="D56" t="s">
        <v>73</v>
      </c>
      <c r="E56" t="s">
        <v>545</v>
      </c>
      <c r="F56" t="s">
        <v>546</v>
      </c>
      <c r="G56">
        <v>210764571.570501</v>
      </c>
      <c r="H56">
        <v>272480582.17074299</v>
      </c>
      <c r="I56">
        <v>318763.89837319998</v>
      </c>
      <c r="J56">
        <v>1214338.6641175</v>
      </c>
      <c r="K56">
        <v>7.4817312297864461E-3</v>
      </c>
      <c r="L56">
        <v>7.6304996574425854E-3</v>
      </c>
      <c r="M56">
        <v>8.39213411324897E-3</v>
      </c>
      <c r="N56">
        <v>6.5432061208091944E-3</v>
      </c>
      <c r="O56" t="s">
        <v>330</v>
      </c>
    </row>
    <row r="57" spans="1:15">
      <c r="A57" t="s">
        <v>547</v>
      </c>
      <c r="B57" t="s">
        <v>74</v>
      </c>
      <c r="C57" t="s">
        <v>548</v>
      </c>
      <c r="D57" t="s">
        <v>73</v>
      </c>
      <c r="E57" t="s">
        <v>549</v>
      </c>
      <c r="F57" t="s">
        <v>550</v>
      </c>
      <c r="G57">
        <v>88795612.851562098</v>
      </c>
      <c r="H57">
        <v>139883164.58420259</v>
      </c>
      <c r="I57">
        <v>179305.24409359999</v>
      </c>
      <c r="J57">
        <v>683067.58934307005</v>
      </c>
      <c r="K57">
        <v>3.1520710752724144E-3</v>
      </c>
      <c r="L57">
        <v>3.9172642356323844E-3</v>
      </c>
      <c r="M57">
        <v>4.7205899517536003E-3</v>
      </c>
      <c r="N57">
        <v>3.6805647086630942E-3</v>
      </c>
      <c r="O57" t="s">
        <v>330</v>
      </c>
    </row>
    <row r="58" spans="1:15">
      <c r="A58" t="s">
        <v>551</v>
      </c>
      <c r="B58" t="s">
        <v>74</v>
      </c>
      <c r="C58" t="s">
        <v>552</v>
      </c>
      <c r="D58" t="s">
        <v>73</v>
      </c>
      <c r="E58" t="s">
        <v>553</v>
      </c>
      <c r="F58" t="s">
        <v>554</v>
      </c>
      <c r="G58">
        <v>359486127.92722911</v>
      </c>
      <c r="H58">
        <v>385243420.74146241</v>
      </c>
      <c r="I58">
        <v>439971.94121664</v>
      </c>
      <c r="J58">
        <v>1747948.5880268</v>
      </c>
      <c r="K58">
        <v>1.2761056423984845E-2</v>
      </c>
      <c r="L58">
        <v>1.0788290918131237E-2</v>
      </c>
      <c r="M58">
        <v>1.1583192311300221E-2</v>
      </c>
      <c r="N58">
        <v>9.4184499250450273E-3</v>
      </c>
      <c r="O58" t="s">
        <v>330</v>
      </c>
    </row>
    <row r="59" spans="1:15">
      <c r="A59" t="s">
        <v>555</v>
      </c>
      <c r="B59" t="s">
        <v>74</v>
      </c>
      <c r="C59" t="s">
        <v>556</v>
      </c>
      <c r="D59" t="s">
        <v>73</v>
      </c>
      <c r="E59" t="s">
        <v>557</v>
      </c>
      <c r="F59" t="s">
        <v>558</v>
      </c>
      <c r="G59">
        <v>518519210.00405002</v>
      </c>
      <c r="H59">
        <v>769763076.38836598</v>
      </c>
      <c r="I59">
        <v>976700.91244520014</v>
      </c>
      <c r="J59">
        <v>3720765.3701899797</v>
      </c>
      <c r="K59">
        <v>1.8406420670344145E-2</v>
      </c>
      <c r="L59">
        <v>2.1556313642242544E-2</v>
      </c>
      <c r="M59">
        <v>2.5713718170733375E-2</v>
      </c>
      <c r="N59">
        <v>2.0048554380844665E-2</v>
      </c>
      <c r="O59" t="s">
        <v>330</v>
      </c>
    </row>
    <row r="60" spans="1:15">
      <c r="A60" t="s">
        <v>559</v>
      </c>
      <c r="B60" t="s">
        <v>74</v>
      </c>
      <c r="C60" t="s">
        <v>560</v>
      </c>
      <c r="D60" t="s">
        <v>73</v>
      </c>
      <c r="E60" t="s">
        <v>561</v>
      </c>
      <c r="F60" t="s">
        <v>562</v>
      </c>
      <c r="G60">
        <v>1053600806.824373</v>
      </c>
      <c r="H60">
        <v>1478539588.3586948</v>
      </c>
      <c r="I60">
        <v>990611.75752550003</v>
      </c>
      <c r="J60">
        <v>7773053.567132121</v>
      </c>
      <c r="K60">
        <v>3.7400773770506851E-2</v>
      </c>
      <c r="L60">
        <v>4.1404769956843196E-2</v>
      </c>
      <c r="M60">
        <v>2.6079950602129441E-2</v>
      </c>
      <c r="N60">
        <v>4.188344914044121E-2</v>
      </c>
      <c r="O60" t="s">
        <v>330</v>
      </c>
    </row>
    <row r="61" spans="1:15">
      <c r="A61" t="s">
        <v>563</v>
      </c>
      <c r="B61" t="s">
        <v>74</v>
      </c>
      <c r="C61" t="s">
        <v>564</v>
      </c>
      <c r="D61" t="s">
        <v>73</v>
      </c>
      <c r="E61" t="s">
        <v>565</v>
      </c>
      <c r="F61" t="s">
        <v>566</v>
      </c>
      <c r="G61">
        <v>158949090.36292797</v>
      </c>
      <c r="H61">
        <v>157837805.32263932</v>
      </c>
      <c r="I61">
        <v>0</v>
      </c>
      <c r="J61">
        <v>1413801.1097831898</v>
      </c>
      <c r="K61">
        <v>5.6423827043278595E-3</v>
      </c>
      <c r="L61">
        <v>4.4200629265067929E-3</v>
      </c>
      <c r="M61">
        <v>0</v>
      </c>
      <c r="N61">
        <v>7.61796716887299E-3</v>
      </c>
      <c r="O61" t="s">
        <v>330</v>
      </c>
    </row>
    <row r="62" spans="1:15">
      <c r="A62" t="s">
        <v>567</v>
      </c>
      <c r="B62" t="s">
        <v>74</v>
      </c>
      <c r="C62" t="s">
        <v>568</v>
      </c>
      <c r="D62" t="s">
        <v>73</v>
      </c>
      <c r="E62" t="s">
        <v>569</v>
      </c>
      <c r="F62" t="s">
        <v>570</v>
      </c>
      <c r="G62">
        <v>507271677.49367774</v>
      </c>
      <c r="H62">
        <v>616821883.5738945</v>
      </c>
      <c r="I62">
        <v>635247.75440490001</v>
      </c>
      <c r="J62">
        <v>3619269.7599540898</v>
      </c>
      <c r="K62">
        <v>1.8007155202652666E-2</v>
      </c>
      <c r="L62">
        <v>1.727337461560613E-2</v>
      </c>
      <c r="M62">
        <v>1.6724241287401617E-2</v>
      </c>
      <c r="N62">
        <v>1.9501666829822507E-2</v>
      </c>
      <c r="O62" t="s">
        <v>330</v>
      </c>
    </row>
    <row r="63" spans="1:15">
      <c r="A63" t="s">
        <v>571</v>
      </c>
      <c r="B63" t="s">
        <v>74</v>
      </c>
      <c r="C63" t="s">
        <v>572</v>
      </c>
      <c r="D63" t="s">
        <v>73</v>
      </c>
      <c r="E63" t="s">
        <v>573</v>
      </c>
      <c r="F63" t="s">
        <v>574</v>
      </c>
      <c r="G63">
        <v>205919756.58449331</v>
      </c>
      <c r="H63">
        <v>297069033.43283933</v>
      </c>
      <c r="I63">
        <v>174479.8554759</v>
      </c>
      <c r="J63">
        <v>2077220.0024463001</v>
      </c>
      <c r="K63">
        <v>7.309749746782666E-3</v>
      </c>
      <c r="L63">
        <v>8.3190704445341278E-3</v>
      </c>
      <c r="M63">
        <v>4.5935513861100324E-3</v>
      </c>
      <c r="N63">
        <v>1.1192659046355444E-2</v>
      </c>
      <c r="O63" t="s">
        <v>330</v>
      </c>
    </row>
    <row r="64" spans="1:15">
      <c r="A64" t="s">
        <v>575</v>
      </c>
      <c r="B64" t="s">
        <v>74</v>
      </c>
      <c r="C64" t="s">
        <v>576</v>
      </c>
      <c r="D64" t="s">
        <v>73</v>
      </c>
      <c r="E64" t="s">
        <v>577</v>
      </c>
      <c r="F64" t="s">
        <v>578</v>
      </c>
      <c r="G64">
        <v>1217857050.1557119</v>
      </c>
      <c r="H64">
        <v>1577428570.6695075</v>
      </c>
      <c r="I64">
        <v>1676552.1452259</v>
      </c>
      <c r="J64">
        <v>7361970.6177044604</v>
      </c>
      <c r="K64">
        <v>4.3231550054501078E-2</v>
      </c>
      <c r="L64">
        <v>4.417404011780706E-2</v>
      </c>
      <c r="M64">
        <v>4.4138782724129015E-2</v>
      </c>
      <c r="N64">
        <v>3.9668415929084044E-2</v>
      </c>
      <c r="O64" t="s">
        <v>330</v>
      </c>
    </row>
    <row r="65" spans="1:15">
      <c r="A65" t="s">
        <v>579</v>
      </c>
      <c r="B65" t="s">
        <v>74</v>
      </c>
      <c r="C65" t="s">
        <v>580</v>
      </c>
      <c r="D65" t="s">
        <v>73</v>
      </c>
      <c r="E65" t="s">
        <v>581</v>
      </c>
      <c r="F65" t="s">
        <v>582</v>
      </c>
      <c r="G65">
        <v>333752922.19651341</v>
      </c>
      <c r="H65">
        <v>504250787.26087755</v>
      </c>
      <c r="I65">
        <v>627090.71977109998</v>
      </c>
      <c r="J65">
        <v>2388916.96025295</v>
      </c>
      <c r="K65">
        <v>1.1847577808848554E-2</v>
      </c>
      <c r="L65">
        <v>1.4120952872334318E-2</v>
      </c>
      <c r="M65">
        <v>1.6509490090786744E-2</v>
      </c>
      <c r="N65">
        <v>1.2872171938782571E-2</v>
      </c>
      <c r="O65" t="s">
        <v>330</v>
      </c>
    </row>
    <row r="66" spans="1:15">
      <c r="A66" t="s">
        <v>583</v>
      </c>
      <c r="B66" t="s">
        <v>74</v>
      </c>
      <c r="C66" t="s">
        <v>149</v>
      </c>
      <c r="D66" t="s">
        <v>73</v>
      </c>
      <c r="E66" t="s">
        <v>584</v>
      </c>
      <c r="F66" t="s">
        <v>585</v>
      </c>
      <c r="G66">
        <v>93430003.973044202</v>
      </c>
      <c r="H66">
        <v>156989034.0446862</v>
      </c>
      <c r="I66">
        <v>236019.6230813</v>
      </c>
      <c r="J66">
        <v>1248808.50973966</v>
      </c>
      <c r="K66">
        <v>3.3165829214820107E-3</v>
      </c>
      <c r="L66">
        <v>4.396294080690066E-3</v>
      </c>
      <c r="M66">
        <v>6.2137159834134755E-3</v>
      </c>
      <c r="N66">
        <v>6.7289395669415178E-3</v>
      </c>
      <c r="O66" t="s">
        <v>330</v>
      </c>
    </row>
    <row r="67" spans="1:15">
      <c r="A67" t="s">
        <v>586</v>
      </c>
      <c r="B67" t="s">
        <v>74</v>
      </c>
      <c r="C67" t="s">
        <v>587</v>
      </c>
      <c r="D67" t="s">
        <v>73</v>
      </c>
      <c r="E67" t="s">
        <v>588</v>
      </c>
      <c r="F67" t="s">
        <v>589</v>
      </c>
      <c r="G67">
        <v>69996445.485138997</v>
      </c>
      <c r="H67">
        <v>71861526.652857706</v>
      </c>
      <c r="I67">
        <v>0</v>
      </c>
      <c r="J67">
        <v>716762.88724836009</v>
      </c>
      <c r="K67">
        <v>2.4847372983890343E-3</v>
      </c>
      <c r="L67">
        <v>2.0123979115852339E-3</v>
      </c>
      <c r="M67">
        <v>0</v>
      </c>
      <c r="N67">
        <v>3.8621246688382974E-3</v>
      </c>
      <c r="O67" t="s">
        <v>330</v>
      </c>
    </row>
    <row r="68" spans="1:15">
      <c r="A68" t="s">
        <v>590</v>
      </c>
      <c r="B68" t="s">
        <v>74</v>
      </c>
      <c r="C68" t="s">
        <v>591</v>
      </c>
      <c r="D68" t="s">
        <v>73</v>
      </c>
      <c r="E68" t="s">
        <v>592</v>
      </c>
      <c r="F68" t="s">
        <v>593</v>
      </c>
      <c r="G68">
        <v>86437248.641123384</v>
      </c>
      <c r="H68">
        <v>148925738.29198849</v>
      </c>
      <c r="I68">
        <v>195544.78937511996</v>
      </c>
      <c r="J68">
        <v>1142584.06031831</v>
      </c>
      <c r="K68">
        <v>3.0683537453958997E-3</v>
      </c>
      <c r="L68">
        <v>4.1704909244113415E-3</v>
      </c>
      <c r="M68">
        <v>5.1481303433607364E-3</v>
      </c>
      <c r="N68">
        <v>6.1565716697713508E-3</v>
      </c>
      <c r="O68" t="s">
        <v>330</v>
      </c>
    </row>
    <row r="69" spans="1:15">
      <c r="A69" t="s">
        <v>594</v>
      </c>
      <c r="B69" t="s">
        <v>127</v>
      </c>
      <c r="C69" t="s">
        <v>595</v>
      </c>
      <c r="D69" t="s">
        <v>126</v>
      </c>
      <c r="E69" t="s">
        <v>596</v>
      </c>
      <c r="F69" t="s">
        <v>597</v>
      </c>
      <c r="G69">
        <v>946919.87719944504</v>
      </c>
      <c r="H69">
        <v>7494378.8949611001</v>
      </c>
      <c r="I69">
        <v>21279.030223300004</v>
      </c>
      <c r="J69">
        <v>0</v>
      </c>
      <c r="K69">
        <v>7.0341286921357931E-4</v>
      </c>
      <c r="L69">
        <v>1.8653345229681084E-3</v>
      </c>
      <c r="M69">
        <v>2.1102153669337515E-3</v>
      </c>
      <c r="N69">
        <v>0</v>
      </c>
      <c r="O69" t="s">
        <v>127</v>
      </c>
    </row>
    <row r="70" spans="1:15">
      <c r="A70" t="s">
        <v>598</v>
      </c>
      <c r="B70" t="s">
        <v>127</v>
      </c>
      <c r="C70" t="s">
        <v>599</v>
      </c>
      <c r="D70" t="s">
        <v>126</v>
      </c>
      <c r="E70" t="s">
        <v>600</v>
      </c>
      <c r="F70" t="s">
        <v>601</v>
      </c>
      <c r="G70">
        <v>1522867.29045937</v>
      </c>
      <c r="H70">
        <v>16639514.4251725</v>
      </c>
      <c r="I70">
        <v>35058.932711200003</v>
      </c>
      <c r="J70">
        <v>10725.238657596999</v>
      </c>
      <c r="K70">
        <v>1.1312514141974361E-3</v>
      </c>
      <c r="L70">
        <v>4.141538763615075E-3</v>
      </c>
      <c r="M70">
        <v>3.4767514204882464E-3</v>
      </c>
      <c r="N70">
        <v>2.9460595259496445E-3</v>
      </c>
      <c r="O70" t="s">
        <v>127</v>
      </c>
    </row>
    <row r="71" spans="1:15">
      <c r="A71" t="s">
        <v>602</v>
      </c>
      <c r="B71" t="s">
        <v>127</v>
      </c>
      <c r="C71" t="s">
        <v>603</v>
      </c>
      <c r="D71" t="s">
        <v>126</v>
      </c>
      <c r="E71" t="s">
        <v>604</v>
      </c>
      <c r="F71" t="s">
        <v>605</v>
      </c>
      <c r="G71">
        <v>542665230.25048542</v>
      </c>
      <c r="H71">
        <v>1372221093.7263036</v>
      </c>
      <c r="I71">
        <v>3258812.3863564609</v>
      </c>
      <c r="J71">
        <v>983425.77839299152</v>
      </c>
      <c r="K71">
        <v>0.40311510596006034</v>
      </c>
      <c r="L71">
        <v>0.34154283031963206</v>
      </c>
      <c r="M71">
        <v>0.32317243330542078</v>
      </c>
      <c r="N71">
        <v>0.27013206652020966</v>
      </c>
      <c r="O71" t="s">
        <v>127</v>
      </c>
    </row>
    <row r="72" spans="1:15">
      <c r="A72" t="s">
        <v>606</v>
      </c>
      <c r="B72" t="s">
        <v>127</v>
      </c>
      <c r="C72" t="s">
        <v>607</v>
      </c>
      <c r="D72" t="s">
        <v>126</v>
      </c>
      <c r="E72" t="s">
        <v>608</v>
      </c>
      <c r="F72" t="s">
        <v>609</v>
      </c>
      <c r="G72">
        <v>3669508.9558439003</v>
      </c>
      <c r="H72">
        <v>29870002.163113102</v>
      </c>
      <c r="I72">
        <v>90810.784458400012</v>
      </c>
      <c r="J72">
        <v>20040.075006717998</v>
      </c>
      <c r="K72">
        <v>2.725869300440741E-3</v>
      </c>
      <c r="L72">
        <v>7.4345782374906398E-3</v>
      </c>
      <c r="M72">
        <v>9.0055942792728414E-3</v>
      </c>
      <c r="N72">
        <v>5.5047030428985108E-3</v>
      </c>
      <c r="O72" t="s">
        <v>127</v>
      </c>
    </row>
    <row r="73" spans="1:15">
      <c r="A73" t="s">
        <v>610</v>
      </c>
      <c r="B73" t="s">
        <v>127</v>
      </c>
      <c r="C73" t="s">
        <v>611</v>
      </c>
      <c r="D73" t="s">
        <v>126</v>
      </c>
      <c r="E73" t="s">
        <v>612</v>
      </c>
      <c r="F73" t="s">
        <v>613</v>
      </c>
      <c r="G73">
        <v>1256970.3463017798</v>
      </c>
      <c r="H73">
        <v>7650825.4540749006</v>
      </c>
      <c r="I73">
        <v>16007.876412849999</v>
      </c>
      <c r="J73">
        <v>1606.9374819891</v>
      </c>
      <c r="K73">
        <v>9.3373171172991788E-4</v>
      </c>
      <c r="L73">
        <v>1.9042737295127299E-3</v>
      </c>
      <c r="M73">
        <v>1.5874814991044131E-3</v>
      </c>
      <c r="N73">
        <v>4.4140122449081343E-4</v>
      </c>
      <c r="O73" t="s">
        <v>127</v>
      </c>
    </row>
    <row r="74" spans="1:15">
      <c r="A74" t="s">
        <v>614</v>
      </c>
      <c r="B74" t="s">
        <v>127</v>
      </c>
      <c r="C74" t="s">
        <v>615</v>
      </c>
      <c r="D74" t="s">
        <v>126</v>
      </c>
      <c r="E74" t="s">
        <v>616</v>
      </c>
      <c r="F74" t="s">
        <v>617</v>
      </c>
      <c r="G74">
        <v>13731759.955398679</v>
      </c>
      <c r="H74">
        <v>47759787.785125703</v>
      </c>
      <c r="I74">
        <v>68759.603387740004</v>
      </c>
      <c r="J74">
        <v>14422.863251054998</v>
      </c>
      <c r="K74">
        <v>1.0200542730337754E-2</v>
      </c>
      <c r="L74">
        <v>1.1887306768693599E-2</v>
      </c>
      <c r="M74">
        <v>6.8188056584552806E-3</v>
      </c>
      <c r="N74">
        <v>3.9617406221671625E-3</v>
      </c>
      <c r="O74" t="s">
        <v>127</v>
      </c>
    </row>
    <row r="75" spans="1:15">
      <c r="A75" t="s">
        <v>618</v>
      </c>
      <c r="B75" t="s">
        <v>127</v>
      </c>
      <c r="C75" t="s">
        <v>619</v>
      </c>
      <c r="D75" t="s">
        <v>126</v>
      </c>
      <c r="E75" t="s">
        <v>620</v>
      </c>
      <c r="F75" t="s">
        <v>621</v>
      </c>
      <c r="G75">
        <v>3330805.3954503001</v>
      </c>
      <c r="H75">
        <v>18691670.0699111</v>
      </c>
      <c r="I75">
        <v>42177.754764600002</v>
      </c>
      <c r="J75">
        <v>13337.034336618999</v>
      </c>
      <c r="K75">
        <v>2.4742657076067339E-3</v>
      </c>
      <c r="L75">
        <v>4.6523158172290229E-3</v>
      </c>
      <c r="M75">
        <v>4.1827162851418333E-3</v>
      </c>
      <c r="N75">
        <v>3.6634799755698162E-3</v>
      </c>
      <c r="O75" t="s">
        <v>127</v>
      </c>
    </row>
    <row r="76" spans="1:15">
      <c r="A76" t="s">
        <v>622</v>
      </c>
      <c r="B76" t="s">
        <v>127</v>
      </c>
      <c r="C76" t="s">
        <v>623</v>
      </c>
      <c r="D76" t="s">
        <v>126</v>
      </c>
      <c r="E76" t="s">
        <v>624</v>
      </c>
      <c r="F76" t="s">
        <v>625</v>
      </c>
      <c r="G76">
        <v>243186991.3594864</v>
      </c>
      <c r="H76">
        <v>664392511.88665891</v>
      </c>
      <c r="I76">
        <v>804089.99870057998</v>
      </c>
      <c r="J76">
        <v>399287.630723243</v>
      </c>
      <c r="K76">
        <v>0.18064977139725261</v>
      </c>
      <c r="L76">
        <v>0.16536584373348753</v>
      </c>
      <c r="M76">
        <v>7.9740620406551582E-2</v>
      </c>
      <c r="N76">
        <v>0.1096782240134907</v>
      </c>
      <c r="O76" t="s">
        <v>127</v>
      </c>
    </row>
    <row r="77" spans="1:15">
      <c r="A77" t="s">
        <v>626</v>
      </c>
      <c r="B77" t="s">
        <v>127</v>
      </c>
      <c r="C77" t="s">
        <v>627</v>
      </c>
      <c r="D77" t="s">
        <v>126</v>
      </c>
      <c r="E77" t="s">
        <v>628</v>
      </c>
      <c r="F77" t="s">
        <v>629</v>
      </c>
      <c r="G77">
        <v>1942957.4878986999</v>
      </c>
      <c r="H77">
        <v>10490883.802234981</v>
      </c>
      <c r="I77">
        <v>9969.2204852099985</v>
      </c>
      <c r="J77">
        <v>833.70906570600005</v>
      </c>
      <c r="K77">
        <v>1.4433125064022407E-3</v>
      </c>
      <c r="L77">
        <v>2.6111580435188844E-3</v>
      </c>
      <c r="M77">
        <v>9.8863538626895136E-4</v>
      </c>
      <c r="N77">
        <v>2.2900716835368249E-4</v>
      </c>
      <c r="O77" t="s">
        <v>127</v>
      </c>
    </row>
    <row r="78" spans="1:15">
      <c r="A78" t="s">
        <v>630</v>
      </c>
      <c r="B78" t="s">
        <v>127</v>
      </c>
      <c r="C78" t="s">
        <v>631</v>
      </c>
      <c r="D78" t="s">
        <v>126</v>
      </c>
      <c r="E78" t="s">
        <v>632</v>
      </c>
      <c r="F78" t="s">
        <v>633</v>
      </c>
      <c r="G78">
        <v>1091659.7483357</v>
      </c>
      <c r="H78">
        <v>7369212.1119834501</v>
      </c>
      <c r="I78">
        <v>4624.7718186900001</v>
      </c>
      <c r="J78">
        <v>0</v>
      </c>
      <c r="K78">
        <v>8.1093187953013295E-4</v>
      </c>
      <c r="L78">
        <v>1.8341807843208606E-3</v>
      </c>
      <c r="M78">
        <v>4.5863295732695761E-4</v>
      </c>
      <c r="N78">
        <v>0</v>
      </c>
      <c r="O78" t="s">
        <v>127</v>
      </c>
    </row>
    <row r="79" spans="1:15">
      <c r="A79" t="s">
        <v>634</v>
      </c>
      <c r="B79" t="s">
        <v>127</v>
      </c>
      <c r="C79" t="s">
        <v>635</v>
      </c>
      <c r="D79" t="s">
        <v>126</v>
      </c>
      <c r="E79" t="s">
        <v>636</v>
      </c>
      <c r="F79" t="s">
        <v>637</v>
      </c>
      <c r="G79">
        <v>49641485.422664382</v>
      </c>
      <c r="H79">
        <v>128930344.82588701</v>
      </c>
      <c r="I79">
        <v>171568.60279474297</v>
      </c>
      <c r="J79">
        <v>24898.906035443</v>
      </c>
      <c r="K79">
        <v>3.6875833461700293E-2</v>
      </c>
      <c r="L79">
        <v>3.2090480963487232E-2</v>
      </c>
      <c r="M79">
        <v>1.7014248220033428E-2</v>
      </c>
      <c r="N79">
        <v>6.8393498413653869E-3</v>
      </c>
      <c r="O79" t="s">
        <v>127</v>
      </c>
    </row>
    <row r="80" spans="1:15">
      <c r="A80" t="s">
        <v>638</v>
      </c>
      <c r="B80" t="s">
        <v>127</v>
      </c>
      <c r="C80" t="s">
        <v>639</v>
      </c>
      <c r="D80" t="s">
        <v>126</v>
      </c>
      <c r="E80" t="s">
        <v>640</v>
      </c>
      <c r="F80" t="s">
        <v>641</v>
      </c>
      <c r="G80">
        <v>138233629.44150394</v>
      </c>
      <c r="H80">
        <v>524293589.85693562</v>
      </c>
      <c r="I80">
        <v>1907856.4963297599</v>
      </c>
      <c r="J80">
        <v>848422.94330243208</v>
      </c>
      <c r="K80">
        <v>0.10268589375780397</v>
      </c>
      <c r="L80">
        <v>0.13049552832037595</v>
      </c>
      <c r="M80">
        <v>0.18919979219969763</v>
      </c>
      <c r="N80">
        <v>0.23304884617927762</v>
      </c>
      <c r="O80" t="s">
        <v>127</v>
      </c>
    </row>
    <row r="81" spans="1:16">
      <c r="A81" t="s">
        <v>642</v>
      </c>
      <c r="B81" t="s">
        <v>127</v>
      </c>
      <c r="C81" t="s">
        <v>643</v>
      </c>
      <c r="D81" t="s">
        <v>126</v>
      </c>
      <c r="E81" t="s">
        <v>644</v>
      </c>
      <c r="F81" t="s">
        <v>645</v>
      </c>
      <c r="G81">
        <v>15355920.962498354</v>
      </c>
      <c r="H81">
        <v>55875746.87149407</v>
      </c>
      <c r="I81">
        <v>59925.953001073998</v>
      </c>
      <c r="J81">
        <v>6558.4845604135999</v>
      </c>
      <c r="K81">
        <v>1.1407039480039174E-2</v>
      </c>
      <c r="L81">
        <v>1.3907351242422893E-2</v>
      </c>
      <c r="M81">
        <v>5.9427833681325029E-3</v>
      </c>
      <c r="N81">
        <v>1.8015157081203075E-3</v>
      </c>
      <c r="O81" t="s">
        <v>127</v>
      </c>
    </row>
    <row r="82" spans="1:16">
      <c r="A82" t="s">
        <v>646</v>
      </c>
      <c r="B82" t="s">
        <v>127</v>
      </c>
      <c r="C82" t="s">
        <v>647</v>
      </c>
      <c r="D82" t="s">
        <v>126</v>
      </c>
      <c r="E82" t="s">
        <v>648</v>
      </c>
      <c r="F82" t="s">
        <v>649</v>
      </c>
      <c r="G82">
        <v>9629643.3318977896</v>
      </c>
      <c r="H82">
        <v>40894226.744890697</v>
      </c>
      <c r="I82">
        <v>167292.6239029</v>
      </c>
      <c r="J82">
        <v>16945.085513929</v>
      </c>
      <c r="K82">
        <v>7.1533138216792799E-3</v>
      </c>
      <c r="L82">
        <v>1.0178483635063969E-2</v>
      </c>
      <c r="M82">
        <v>1.6590204630097118E-2</v>
      </c>
      <c r="N82">
        <v>4.6545566201439438E-3</v>
      </c>
      <c r="O82" t="s">
        <v>127</v>
      </c>
    </row>
    <row r="83" spans="1:16">
      <c r="A83" t="s">
        <v>650</v>
      </c>
      <c r="B83" t="s">
        <v>127</v>
      </c>
      <c r="C83" t="s">
        <v>651</v>
      </c>
      <c r="D83" t="s">
        <v>126</v>
      </c>
      <c r="E83" t="s">
        <v>652</v>
      </c>
      <c r="F83" t="s">
        <v>653</v>
      </c>
      <c r="G83">
        <v>990985.67662444804</v>
      </c>
      <c r="H83">
        <v>6579472.1885273997</v>
      </c>
      <c r="I83">
        <v>0</v>
      </c>
      <c r="J83">
        <v>19083.793390564999</v>
      </c>
      <c r="K83">
        <v>7.3614684296794254E-4</v>
      </c>
      <c r="L83">
        <v>1.6376162438785258E-3</v>
      </c>
      <c r="M83">
        <v>0</v>
      </c>
      <c r="N83">
        <v>5.2420270638644673E-3</v>
      </c>
      <c r="O83" t="s">
        <v>127</v>
      </c>
    </row>
    <row r="84" spans="1:16">
      <c r="A84" t="s">
        <v>654</v>
      </c>
      <c r="B84" t="s">
        <v>127</v>
      </c>
      <c r="C84" t="s">
        <v>655</v>
      </c>
      <c r="D84" t="s">
        <v>126</v>
      </c>
      <c r="E84" t="s">
        <v>656</v>
      </c>
      <c r="F84" t="s">
        <v>657</v>
      </c>
      <c r="G84">
        <v>226328879.33735299</v>
      </c>
      <c r="H84">
        <v>592971025.47514582</v>
      </c>
      <c r="I84">
        <v>1727242.3900349999</v>
      </c>
      <c r="J84">
        <v>987162.19718089991</v>
      </c>
      <c r="K84">
        <v>0.16812683969781045</v>
      </c>
      <c r="L84">
        <v>0.14758919190518621</v>
      </c>
      <c r="M84">
        <v>0.17128851247554575</v>
      </c>
      <c r="N84">
        <v>0.27115840379012746</v>
      </c>
      <c r="O84" t="s">
        <v>127</v>
      </c>
    </row>
    <row r="85" spans="1:16">
      <c r="A85" t="s">
        <v>658</v>
      </c>
      <c r="B85" t="s">
        <v>127</v>
      </c>
      <c r="C85" t="s">
        <v>659</v>
      </c>
      <c r="D85" t="s">
        <v>126</v>
      </c>
      <c r="E85" t="s">
        <v>660</v>
      </c>
      <c r="F85" t="s">
        <v>661</v>
      </c>
      <c r="G85">
        <v>3020903.9362866902</v>
      </c>
      <c r="H85">
        <v>43643582.452427</v>
      </c>
      <c r="I85">
        <v>122029.2813282</v>
      </c>
      <c r="J85">
        <v>0</v>
      </c>
      <c r="K85">
        <v>2.2440575560908312E-3</v>
      </c>
      <c r="L85">
        <v>1.0862792260110273E-2</v>
      </c>
      <c r="M85">
        <v>1.2101494380730033E-2</v>
      </c>
      <c r="N85">
        <v>0</v>
      </c>
      <c r="O85" t="s">
        <v>127</v>
      </c>
    </row>
    <row r="86" spans="1:16">
      <c r="A86" t="s">
        <v>662</v>
      </c>
      <c r="B86" t="s">
        <v>127</v>
      </c>
      <c r="C86" t="s">
        <v>663</v>
      </c>
      <c r="D86" t="s">
        <v>126</v>
      </c>
      <c r="E86" t="s">
        <v>664</v>
      </c>
      <c r="F86" t="s">
        <v>665</v>
      </c>
      <c r="G86">
        <v>2175432.2863604003</v>
      </c>
      <c r="H86">
        <v>27941159.28768</v>
      </c>
      <c r="I86">
        <v>93832.175159400009</v>
      </c>
      <c r="J86">
        <v>11991.709584073002</v>
      </c>
      <c r="K86">
        <v>1.616004799534187E-3</v>
      </c>
      <c r="L86">
        <v>6.95449346257413E-3</v>
      </c>
      <c r="M86">
        <v>9.3052218948104903E-3</v>
      </c>
      <c r="N86">
        <v>3.2939397789116661E-3</v>
      </c>
      <c r="O86" t="s">
        <v>127</v>
      </c>
    </row>
    <row r="87" spans="1:16">
      <c r="A87" t="s">
        <v>666</v>
      </c>
      <c r="B87" t="s">
        <v>127</v>
      </c>
      <c r="C87" t="s">
        <v>667</v>
      </c>
      <c r="D87" t="s">
        <v>126</v>
      </c>
      <c r="E87" t="s">
        <v>668</v>
      </c>
      <c r="F87" t="s">
        <v>669</v>
      </c>
      <c r="G87">
        <v>2194188.5743467002</v>
      </c>
      <c r="H87">
        <v>23102900.560637001</v>
      </c>
      <c r="I87">
        <v>0</v>
      </c>
      <c r="J87">
        <v>0</v>
      </c>
      <c r="K87">
        <v>1.629937778095435E-3</v>
      </c>
      <c r="L87">
        <v>5.7502614426701128E-3</v>
      </c>
      <c r="M87">
        <v>0</v>
      </c>
      <c r="N87">
        <v>0</v>
      </c>
      <c r="O87" t="s">
        <v>127</v>
      </c>
    </row>
    <row r="88" spans="1:16">
      <c r="A88" t="s">
        <v>670</v>
      </c>
      <c r="B88" t="s">
        <v>127</v>
      </c>
      <c r="C88" t="s">
        <v>671</v>
      </c>
      <c r="D88" t="s">
        <v>126</v>
      </c>
      <c r="E88" t="s">
        <v>672</v>
      </c>
      <c r="F88" t="s">
        <v>673</v>
      </c>
      <c r="G88">
        <v>2258365.77289483</v>
      </c>
      <c r="H88">
        <v>12561023.435759209</v>
      </c>
      <c r="I88">
        <v>37017.4690978</v>
      </c>
      <c r="J88">
        <v>5576.019028963</v>
      </c>
      <c r="K88">
        <v>1.6776113653289631E-3</v>
      </c>
      <c r="L88">
        <v>3.126411272625515E-3</v>
      </c>
      <c r="M88">
        <v>3.6709770753386617E-3</v>
      </c>
      <c r="N88">
        <v>1.531647406793788E-3</v>
      </c>
      <c r="O88" t="s">
        <v>127</v>
      </c>
    </row>
    <row r="89" spans="1:16">
      <c r="A89" t="s">
        <v>674</v>
      </c>
      <c r="B89" t="s">
        <v>127</v>
      </c>
      <c r="C89" t="s">
        <v>675</v>
      </c>
      <c r="D89" t="s">
        <v>126</v>
      </c>
      <c r="E89" t="s">
        <v>676</v>
      </c>
      <c r="F89" t="s">
        <v>677</v>
      </c>
      <c r="G89">
        <v>5823148.2786379</v>
      </c>
      <c r="H89">
        <v>34752680.039122999</v>
      </c>
      <c r="I89">
        <v>87432.430638799997</v>
      </c>
      <c r="J89">
        <v>5926.5587090419995</v>
      </c>
      <c r="K89">
        <v>4.3256853480012694E-3</v>
      </c>
      <c r="L89">
        <v>8.6498660864646991E-3</v>
      </c>
      <c r="M89">
        <v>8.6705670684343907E-3</v>
      </c>
      <c r="N89">
        <v>1.6279353120506636E-3</v>
      </c>
      <c r="O89" t="s">
        <v>127</v>
      </c>
    </row>
    <row r="90" spans="1:16">
      <c r="A90" t="s">
        <v>678</v>
      </c>
      <c r="B90" t="s">
        <v>127</v>
      </c>
      <c r="C90" t="s">
        <v>679</v>
      </c>
      <c r="D90" t="s">
        <v>126</v>
      </c>
      <c r="E90" t="s">
        <v>680</v>
      </c>
      <c r="F90" t="s">
        <v>681</v>
      </c>
      <c r="G90">
        <v>6546264.6524133002</v>
      </c>
      <c r="H90">
        <v>23572177.763553299</v>
      </c>
      <c r="I90">
        <v>34777.0564954</v>
      </c>
      <c r="J90">
        <v>4538.069123239</v>
      </c>
      <c r="K90">
        <v>4.8628473355149596E-3</v>
      </c>
      <c r="L90">
        <v>5.8670635125561491E-3</v>
      </c>
      <c r="M90">
        <v>3.4487981013796064E-3</v>
      </c>
      <c r="N90">
        <v>1.2465383938534791E-3</v>
      </c>
      <c r="O90" t="s">
        <v>127</v>
      </c>
    </row>
    <row r="91" spans="1:16">
      <c r="A91" t="s">
        <v>682</v>
      </c>
      <c r="B91" t="s">
        <v>127</v>
      </c>
      <c r="C91" t="s">
        <v>683</v>
      </c>
      <c r="D91" t="s">
        <v>126</v>
      </c>
      <c r="E91" t="s">
        <v>684</v>
      </c>
      <c r="F91" t="s">
        <v>685</v>
      </c>
      <c r="G91">
        <v>1097649.2108005499</v>
      </c>
      <c r="H91">
        <v>4649384.3365751998</v>
      </c>
      <c r="I91">
        <v>4464.8554313900004</v>
      </c>
      <c r="J91">
        <v>0</v>
      </c>
      <c r="K91">
        <v>8.1538111021890833E-4</v>
      </c>
      <c r="L91">
        <v>1.1572215970281432E-3</v>
      </c>
      <c r="M91">
        <v>4.4277424504713384E-4</v>
      </c>
      <c r="N91">
        <v>0</v>
      </c>
      <c r="O91" t="s">
        <v>127</v>
      </c>
    </row>
    <row r="92" spans="1:16">
      <c r="A92" t="s">
        <v>686</v>
      </c>
      <c r="B92" t="s">
        <v>127</v>
      </c>
      <c r="C92" t="s">
        <v>687</v>
      </c>
      <c r="D92" t="s">
        <v>126</v>
      </c>
      <c r="E92" t="s">
        <v>688</v>
      </c>
      <c r="F92" t="s">
        <v>689</v>
      </c>
      <c r="G92">
        <v>22964438.975612402</v>
      </c>
      <c r="H92">
        <v>85058880.4129906</v>
      </c>
      <c r="I92">
        <v>394001.18984349997</v>
      </c>
      <c r="J92">
        <v>123140.34416186</v>
      </c>
      <c r="K92">
        <v>1.7058974363797563E-2</v>
      </c>
      <c r="L92">
        <v>2.1170969381604871E-2</v>
      </c>
      <c r="M92">
        <v>3.9072615465696549E-2</v>
      </c>
      <c r="N92">
        <v>3.3824774956387436E-2</v>
      </c>
      <c r="O92" t="s">
        <v>127</v>
      </c>
    </row>
    <row r="93" spans="1:16">
      <c r="A93" t="s">
        <v>690</v>
      </c>
      <c r="B93" t="s">
        <v>127</v>
      </c>
      <c r="C93" t="s">
        <v>691</v>
      </c>
      <c r="D93" t="s">
        <v>126</v>
      </c>
      <c r="E93" t="s">
        <v>692</v>
      </c>
      <c r="F93" t="s">
        <v>693</v>
      </c>
      <c r="G93">
        <v>24588263.174602102</v>
      </c>
      <c r="H93">
        <v>123734881.6350247</v>
      </c>
      <c r="I93">
        <v>530738.74346640008</v>
      </c>
      <c r="J93">
        <v>120637.10942843999</v>
      </c>
      <c r="K93">
        <v>1.826522091792836E-2</v>
      </c>
      <c r="L93">
        <v>3.079734153344834E-2</v>
      </c>
      <c r="M93">
        <v>5.2632711196752065E-2</v>
      </c>
      <c r="N93">
        <v>3.3137174543238924E-2</v>
      </c>
      <c r="O93" t="s">
        <v>127</v>
      </c>
    </row>
    <row r="94" spans="1:16">
      <c r="A94" t="s">
        <v>694</v>
      </c>
      <c r="B94" t="s">
        <v>127</v>
      </c>
      <c r="C94" t="s">
        <v>695</v>
      </c>
      <c r="D94" t="s">
        <v>126</v>
      </c>
      <c r="E94" t="s">
        <v>696</v>
      </c>
      <c r="F94" t="s">
        <v>697</v>
      </c>
      <c r="G94" t="s">
        <v>14</v>
      </c>
      <c r="H94" t="s">
        <v>14</v>
      </c>
      <c r="I94" t="s">
        <v>14</v>
      </c>
      <c r="J94" t="s">
        <v>14</v>
      </c>
      <c r="K94" t="e">
        <v>#VALUE!</v>
      </c>
      <c r="L94" t="e">
        <v>#VALUE!</v>
      </c>
      <c r="M94" t="e">
        <v>#VALUE!</v>
      </c>
      <c r="N94" t="e">
        <v>#VALUE!</v>
      </c>
      <c r="O94" t="s">
        <v>127</v>
      </c>
      <c r="P94" t="s">
        <v>698</v>
      </c>
    </row>
    <row r="95" spans="1:16">
      <c r="A95" t="s">
        <v>699</v>
      </c>
      <c r="B95" t="s">
        <v>127</v>
      </c>
      <c r="C95" t="s">
        <v>700</v>
      </c>
      <c r="D95" t="s">
        <v>126</v>
      </c>
      <c r="E95" t="s">
        <v>701</v>
      </c>
      <c r="F95" t="s">
        <v>702</v>
      </c>
      <c r="G95">
        <v>1589922.98518587</v>
      </c>
      <c r="H95">
        <v>7325030.0472167404</v>
      </c>
      <c r="I95">
        <v>19216.5683412</v>
      </c>
      <c r="J95">
        <v>3256.4610073099998</v>
      </c>
      <c r="K95">
        <v>1.1810632723708839E-3</v>
      </c>
      <c r="L95">
        <v>1.8231839649899394E-3</v>
      </c>
      <c r="M95">
        <v>1.9056835479715818E-3</v>
      </c>
      <c r="N95">
        <v>8.9450018575331963E-4</v>
      </c>
      <c r="O95" t="s">
        <v>127</v>
      </c>
    </row>
    <row r="96" spans="1:16">
      <c r="A96" t="s">
        <v>703</v>
      </c>
      <c r="B96" t="s">
        <v>127</v>
      </c>
      <c r="C96" t="s">
        <v>704</v>
      </c>
      <c r="D96" t="s">
        <v>126</v>
      </c>
      <c r="E96" t="s">
        <v>705</v>
      </c>
      <c r="F96" t="s">
        <v>706</v>
      </c>
      <c r="G96">
        <v>400551.17416479997</v>
      </c>
      <c r="H96">
        <v>5118768.7788980007</v>
      </c>
      <c r="I96">
        <v>0</v>
      </c>
      <c r="J96">
        <v>0</v>
      </c>
      <c r="K96">
        <v>2.9754666415856206E-4</v>
      </c>
      <c r="L96">
        <v>1.2740503585680144E-3</v>
      </c>
      <c r="M96">
        <v>0</v>
      </c>
      <c r="N96">
        <v>0</v>
      </c>
      <c r="O96" t="s">
        <v>127</v>
      </c>
    </row>
    <row r="97" spans="1:15">
      <c r="A97" t="s">
        <v>707</v>
      </c>
      <c r="B97" t="s">
        <v>127</v>
      </c>
      <c r="C97" t="s">
        <v>708</v>
      </c>
      <c r="D97" t="s">
        <v>126</v>
      </c>
      <c r="E97" t="s">
        <v>709</v>
      </c>
      <c r="F97" t="s">
        <v>710</v>
      </c>
      <c r="G97">
        <v>19994003.4948624</v>
      </c>
      <c r="H97">
        <v>94128316.098814398</v>
      </c>
      <c r="I97">
        <v>374833.00011370005</v>
      </c>
      <c r="J97">
        <v>18720.034805565003</v>
      </c>
      <c r="K97">
        <v>1.4852406950187249E-2</v>
      </c>
      <c r="L97">
        <v>2.3428332096476507E-2</v>
      </c>
      <c r="M97">
        <v>3.7171729565368496E-2</v>
      </c>
      <c r="N97">
        <v>5.1421081269813129E-3</v>
      </c>
      <c r="O97" t="s">
        <v>127</v>
      </c>
    </row>
    <row r="98" spans="1:15">
      <c r="A98" t="s">
        <v>711</v>
      </c>
      <c r="B98" t="s">
        <v>125</v>
      </c>
      <c r="C98" t="s">
        <v>712</v>
      </c>
      <c r="D98" t="s">
        <v>124</v>
      </c>
      <c r="E98" t="s">
        <v>713</v>
      </c>
      <c r="F98" t="s">
        <v>714</v>
      </c>
      <c r="G98">
        <v>274022881.64111871</v>
      </c>
      <c r="H98">
        <v>544884741.15121698</v>
      </c>
      <c r="I98">
        <v>952439.95314940007</v>
      </c>
      <c r="J98">
        <v>6443112.983538772</v>
      </c>
      <c r="K98">
        <v>1.0116042527112639E-2</v>
      </c>
      <c r="L98">
        <v>1.6251215664922863E-2</v>
      </c>
      <c r="M98">
        <v>1.4926086918513697E-2</v>
      </c>
      <c r="N98">
        <v>3.799578752095293E-2</v>
      </c>
      <c r="O98" t="s">
        <v>715</v>
      </c>
    </row>
    <row r="99" spans="1:15">
      <c r="A99" t="s">
        <v>716</v>
      </c>
      <c r="B99" t="s">
        <v>125</v>
      </c>
      <c r="C99" t="s">
        <v>717</v>
      </c>
      <c r="D99" t="s">
        <v>124</v>
      </c>
      <c r="E99" t="s">
        <v>718</v>
      </c>
      <c r="F99" t="s">
        <v>719</v>
      </c>
      <c r="G99">
        <v>494161667.83820498</v>
      </c>
      <c r="H99">
        <v>733829639.43858039</v>
      </c>
      <c r="I99">
        <v>2518932.4149509999</v>
      </c>
      <c r="J99">
        <v>5788760.1894337125</v>
      </c>
      <c r="K99">
        <v>1.8242857739402988E-2</v>
      </c>
      <c r="L99">
        <v>2.1886507055846043E-2</v>
      </c>
      <c r="M99">
        <v>3.9475248852273451E-2</v>
      </c>
      <c r="N99">
        <v>3.4136992899148504E-2</v>
      </c>
      <c r="O99" t="s">
        <v>715</v>
      </c>
    </row>
    <row r="100" spans="1:15">
      <c r="A100" t="s">
        <v>720</v>
      </c>
      <c r="B100" t="s">
        <v>125</v>
      </c>
      <c r="C100" t="s">
        <v>721</v>
      </c>
      <c r="D100" t="s">
        <v>124</v>
      </c>
      <c r="E100" t="s">
        <v>722</v>
      </c>
      <c r="F100" t="s">
        <v>723</v>
      </c>
      <c r="G100">
        <v>724545265.80936003</v>
      </c>
      <c r="H100">
        <v>1423548259.2497833</v>
      </c>
      <c r="I100">
        <v>6538419.3331199996</v>
      </c>
      <c r="J100">
        <v>5829656.4903126489</v>
      </c>
      <c r="K100">
        <v>2.6747878417485334E-2</v>
      </c>
      <c r="L100">
        <v>4.2457400663516602E-2</v>
      </c>
      <c r="M100">
        <v>0.1024663181685439</v>
      </c>
      <c r="N100">
        <v>3.4378163147529832E-2</v>
      </c>
      <c r="O100" t="s">
        <v>715</v>
      </c>
    </row>
    <row r="101" spans="1:15">
      <c r="A101" t="s">
        <v>724</v>
      </c>
      <c r="B101" t="s">
        <v>125</v>
      </c>
      <c r="C101" t="s">
        <v>725</v>
      </c>
      <c r="D101" t="s">
        <v>124</v>
      </c>
      <c r="E101" t="s">
        <v>726</v>
      </c>
      <c r="F101" t="s">
        <v>727</v>
      </c>
      <c r="G101">
        <v>184629942.60930699</v>
      </c>
      <c r="H101">
        <v>384048370.76348901</v>
      </c>
      <c r="I101">
        <v>757697.71933209989</v>
      </c>
      <c r="J101">
        <v>2658191.5779400002</v>
      </c>
      <c r="K101">
        <v>6.8159430337654424E-3</v>
      </c>
      <c r="L101">
        <v>1.1454262576436577E-2</v>
      </c>
      <c r="M101">
        <v>1.1874199501306002E-2</v>
      </c>
      <c r="N101">
        <v>1.56756652635823E-2</v>
      </c>
      <c r="O101" t="s">
        <v>715</v>
      </c>
    </row>
    <row r="102" spans="1:15">
      <c r="A102" t="s">
        <v>728</v>
      </c>
      <c r="B102" t="s">
        <v>125</v>
      </c>
      <c r="C102" t="s">
        <v>729</v>
      </c>
      <c r="D102" t="s">
        <v>124</v>
      </c>
      <c r="E102" t="s">
        <v>730</v>
      </c>
      <c r="F102" t="s">
        <v>731</v>
      </c>
      <c r="G102">
        <v>103902779.058191</v>
      </c>
      <c r="H102">
        <v>172400043.86439699</v>
      </c>
      <c r="I102">
        <v>0</v>
      </c>
      <c r="J102">
        <v>955478.11582623096</v>
      </c>
      <c r="K102">
        <v>3.8357560702336883E-3</v>
      </c>
      <c r="L102">
        <v>5.1418402496702393E-3</v>
      </c>
      <c r="M102">
        <v>0</v>
      </c>
      <c r="N102">
        <v>5.6345657080057107E-3</v>
      </c>
      <c r="O102" t="s">
        <v>715</v>
      </c>
    </row>
    <row r="103" spans="1:15">
      <c r="A103" t="s">
        <v>732</v>
      </c>
      <c r="B103" t="s">
        <v>125</v>
      </c>
      <c r="C103" t="s">
        <v>733</v>
      </c>
      <c r="D103" t="s">
        <v>124</v>
      </c>
      <c r="E103" t="s">
        <v>734</v>
      </c>
      <c r="F103" t="s">
        <v>735</v>
      </c>
      <c r="G103">
        <v>20446017.790505122</v>
      </c>
      <c r="H103">
        <v>43887184.699848965</v>
      </c>
      <c r="I103">
        <v>0</v>
      </c>
      <c r="J103">
        <v>617158.88200169802</v>
      </c>
      <c r="K103">
        <v>7.5480114740832268E-4</v>
      </c>
      <c r="L103">
        <v>1.3089375598528917E-3</v>
      </c>
      <c r="M103">
        <v>0</v>
      </c>
      <c r="N103">
        <v>3.6394577911508497E-3</v>
      </c>
      <c r="O103" t="s">
        <v>715</v>
      </c>
    </row>
    <row r="104" spans="1:15">
      <c r="A104" t="s">
        <v>736</v>
      </c>
      <c r="B104" t="s">
        <v>125</v>
      </c>
      <c r="C104" t="s">
        <v>737</v>
      </c>
      <c r="D104" t="s">
        <v>124</v>
      </c>
      <c r="E104" t="s">
        <v>738</v>
      </c>
      <c r="F104" t="s">
        <v>739</v>
      </c>
      <c r="G104">
        <v>248742864.64056808</v>
      </c>
      <c r="H104">
        <v>491999174.14691496</v>
      </c>
      <c r="I104">
        <v>0</v>
      </c>
      <c r="J104">
        <v>1783400.9266756999</v>
      </c>
      <c r="K104">
        <v>9.1827856927486056E-3</v>
      </c>
      <c r="L104">
        <v>1.4673900886144493E-2</v>
      </c>
      <c r="M104">
        <v>0</v>
      </c>
      <c r="N104">
        <v>1.0516922929609013E-2</v>
      </c>
      <c r="O104" t="s">
        <v>715</v>
      </c>
    </row>
    <row r="105" spans="1:15">
      <c r="A105" t="s">
        <v>740</v>
      </c>
      <c r="B105" t="s">
        <v>125</v>
      </c>
      <c r="C105" t="s">
        <v>741</v>
      </c>
      <c r="D105" t="s">
        <v>124</v>
      </c>
      <c r="E105" t="s">
        <v>742</v>
      </c>
      <c r="F105" t="s">
        <v>743</v>
      </c>
      <c r="G105">
        <v>16900894317.072832</v>
      </c>
      <c r="H105">
        <v>18808099728.954376</v>
      </c>
      <c r="I105">
        <v>22937903.953930002</v>
      </c>
      <c r="J105">
        <v>59953081.519311003</v>
      </c>
      <c r="K105">
        <v>0.62392660289464685</v>
      </c>
      <c r="L105">
        <v>0.56095254988575516</v>
      </c>
      <c r="M105">
        <v>0.35946953612431398</v>
      </c>
      <c r="N105">
        <v>0.35355030285111916</v>
      </c>
      <c r="O105" t="s">
        <v>715</v>
      </c>
    </row>
    <row r="106" spans="1:15">
      <c r="A106" t="s">
        <v>744</v>
      </c>
      <c r="B106" t="s">
        <v>125</v>
      </c>
      <c r="C106" t="s">
        <v>745</v>
      </c>
      <c r="D106" t="s">
        <v>124</v>
      </c>
      <c r="E106" t="s">
        <v>746</v>
      </c>
      <c r="F106" t="s">
        <v>747</v>
      </c>
      <c r="G106">
        <v>886984652.23119199</v>
      </c>
      <c r="H106">
        <v>1417610820.1768045</v>
      </c>
      <c r="I106">
        <v>6279388.4798822301</v>
      </c>
      <c r="J106">
        <v>6900272.9421838867</v>
      </c>
      <c r="K106">
        <v>3.2744617563063155E-2</v>
      </c>
      <c r="L106">
        <v>4.2280316235223644E-2</v>
      </c>
      <c r="M106">
        <v>9.8406936768993092E-2</v>
      </c>
      <c r="N106">
        <v>4.0691713030275155E-2</v>
      </c>
      <c r="O106" t="s">
        <v>715</v>
      </c>
    </row>
    <row r="107" spans="1:15">
      <c r="A107" t="s">
        <v>748</v>
      </c>
      <c r="B107" t="s">
        <v>125</v>
      </c>
      <c r="C107" t="s">
        <v>749</v>
      </c>
      <c r="D107" t="s">
        <v>124</v>
      </c>
      <c r="E107" t="s">
        <v>750</v>
      </c>
      <c r="F107" t="s">
        <v>751</v>
      </c>
      <c r="G107">
        <v>432998817.42895442</v>
      </c>
      <c r="H107">
        <v>852713314.93624365</v>
      </c>
      <c r="I107">
        <v>1425386.0157641</v>
      </c>
      <c r="J107">
        <v>8661992.372595001</v>
      </c>
      <c r="K107">
        <v>1.5984922226449226E-2</v>
      </c>
      <c r="L107">
        <v>2.543221884338729E-2</v>
      </c>
      <c r="M107">
        <v>2.2337823495726054E-2</v>
      </c>
      <c r="N107">
        <v>5.108077765174799E-2</v>
      </c>
      <c r="O107" t="s">
        <v>715</v>
      </c>
    </row>
    <row r="108" spans="1:15">
      <c r="A108" t="s">
        <v>752</v>
      </c>
      <c r="B108" t="s">
        <v>125</v>
      </c>
      <c r="C108" t="s">
        <v>753</v>
      </c>
      <c r="D108" t="s">
        <v>124</v>
      </c>
      <c r="E108" t="s">
        <v>754</v>
      </c>
      <c r="F108" t="s">
        <v>755</v>
      </c>
      <c r="G108">
        <v>3435567669.55547</v>
      </c>
      <c r="H108">
        <v>3972680348.3742433</v>
      </c>
      <c r="I108">
        <v>11415975.207655</v>
      </c>
      <c r="J108">
        <v>34052863.788539998</v>
      </c>
      <c r="K108">
        <v>0.1268300969680092</v>
      </c>
      <c r="L108">
        <v>0.11848539743070859</v>
      </c>
      <c r="M108">
        <v>0.17890454683847939</v>
      </c>
      <c r="N108">
        <v>0.20081370298719861</v>
      </c>
      <c r="O108" t="s">
        <v>715</v>
      </c>
    </row>
    <row r="109" spans="1:15">
      <c r="A109" t="s">
        <v>756</v>
      </c>
      <c r="B109" t="s">
        <v>125</v>
      </c>
      <c r="C109" t="s">
        <v>757</v>
      </c>
      <c r="D109" t="s">
        <v>124</v>
      </c>
      <c r="E109" t="s">
        <v>758</v>
      </c>
      <c r="F109" t="s">
        <v>759</v>
      </c>
      <c r="G109">
        <v>1568331749.0248599</v>
      </c>
      <c r="H109">
        <v>1923536048.9862051</v>
      </c>
      <c r="I109">
        <v>3463345.7719040001</v>
      </c>
      <c r="J109">
        <v>13193698.175121</v>
      </c>
      <c r="K109">
        <v>5.7897758664310559E-2</v>
      </c>
      <c r="L109">
        <v>5.7369562423942415E-2</v>
      </c>
      <c r="M109">
        <v>5.4275547607353723E-2</v>
      </c>
      <c r="N109">
        <v>7.7804774455801737E-2</v>
      </c>
      <c r="O109" t="s">
        <v>715</v>
      </c>
    </row>
    <row r="110" spans="1:15">
      <c r="A110" t="s">
        <v>760</v>
      </c>
      <c r="B110" t="s">
        <v>125</v>
      </c>
      <c r="C110" t="s">
        <v>761</v>
      </c>
      <c r="D110" t="s">
        <v>124</v>
      </c>
      <c r="E110" t="s">
        <v>762</v>
      </c>
      <c r="F110" t="s">
        <v>763</v>
      </c>
      <c r="G110">
        <v>167243353.4003062</v>
      </c>
      <c r="H110">
        <v>237518239.16741052</v>
      </c>
      <c r="I110">
        <v>118117.65959227001</v>
      </c>
      <c r="J110">
        <v>2699832.3042659499</v>
      </c>
      <c r="K110">
        <v>6.1740861392377789E-3</v>
      </c>
      <c r="L110">
        <v>7.0839938018948797E-3</v>
      </c>
      <c r="M110">
        <v>1.8510715009968559E-3</v>
      </c>
      <c r="N110">
        <v>1.5921225475507988E-2</v>
      </c>
      <c r="O110" t="s">
        <v>715</v>
      </c>
    </row>
    <row r="111" spans="1:15">
      <c r="A111" t="s">
        <v>764</v>
      </c>
      <c r="B111" t="s">
        <v>125</v>
      </c>
      <c r="C111" t="s">
        <v>765</v>
      </c>
      <c r="D111" t="s">
        <v>124</v>
      </c>
      <c r="E111" t="s">
        <v>766</v>
      </c>
      <c r="F111" t="s">
        <v>767</v>
      </c>
      <c r="G111">
        <v>975342029.10963511</v>
      </c>
      <c r="H111">
        <v>1633747852.1568136</v>
      </c>
      <c r="I111">
        <v>6995843.0830561006</v>
      </c>
      <c r="J111">
        <v>8766808.5325440001</v>
      </c>
      <c r="K111">
        <v>3.6006487435875728E-2</v>
      </c>
      <c r="L111">
        <v>4.8726614423832068E-2</v>
      </c>
      <c r="M111">
        <v>0.10963479805807637</v>
      </c>
      <c r="N111">
        <v>5.1698890752101698E-2</v>
      </c>
      <c r="O111" t="s">
        <v>715</v>
      </c>
    </row>
    <row r="112" spans="1:15">
      <c r="A112" t="s">
        <v>768</v>
      </c>
      <c r="B112" t="s">
        <v>125</v>
      </c>
      <c r="C112" t="s">
        <v>769</v>
      </c>
      <c r="D112" t="s">
        <v>124</v>
      </c>
      <c r="E112" t="s">
        <v>770</v>
      </c>
      <c r="F112" t="s">
        <v>771</v>
      </c>
      <c r="G112">
        <v>670138708.1614219</v>
      </c>
      <c r="H112">
        <v>888356621.11770999</v>
      </c>
      <c r="I112">
        <v>406975.62822399999</v>
      </c>
      <c r="J112">
        <v>11270094.151240001</v>
      </c>
      <c r="K112">
        <v>2.4739363480250399E-2</v>
      </c>
      <c r="L112">
        <v>2.6495282298866094E-2</v>
      </c>
      <c r="M112">
        <v>6.3778861654234737E-3</v>
      </c>
      <c r="N112">
        <v>6.6461057536268575E-2</v>
      </c>
      <c r="O112" t="s">
        <v>715</v>
      </c>
    </row>
    <row r="113" spans="1:15">
      <c r="A113" t="s">
        <v>772</v>
      </c>
      <c r="B113" t="s">
        <v>137</v>
      </c>
      <c r="C113" t="s">
        <v>137</v>
      </c>
      <c r="D113" t="s">
        <v>136</v>
      </c>
      <c r="E113" t="s">
        <v>773</v>
      </c>
      <c r="F113" t="s">
        <v>774</v>
      </c>
      <c r="G113">
        <v>52249230.877734996</v>
      </c>
      <c r="H113">
        <v>127373223.32521901</v>
      </c>
      <c r="I113">
        <v>548188.20766089996</v>
      </c>
      <c r="J113">
        <v>248937.76751704005</v>
      </c>
      <c r="K113">
        <v>4.469475791183895E-3</v>
      </c>
      <c r="L113">
        <v>6.4826850377967035E-3</v>
      </c>
      <c r="M113">
        <v>1.2728511594188894E-2</v>
      </c>
      <c r="N113">
        <v>2.2538048313826818E-3</v>
      </c>
      <c r="O113" t="s">
        <v>775</v>
      </c>
    </row>
    <row r="114" spans="1:15">
      <c r="A114" t="s">
        <v>776</v>
      </c>
      <c r="B114" t="s">
        <v>137</v>
      </c>
      <c r="C114" t="s">
        <v>777</v>
      </c>
      <c r="D114" t="s">
        <v>136</v>
      </c>
      <c r="E114" t="s">
        <v>778</v>
      </c>
      <c r="F114" t="s">
        <v>779</v>
      </c>
      <c r="G114">
        <v>59176369.044537999</v>
      </c>
      <c r="H114">
        <v>128525844.2069037</v>
      </c>
      <c r="I114">
        <v>385312.66922639997</v>
      </c>
      <c r="J114">
        <v>726271.93362109014</v>
      </c>
      <c r="K114">
        <v>5.0620333431057795E-3</v>
      </c>
      <c r="L114">
        <v>6.5413479023209934E-3</v>
      </c>
      <c r="M114">
        <v>8.9466659608809333E-3</v>
      </c>
      <c r="N114">
        <v>6.5754393526519014E-3</v>
      </c>
      <c r="O114" t="s">
        <v>775</v>
      </c>
    </row>
    <row r="115" spans="1:15">
      <c r="A115" t="s">
        <v>780</v>
      </c>
      <c r="B115" t="s">
        <v>137</v>
      </c>
      <c r="C115" t="s">
        <v>781</v>
      </c>
      <c r="D115" t="s">
        <v>136</v>
      </c>
      <c r="E115" t="s">
        <v>782</v>
      </c>
      <c r="F115" t="s">
        <v>783</v>
      </c>
      <c r="G115">
        <v>117357199.44191921</v>
      </c>
      <c r="H115">
        <v>230696461.75347698</v>
      </c>
      <c r="I115">
        <v>315573.01178850001</v>
      </c>
      <c r="J115">
        <v>1202182.8984315</v>
      </c>
      <c r="K115">
        <v>1.0038906851168872E-2</v>
      </c>
      <c r="L115">
        <v>1.1741341404726779E-2</v>
      </c>
      <c r="M115">
        <v>7.3273643672534831E-3</v>
      </c>
      <c r="N115">
        <v>1.0884188653716769E-2</v>
      </c>
      <c r="O115" t="s">
        <v>775</v>
      </c>
    </row>
    <row r="116" spans="1:15">
      <c r="A116" t="s">
        <v>784</v>
      </c>
      <c r="B116" t="s">
        <v>137</v>
      </c>
      <c r="C116" t="s">
        <v>785</v>
      </c>
      <c r="D116" t="s">
        <v>136</v>
      </c>
      <c r="E116" t="s">
        <v>786</v>
      </c>
      <c r="F116" t="s">
        <v>787</v>
      </c>
      <c r="G116">
        <v>909987575.40276802</v>
      </c>
      <c r="H116">
        <v>1465798110.9007852</v>
      </c>
      <c r="I116">
        <v>2108209.1299970001</v>
      </c>
      <c r="J116">
        <v>8031272.8885310004</v>
      </c>
      <c r="K116">
        <v>7.7841670972307958E-2</v>
      </c>
      <c r="L116">
        <v>7.4602080672051291E-2</v>
      </c>
      <c r="M116">
        <v>4.8951006203951375E-2</v>
      </c>
      <c r="N116">
        <v>7.2712637455001228E-2</v>
      </c>
      <c r="O116" t="s">
        <v>788</v>
      </c>
    </row>
    <row r="117" spans="1:15">
      <c r="A117" t="s">
        <v>789</v>
      </c>
      <c r="B117" t="s">
        <v>137</v>
      </c>
      <c r="C117" t="s">
        <v>790</v>
      </c>
      <c r="D117" t="s">
        <v>136</v>
      </c>
      <c r="E117" t="s">
        <v>791</v>
      </c>
      <c r="F117" t="s">
        <v>792</v>
      </c>
      <c r="G117">
        <v>113358086.98636299</v>
      </c>
      <c r="H117">
        <v>256948459.06664601</v>
      </c>
      <c r="I117">
        <v>326158.75465100002</v>
      </c>
      <c r="J117">
        <v>1242509.5436778897</v>
      </c>
      <c r="K117">
        <v>9.6968169102057966E-3</v>
      </c>
      <c r="L117">
        <v>1.3077441926889392E-2</v>
      </c>
      <c r="M117">
        <v>7.5731572334177657E-3</v>
      </c>
      <c r="N117">
        <v>1.1249293510228939E-2</v>
      </c>
      <c r="O117" t="s">
        <v>775</v>
      </c>
    </row>
    <row r="118" spans="1:15">
      <c r="A118" t="s">
        <v>793</v>
      </c>
      <c r="B118" t="s">
        <v>137</v>
      </c>
      <c r="C118" t="s">
        <v>794</v>
      </c>
      <c r="D118" t="s">
        <v>136</v>
      </c>
      <c r="E118" t="s">
        <v>795</v>
      </c>
      <c r="F118" t="s">
        <v>796</v>
      </c>
      <c r="G118">
        <v>34994178.590801999</v>
      </c>
      <c r="H118">
        <v>69025677.900104806</v>
      </c>
      <c r="I118">
        <v>323982.63714750001</v>
      </c>
      <c r="J118">
        <v>146045.54470465</v>
      </c>
      <c r="K118">
        <v>2.9934533277618932E-3</v>
      </c>
      <c r="L118">
        <v>3.5130753361266925E-3</v>
      </c>
      <c r="M118">
        <v>7.5226294466348162E-3</v>
      </c>
      <c r="N118">
        <v>1.322250767894126E-3</v>
      </c>
      <c r="O118" t="s">
        <v>775</v>
      </c>
    </row>
    <row r="119" spans="1:15">
      <c r="A119" t="s">
        <v>797</v>
      </c>
      <c r="B119" t="s">
        <v>137</v>
      </c>
      <c r="C119" t="s">
        <v>356</v>
      </c>
      <c r="D119" t="s">
        <v>136</v>
      </c>
      <c r="E119" t="s">
        <v>357</v>
      </c>
      <c r="F119" t="s">
        <v>798</v>
      </c>
      <c r="G119">
        <v>30982492.550452501</v>
      </c>
      <c r="H119">
        <v>66273763.804657802</v>
      </c>
      <c r="I119">
        <v>0</v>
      </c>
      <c r="J119">
        <v>92573.904217442003</v>
      </c>
      <c r="K119">
        <v>2.6502878239264473E-3</v>
      </c>
      <c r="L119">
        <v>3.3730161316398418E-3</v>
      </c>
      <c r="M119">
        <v>0</v>
      </c>
      <c r="N119">
        <v>8.3813522819893755E-4</v>
      </c>
      <c r="O119" t="s">
        <v>775</v>
      </c>
    </row>
    <row r="120" spans="1:15">
      <c r="A120" t="s">
        <v>799</v>
      </c>
      <c r="B120" t="s">
        <v>137</v>
      </c>
      <c r="C120" t="s">
        <v>800</v>
      </c>
      <c r="D120" t="s">
        <v>136</v>
      </c>
      <c r="E120" t="s">
        <v>801</v>
      </c>
      <c r="F120" t="s">
        <v>802</v>
      </c>
      <c r="G120">
        <v>76249638.545386001</v>
      </c>
      <c r="H120">
        <v>168135799.60240752</v>
      </c>
      <c r="I120">
        <v>238391.51653954998</v>
      </c>
      <c r="J120">
        <v>975548.30524185696</v>
      </c>
      <c r="K120">
        <v>6.5225058405663297E-3</v>
      </c>
      <c r="L120">
        <v>8.5573043057685216E-3</v>
      </c>
      <c r="M120">
        <v>5.5352689821210922E-3</v>
      </c>
      <c r="N120">
        <v>8.8323097998811353E-3</v>
      </c>
      <c r="O120" t="s">
        <v>775</v>
      </c>
    </row>
    <row r="121" spans="1:15">
      <c r="A121" t="s">
        <v>803</v>
      </c>
      <c r="B121" t="s">
        <v>137</v>
      </c>
      <c r="C121" t="s">
        <v>804</v>
      </c>
      <c r="D121" t="s">
        <v>136</v>
      </c>
      <c r="E121" t="s">
        <v>805</v>
      </c>
      <c r="F121" t="s">
        <v>806</v>
      </c>
      <c r="G121">
        <v>51431482.984063298</v>
      </c>
      <c r="H121">
        <v>84682953.561185703</v>
      </c>
      <c r="I121">
        <v>235966.58710146003</v>
      </c>
      <c r="J121">
        <v>591257.26091259986</v>
      </c>
      <c r="K121">
        <v>4.3995244377829255E-3</v>
      </c>
      <c r="L121">
        <v>4.3099554339286229E-3</v>
      </c>
      <c r="M121">
        <v>5.478963972205755E-3</v>
      </c>
      <c r="N121">
        <v>5.3530586560903903E-3</v>
      </c>
      <c r="O121" t="s">
        <v>775</v>
      </c>
    </row>
    <row r="122" spans="1:15">
      <c r="A122" t="s">
        <v>807</v>
      </c>
      <c r="B122" t="s">
        <v>137</v>
      </c>
      <c r="C122" t="s">
        <v>808</v>
      </c>
      <c r="D122" t="s">
        <v>136</v>
      </c>
      <c r="E122" t="s">
        <v>809</v>
      </c>
      <c r="F122" t="s">
        <v>810</v>
      </c>
      <c r="G122">
        <v>139065849.872554</v>
      </c>
      <c r="H122">
        <v>225717211.79387501</v>
      </c>
      <c r="I122">
        <v>1195807.4425548997</v>
      </c>
      <c r="J122">
        <v>259628.40887135002</v>
      </c>
      <c r="K122">
        <v>1.1895896627459377E-2</v>
      </c>
      <c r="L122">
        <v>1.1487921507122833E-2</v>
      </c>
      <c r="M122">
        <v>2.776573571679742E-2</v>
      </c>
      <c r="N122">
        <v>2.3505945607003678E-3</v>
      </c>
      <c r="O122" t="s">
        <v>775</v>
      </c>
    </row>
    <row r="123" spans="1:15">
      <c r="A123" t="s">
        <v>811</v>
      </c>
      <c r="B123" t="s">
        <v>137</v>
      </c>
      <c r="C123" t="s">
        <v>380</v>
      </c>
      <c r="D123" t="s">
        <v>136</v>
      </c>
      <c r="E123" t="s">
        <v>381</v>
      </c>
      <c r="F123" t="s">
        <v>812</v>
      </c>
      <c r="G123">
        <v>38922663.933910094</v>
      </c>
      <c r="H123">
        <v>98438869.74675481</v>
      </c>
      <c r="I123">
        <v>0</v>
      </c>
      <c r="J123">
        <v>618359.77401489997</v>
      </c>
      <c r="K123">
        <v>3.3295017220077213E-3</v>
      </c>
      <c r="L123">
        <v>5.0100654704759847E-3</v>
      </c>
      <c r="M123">
        <v>0</v>
      </c>
      <c r="N123">
        <v>5.5984363486030189E-3</v>
      </c>
      <c r="O123" t="s">
        <v>775</v>
      </c>
    </row>
    <row r="124" spans="1:15">
      <c r="A124" t="s">
        <v>813</v>
      </c>
      <c r="B124" t="s">
        <v>137</v>
      </c>
      <c r="C124" t="s">
        <v>384</v>
      </c>
      <c r="D124" t="s">
        <v>136</v>
      </c>
      <c r="E124" t="s">
        <v>385</v>
      </c>
      <c r="F124" t="s">
        <v>814</v>
      </c>
      <c r="G124">
        <v>70145182.871043608</v>
      </c>
      <c r="H124">
        <v>156813961.08356598</v>
      </c>
      <c r="I124">
        <v>222993.94358029999</v>
      </c>
      <c r="J124">
        <v>849500.73183667997</v>
      </c>
      <c r="K124">
        <v>6.0003217548584781E-3</v>
      </c>
      <c r="L124">
        <v>7.9810771266930237E-3</v>
      </c>
      <c r="M124">
        <v>5.177749095346333E-3</v>
      </c>
      <c r="N124">
        <v>7.6911144209790361E-3</v>
      </c>
      <c r="O124" t="s">
        <v>775</v>
      </c>
    </row>
    <row r="125" spans="1:15">
      <c r="A125" t="s">
        <v>815</v>
      </c>
      <c r="B125" t="s">
        <v>137</v>
      </c>
      <c r="C125" t="s">
        <v>816</v>
      </c>
      <c r="D125" t="s">
        <v>136</v>
      </c>
      <c r="E125" t="s">
        <v>817</v>
      </c>
      <c r="F125" t="s">
        <v>818</v>
      </c>
      <c r="G125">
        <v>29644054.837976001</v>
      </c>
      <c r="H125">
        <v>66238861.716033652</v>
      </c>
      <c r="I125">
        <v>0</v>
      </c>
      <c r="J125">
        <v>194895.365049001</v>
      </c>
      <c r="K125">
        <v>2.5357959002478077E-3</v>
      </c>
      <c r="L125">
        <v>3.371239783033715E-3</v>
      </c>
      <c r="M125">
        <v>0</v>
      </c>
      <c r="N125">
        <v>1.7645217908988534E-3</v>
      </c>
      <c r="O125" t="s">
        <v>775</v>
      </c>
    </row>
    <row r="126" spans="1:15">
      <c r="A126" t="s">
        <v>819</v>
      </c>
      <c r="B126" t="s">
        <v>137</v>
      </c>
      <c r="C126" t="s">
        <v>820</v>
      </c>
      <c r="D126" t="s">
        <v>136</v>
      </c>
      <c r="E126" t="s">
        <v>821</v>
      </c>
      <c r="F126" t="s">
        <v>822</v>
      </c>
      <c r="G126">
        <v>76536126.635168999</v>
      </c>
      <c r="H126">
        <v>128403154.256459</v>
      </c>
      <c r="I126">
        <v>639808.94758549996</v>
      </c>
      <c r="J126">
        <v>257528.60489720004</v>
      </c>
      <c r="K126">
        <v>6.5470124516730831E-3</v>
      </c>
      <c r="L126">
        <v>6.5351035733696473E-3</v>
      </c>
      <c r="M126">
        <v>1.4855875215114913E-2</v>
      </c>
      <c r="N126">
        <v>2.3315835910548244E-3</v>
      </c>
      <c r="O126" t="s">
        <v>775</v>
      </c>
    </row>
    <row r="127" spans="1:15">
      <c r="A127" t="s">
        <v>823</v>
      </c>
      <c r="B127" t="s">
        <v>137</v>
      </c>
      <c r="C127" t="s">
        <v>824</v>
      </c>
      <c r="D127" t="s">
        <v>136</v>
      </c>
      <c r="E127" t="s">
        <v>825</v>
      </c>
      <c r="F127" t="s">
        <v>826</v>
      </c>
      <c r="G127">
        <v>114070971.2473077</v>
      </c>
      <c r="H127">
        <v>226344862.654165</v>
      </c>
      <c r="I127">
        <v>1058330.0582505001</v>
      </c>
      <c r="J127">
        <v>483331.67084817996</v>
      </c>
      <c r="K127">
        <v>9.7577980747642606E-3</v>
      </c>
      <c r="L127">
        <v>1.1519865920043696E-2</v>
      </c>
      <c r="M127">
        <v>2.4573615828768453E-2</v>
      </c>
      <c r="N127">
        <v>4.3759340568655415E-3</v>
      </c>
      <c r="O127" t="s">
        <v>775</v>
      </c>
    </row>
    <row r="128" spans="1:15">
      <c r="A128" t="s">
        <v>827</v>
      </c>
      <c r="B128" t="s">
        <v>137</v>
      </c>
      <c r="C128" t="s">
        <v>828</v>
      </c>
      <c r="D128" t="s">
        <v>136</v>
      </c>
      <c r="E128" t="s">
        <v>829</v>
      </c>
      <c r="F128" t="s">
        <v>830</v>
      </c>
      <c r="G128">
        <v>369421216.98919016</v>
      </c>
      <c r="H128">
        <v>652598465.97088051</v>
      </c>
      <c r="I128">
        <v>847256.75413445989</v>
      </c>
      <c r="J128">
        <v>3227644.7825059551</v>
      </c>
      <c r="K128">
        <v>3.1600832363380696E-2</v>
      </c>
      <c r="L128">
        <v>3.3214126176556301E-2</v>
      </c>
      <c r="M128">
        <v>1.9672654879373693E-2</v>
      </c>
      <c r="N128">
        <v>2.9222088224524153E-2</v>
      </c>
      <c r="O128" t="s">
        <v>775</v>
      </c>
    </row>
    <row r="129" spans="1:15">
      <c r="A129" t="s">
        <v>831</v>
      </c>
      <c r="B129" t="s">
        <v>137</v>
      </c>
      <c r="C129" t="s">
        <v>832</v>
      </c>
      <c r="D129" t="s">
        <v>136</v>
      </c>
      <c r="E129" t="s">
        <v>833</v>
      </c>
      <c r="F129" t="s">
        <v>834</v>
      </c>
      <c r="G129">
        <v>236247933.6649417</v>
      </c>
      <c r="H129">
        <v>446778201.22373599</v>
      </c>
      <c r="I129">
        <v>903749.22211069986</v>
      </c>
      <c r="J129">
        <v>3442854.1817246</v>
      </c>
      <c r="K129">
        <v>2.0208994515221256E-2</v>
      </c>
      <c r="L129">
        <v>2.2738863669106713E-2</v>
      </c>
      <c r="M129">
        <v>2.0984366849042178E-2</v>
      </c>
      <c r="N129">
        <v>3.1170526938970104E-2</v>
      </c>
      <c r="O129" t="s">
        <v>788</v>
      </c>
    </row>
    <row r="130" spans="1:15">
      <c r="A130" t="s">
        <v>835</v>
      </c>
      <c r="B130" t="s">
        <v>137</v>
      </c>
      <c r="C130" t="s">
        <v>836</v>
      </c>
      <c r="D130" t="s">
        <v>136</v>
      </c>
      <c r="E130" t="s">
        <v>837</v>
      </c>
      <c r="F130" t="s">
        <v>838</v>
      </c>
      <c r="G130">
        <v>325696776.74679691</v>
      </c>
      <c r="H130">
        <v>377472865.81091422</v>
      </c>
      <c r="I130">
        <v>968374.99503179989</v>
      </c>
      <c r="J130">
        <v>3689047.6077981</v>
      </c>
      <c r="K130">
        <v>2.7860579657962976E-2</v>
      </c>
      <c r="L130">
        <v>1.9211555109339532E-2</v>
      </c>
      <c r="M130">
        <v>2.2484927949069488E-2</v>
      </c>
      <c r="N130">
        <v>3.3399485359677107E-2</v>
      </c>
      <c r="O130" t="s">
        <v>775</v>
      </c>
    </row>
    <row r="131" spans="1:15">
      <c r="A131" t="s">
        <v>839</v>
      </c>
      <c r="B131" t="s">
        <v>137</v>
      </c>
      <c r="C131" t="s">
        <v>840</v>
      </c>
      <c r="D131" t="s">
        <v>136</v>
      </c>
      <c r="E131" t="s">
        <v>841</v>
      </c>
      <c r="F131" t="s">
        <v>842</v>
      </c>
      <c r="G131">
        <v>54006074.469394006</v>
      </c>
      <c r="H131">
        <v>107173396.86724091</v>
      </c>
      <c r="I131">
        <v>442215.03611829993</v>
      </c>
      <c r="J131">
        <v>300525.32341355999</v>
      </c>
      <c r="K131">
        <v>4.6197587670269435E-3</v>
      </c>
      <c r="L131">
        <v>5.4546109314291876E-3</v>
      </c>
      <c r="M131">
        <v>1.0267895470378825E-2</v>
      </c>
      <c r="N131">
        <v>2.7208624573849E-3</v>
      </c>
      <c r="O131" t="s">
        <v>775</v>
      </c>
    </row>
    <row r="132" spans="1:15">
      <c r="A132" t="s">
        <v>843</v>
      </c>
      <c r="B132" t="s">
        <v>137</v>
      </c>
      <c r="C132" t="s">
        <v>420</v>
      </c>
      <c r="D132" t="s">
        <v>136</v>
      </c>
      <c r="E132" t="s">
        <v>421</v>
      </c>
      <c r="F132" t="s">
        <v>844</v>
      </c>
      <c r="G132">
        <v>33940664.971268795</v>
      </c>
      <c r="H132">
        <v>57462378.036818884</v>
      </c>
      <c r="I132">
        <v>329424.50747202005</v>
      </c>
      <c r="J132">
        <v>104107.724615821</v>
      </c>
      <c r="K132">
        <v>2.9033342286079824E-3</v>
      </c>
      <c r="L132">
        <v>2.9245589348428557E-3</v>
      </c>
      <c r="M132">
        <v>7.6489855202455295E-3</v>
      </c>
      <c r="N132">
        <v>9.4255883735011755E-4</v>
      </c>
      <c r="O132" t="s">
        <v>775</v>
      </c>
    </row>
    <row r="133" spans="1:15">
      <c r="A133" t="s">
        <v>845</v>
      </c>
      <c r="B133" t="s">
        <v>137</v>
      </c>
      <c r="C133" t="s">
        <v>846</v>
      </c>
      <c r="D133" t="s">
        <v>136</v>
      </c>
      <c r="E133" t="s">
        <v>847</v>
      </c>
      <c r="F133" t="s">
        <v>848</v>
      </c>
      <c r="G133">
        <v>51006160.074002996</v>
      </c>
      <c r="H133">
        <v>85829291.686203599</v>
      </c>
      <c r="I133">
        <v>206470.28575340001</v>
      </c>
      <c r="J133">
        <v>679465.95527064009</v>
      </c>
      <c r="K133">
        <v>4.3631416926589112E-3</v>
      </c>
      <c r="L133">
        <v>4.368298536327273E-3</v>
      </c>
      <c r="M133">
        <v>4.7940823778050328E-3</v>
      </c>
      <c r="N133">
        <v>6.1516726369942763E-3</v>
      </c>
      <c r="O133" t="s">
        <v>775</v>
      </c>
    </row>
    <row r="134" spans="1:15">
      <c r="A134" t="s">
        <v>849</v>
      </c>
      <c r="B134" t="s">
        <v>137</v>
      </c>
      <c r="C134" t="s">
        <v>850</v>
      </c>
      <c r="D134" t="s">
        <v>136</v>
      </c>
      <c r="E134" t="s">
        <v>851</v>
      </c>
      <c r="F134" t="s">
        <v>852</v>
      </c>
      <c r="G134">
        <v>79553898.379844993</v>
      </c>
      <c r="H134">
        <v>153094254.40191498</v>
      </c>
      <c r="I134">
        <v>852128.15412200009</v>
      </c>
      <c r="J134">
        <v>106012.007155001</v>
      </c>
      <c r="K134">
        <v>6.8051570698725392E-3</v>
      </c>
      <c r="L134">
        <v>7.791761929820268E-3</v>
      </c>
      <c r="M134">
        <v>1.9785765067361707E-2</v>
      </c>
      <c r="N134">
        <v>9.5979961696314984E-4</v>
      </c>
      <c r="O134" t="s">
        <v>775</v>
      </c>
    </row>
    <row r="135" spans="1:15">
      <c r="A135" t="s">
        <v>853</v>
      </c>
      <c r="B135" t="s">
        <v>137</v>
      </c>
      <c r="C135" t="s">
        <v>854</v>
      </c>
      <c r="D135" t="s">
        <v>136</v>
      </c>
      <c r="E135" t="s">
        <v>855</v>
      </c>
      <c r="F135" t="s">
        <v>856</v>
      </c>
      <c r="G135">
        <v>457692615.11950302</v>
      </c>
      <c r="H135">
        <v>724594843.44597661</v>
      </c>
      <c r="I135">
        <v>1142209.8716163</v>
      </c>
      <c r="J135">
        <v>4351275.7048994005</v>
      </c>
      <c r="K135">
        <v>3.9151697139181804E-2</v>
      </c>
      <c r="L135">
        <v>3.6878395846812496E-2</v>
      </c>
      <c r="M135">
        <v>2.6521241045846133E-2</v>
      </c>
      <c r="N135">
        <v>3.9395091810281696E-2</v>
      </c>
      <c r="O135" t="s">
        <v>775</v>
      </c>
    </row>
    <row r="136" spans="1:15">
      <c r="A136" t="s">
        <v>857</v>
      </c>
      <c r="B136" t="s">
        <v>137</v>
      </c>
      <c r="C136" t="s">
        <v>444</v>
      </c>
      <c r="D136" t="s">
        <v>136</v>
      </c>
      <c r="E136" t="s">
        <v>445</v>
      </c>
      <c r="F136" t="s">
        <v>858</v>
      </c>
      <c r="G136">
        <v>70536110.986372307</v>
      </c>
      <c r="H136">
        <v>163299586.9722127</v>
      </c>
      <c r="I136">
        <v>643565.77686163003</v>
      </c>
      <c r="J136">
        <v>301825.67359154497</v>
      </c>
      <c r="K136">
        <v>6.0337623188285658E-3</v>
      </c>
      <c r="L136">
        <v>8.3111643209357756E-3</v>
      </c>
      <c r="M136">
        <v>1.494310592225225E-2</v>
      </c>
      <c r="N136">
        <v>2.732635421940916E-3</v>
      </c>
      <c r="O136" t="s">
        <v>788</v>
      </c>
    </row>
    <row r="137" spans="1:15">
      <c r="A137" t="s">
        <v>859</v>
      </c>
      <c r="B137" t="s">
        <v>137</v>
      </c>
      <c r="C137" t="s">
        <v>860</v>
      </c>
      <c r="D137" t="s">
        <v>136</v>
      </c>
      <c r="E137" t="s">
        <v>861</v>
      </c>
      <c r="F137" t="s">
        <v>862</v>
      </c>
      <c r="G137">
        <v>34962255.353361405</v>
      </c>
      <c r="H137">
        <v>89029412.349405885</v>
      </c>
      <c r="I137">
        <v>132376.71974323998</v>
      </c>
      <c r="J137">
        <v>731091.99618344987</v>
      </c>
      <c r="K137">
        <v>2.9907225672412105E-3</v>
      </c>
      <c r="L137">
        <v>4.5311693014763723E-3</v>
      </c>
      <c r="M137">
        <v>3.0736863517042512E-3</v>
      </c>
      <c r="N137">
        <v>6.6190786943193707E-3</v>
      </c>
      <c r="O137" t="s">
        <v>775</v>
      </c>
    </row>
    <row r="138" spans="1:15">
      <c r="A138" t="s">
        <v>863</v>
      </c>
      <c r="B138" t="s">
        <v>137</v>
      </c>
      <c r="C138" t="s">
        <v>864</v>
      </c>
      <c r="D138" t="s">
        <v>136</v>
      </c>
      <c r="E138" t="s">
        <v>865</v>
      </c>
      <c r="F138" t="s">
        <v>866</v>
      </c>
      <c r="G138">
        <v>348017727.19108504</v>
      </c>
      <c r="H138">
        <v>562758264.81467581</v>
      </c>
      <c r="I138">
        <v>730029.73375459993</v>
      </c>
      <c r="J138">
        <v>2781065.6553998804</v>
      </c>
      <c r="K138">
        <v>2.9769946474871915E-2</v>
      </c>
      <c r="L138">
        <v>2.864169162066121E-2</v>
      </c>
      <c r="M138">
        <v>1.6950732978820389E-2</v>
      </c>
      <c r="N138">
        <v>2.5178900224947367E-2</v>
      </c>
      <c r="O138" t="s">
        <v>775</v>
      </c>
    </row>
    <row r="139" spans="1:15">
      <c r="A139" t="s">
        <v>867</v>
      </c>
      <c r="B139" t="s">
        <v>137</v>
      </c>
      <c r="C139" t="s">
        <v>868</v>
      </c>
      <c r="D139" t="s">
        <v>136</v>
      </c>
      <c r="E139" t="s">
        <v>869</v>
      </c>
      <c r="F139" t="s">
        <v>870</v>
      </c>
      <c r="G139">
        <v>65607775.522921398</v>
      </c>
      <c r="H139">
        <v>137874120.71556532</v>
      </c>
      <c r="I139">
        <v>748025.89427939989</v>
      </c>
      <c r="J139">
        <v>181088.955505477</v>
      </c>
      <c r="K139">
        <v>5.6121852798043737E-3</v>
      </c>
      <c r="L139">
        <v>7.0171302580611297E-3</v>
      </c>
      <c r="M139">
        <v>1.7368590084627555E-2</v>
      </c>
      <c r="N139">
        <v>1.6395228691056291E-3</v>
      </c>
      <c r="O139" t="s">
        <v>775</v>
      </c>
    </row>
    <row r="140" spans="1:15">
      <c r="A140" t="s">
        <v>871</v>
      </c>
      <c r="B140" t="s">
        <v>137</v>
      </c>
      <c r="C140" t="s">
        <v>452</v>
      </c>
      <c r="D140" t="s">
        <v>136</v>
      </c>
      <c r="E140" t="s">
        <v>453</v>
      </c>
      <c r="F140" t="s">
        <v>872</v>
      </c>
      <c r="G140">
        <v>109313208.39588751</v>
      </c>
      <c r="H140">
        <v>242429859.54720002</v>
      </c>
      <c r="I140">
        <v>288310.57222039998</v>
      </c>
      <c r="J140">
        <v>1098325.9869881999</v>
      </c>
      <c r="K140">
        <v>9.350812066982123E-3</v>
      </c>
      <c r="L140">
        <v>1.2338514973347816E-2</v>
      </c>
      <c r="M140">
        <v>6.6943513376425097E-3</v>
      </c>
      <c r="N140">
        <v>9.9439006005294598E-3</v>
      </c>
      <c r="O140" t="s">
        <v>775</v>
      </c>
    </row>
    <row r="141" spans="1:15">
      <c r="A141" t="s">
        <v>873</v>
      </c>
      <c r="B141" t="s">
        <v>137</v>
      </c>
      <c r="C141" t="s">
        <v>874</v>
      </c>
      <c r="D141" t="s">
        <v>136</v>
      </c>
      <c r="E141" t="s">
        <v>875</v>
      </c>
      <c r="F141" t="s">
        <v>876</v>
      </c>
      <c r="G141">
        <v>131405660.5452816</v>
      </c>
      <c r="H141">
        <v>229159338.20346695</v>
      </c>
      <c r="I141">
        <v>1226805.6942889001</v>
      </c>
      <c r="J141">
        <v>276787.72833473602</v>
      </c>
      <c r="K141">
        <v>1.1240632804834982E-2</v>
      </c>
      <c r="L141">
        <v>1.1663109201923429E-2</v>
      </c>
      <c r="M141">
        <v>2.8485491452294526E-2</v>
      </c>
      <c r="N141">
        <v>2.5059496821652977E-3</v>
      </c>
      <c r="O141" t="s">
        <v>775</v>
      </c>
    </row>
    <row r="142" spans="1:15">
      <c r="A142" t="s">
        <v>877</v>
      </c>
      <c r="B142" t="s">
        <v>137</v>
      </c>
      <c r="C142" t="s">
        <v>878</v>
      </c>
      <c r="D142" t="s">
        <v>136</v>
      </c>
      <c r="E142" t="s">
        <v>879</v>
      </c>
      <c r="F142" t="s">
        <v>880</v>
      </c>
      <c r="G142">
        <v>154810194.42399299</v>
      </c>
      <c r="H142">
        <v>310121249.68899095</v>
      </c>
      <c r="I142">
        <v>639589.63873979996</v>
      </c>
      <c r="J142">
        <v>2436531.9618908302</v>
      </c>
      <c r="K142">
        <v>1.3242690936936974E-2</v>
      </c>
      <c r="L142">
        <v>1.5783681473840731E-2</v>
      </c>
      <c r="M142">
        <v>1.4850783031178467E-2</v>
      </c>
      <c r="N142">
        <v>2.2059599723661782E-2</v>
      </c>
      <c r="O142" t="s">
        <v>775</v>
      </c>
    </row>
    <row r="143" spans="1:15">
      <c r="A143" t="s">
        <v>881</v>
      </c>
      <c r="B143" t="s">
        <v>137</v>
      </c>
      <c r="C143" t="s">
        <v>882</v>
      </c>
      <c r="D143" t="s">
        <v>136</v>
      </c>
      <c r="E143" t="s">
        <v>883</v>
      </c>
      <c r="F143" t="s">
        <v>884</v>
      </c>
      <c r="G143">
        <v>37505122.610464506</v>
      </c>
      <c r="H143">
        <v>81341273.674127683</v>
      </c>
      <c r="I143">
        <v>212968.0801504</v>
      </c>
      <c r="J143">
        <v>640240.241969942</v>
      </c>
      <c r="K143">
        <v>3.2082431595043129E-3</v>
      </c>
      <c r="L143">
        <v>4.1398799844785802E-3</v>
      </c>
      <c r="M143">
        <v>4.9449562020920943E-3</v>
      </c>
      <c r="N143">
        <v>5.7965352746191853E-3</v>
      </c>
      <c r="O143" t="s">
        <v>788</v>
      </c>
    </row>
    <row r="144" spans="1:15">
      <c r="A144" t="s">
        <v>885</v>
      </c>
      <c r="B144" t="s">
        <v>137</v>
      </c>
      <c r="C144" t="s">
        <v>886</v>
      </c>
      <c r="D144" t="s">
        <v>136</v>
      </c>
      <c r="E144" t="s">
        <v>887</v>
      </c>
      <c r="F144" t="s">
        <v>888</v>
      </c>
      <c r="G144">
        <v>113674944.53230302</v>
      </c>
      <c r="H144">
        <v>253219321.00784799</v>
      </c>
      <c r="I144">
        <v>320703.43251790002</v>
      </c>
      <c r="J144">
        <v>1221727.36204968</v>
      </c>
      <c r="K144">
        <v>9.7239213691048525E-3</v>
      </c>
      <c r="L144">
        <v>1.2887646718237703E-2</v>
      </c>
      <c r="M144">
        <v>7.4464888190834098E-3</v>
      </c>
      <c r="N144">
        <v>1.1061138125742633E-2</v>
      </c>
      <c r="O144" t="s">
        <v>775</v>
      </c>
    </row>
    <row r="145" spans="1:15">
      <c r="A145" t="s">
        <v>889</v>
      </c>
      <c r="B145" t="s">
        <v>137</v>
      </c>
      <c r="C145" t="s">
        <v>890</v>
      </c>
      <c r="D145" t="s">
        <v>136</v>
      </c>
      <c r="E145" t="s">
        <v>891</v>
      </c>
      <c r="F145" t="s">
        <v>892</v>
      </c>
      <c r="G145">
        <v>27098778.951129198</v>
      </c>
      <c r="H145">
        <v>67269419.012141466</v>
      </c>
      <c r="I145">
        <v>211382.90378761999</v>
      </c>
      <c r="J145">
        <v>379894.39662367996</v>
      </c>
      <c r="K145">
        <v>2.3180692702660906E-3</v>
      </c>
      <c r="L145">
        <v>3.4236901975687422E-3</v>
      </c>
      <c r="M145">
        <v>4.9081496173635141E-3</v>
      </c>
      <c r="N145">
        <v>3.4394452680509813E-3</v>
      </c>
      <c r="O145" t="s">
        <v>775</v>
      </c>
    </row>
    <row r="146" spans="1:15">
      <c r="A146" t="s">
        <v>893</v>
      </c>
      <c r="B146" t="s">
        <v>137</v>
      </c>
      <c r="C146" t="s">
        <v>468</v>
      </c>
      <c r="D146" t="s">
        <v>136</v>
      </c>
      <c r="E146" t="s">
        <v>469</v>
      </c>
      <c r="F146" t="s">
        <v>894</v>
      </c>
      <c r="G146">
        <v>80520616.838775501</v>
      </c>
      <c r="H146">
        <v>167566824.9592759</v>
      </c>
      <c r="I146">
        <v>868583.82356390008</v>
      </c>
      <c r="J146">
        <v>53755.454913359004</v>
      </c>
      <c r="K146">
        <v>6.8878515837724882E-3</v>
      </c>
      <c r="L146">
        <v>8.5283462303612813E-3</v>
      </c>
      <c r="M146">
        <v>2.0167853146518144E-2</v>
      </c>
      <c r="N146">
        <v>4.8668510690572217E-4</v>
      </c>
      <c r="O146" t="s">
        <v>775</v>
      </c>
    </row>
    <row r="147" spans="1:15">
      <c r="A147" t="s">
        <v>895</v>
      </c>
      <c r="B147" t="s">
        <v>137</v>
      </c>
      <c r="C147" t="s">
        <v>472</v>
      </c>
      <c r="D147" t="s">
        <v>136</v>
      </c>
      <c r="E147" t="s">
        <v>473</v>
      </c>
      <c r="F147" t="s">
        <v>896</v>
      </c>
      <c r="G147">
        <v>319063636.50170922</v>
      </c>
      <c r="H147">
        <v>392420218.98525268</v>
      </c>
      <c r="I147">
        <v>733973.96972709987</v>
      </c>
      <c r="J147">
        <v>2796091.3088644007</v>
      </c>
      <c r="K147">
        <v>2.7293171119178523E-2</v>
      </c>
      <c r="L147">
        <v>1.9972303563750057E-2</v>
      </c>
      <c r="M147">
        <v>1.7042315126346696E-2</v>
      </c>
      <c r="N147">
        <v>2.5314937800566342E-2</v>
      </c>
      <c r="O147" t="s">
        <v>775</v>
      </c>
    </row>
    <row r="148" spans="1:15">
      <c r="A148" t="s">
        <v>897</v>
      </c>
      <c r="B148" t="s">
        <v>137</v>
      </c>
      <c r="C148" t="s">
        <v>898</v>
      </c>
      <c r="D148" t="s">
        <v>136</v>
      </c>
      <c r="E148" t="s">
        <v>899</v>
      </c>
      <c r="F148" t="s">
        <v>900</v>
      </c>
      <c r="G148">
        <v>108694178.19333601</v>
      </c>
      <c r="H148">
        <v>224201458.25618431</v>
      </c>
      <c r="I148">
        <v>1058756.6047223001</v>
      </c>
      <c r="J148">
        <v>387342.27694975404</v>
      </c>
      <c r="K148">
        <v>9.2978593161408742E-3</v>
      </c>
      <c r="L148">
        <v>1.1410776935263441E-2</v>
      </c>
      <c r="M148">
        <v>2.4583519912139622E-2</v>
      </c>
      <c r="N148">
        <v>3.506876051374435E-3</v>
      </c>
      <c r="O148" t="s">
        <v>775</v>
      </c>
    </row>
    <row r="149" spans="1:15">
      <c r="A149" t="s">
        <v>901</v>
      </c>
      <c r="B149" t="s">
        <v>137</v>
      </c>
      <c r="C149" t="s">
        <v>902</v>
      </c>
      <c r="D149" t="s">
        <v>136</v>
      </c>
      <c r="E149" t="s">
        <v>903</v>
      </c>
      <c r="F149" t="s">
        <v>904</v>
      </c>
      <c r="G149">
        <v>27746251.414329402</v>
      </c>
      <c r="H149">
        <v>49121232.025033318</v>
      </c>
      <c r="I149">
        <v>81988.772667159996</v>
      </c>
      <c r="J149">
        <v>499233.42943962896</v>
      </c>
      <c r="K149">
        <v>2.3734550137711626E-3</v>
      </c>
      <c r="L149">
        <v>2.5000346821228273E-3</v>
      </c>
      <c r="M149">
        <v>1.9037166960235196E-3</v>
      </c>
      <c r="N149">
        <v>4.5199036147930485E-3</v>
      </c>
      <c r="O149" t="s">
        <v>775</v>
      </c>
    </row>
    <row r="150" spans="1:15">
      <c r="A150" t="s">
        <v>905</v>
      </c>
      <c r="B150" t="s">
        <v>137</v>
      </c>
      <c r="C150" t="s">
        <v>484</v>
      </c>
      <c r="D150" t="s">
        <v>136</v>
      </c>
      <c r="E150" t="s">
        <v>485</v>
      </c>
      <c r="F150" t="s">
        <v>906</v>
      </c>
      <c r="G150">
        <v>78675335.954343185</v>
      </c>
      <c r="H150">
        <v>181053844.92441759</v>
      </c>
      <c r="I150">
        <v>591979.1272012</v>
      </c>
      <c r="J150">
        <v>687624.42579042912</v>
      </c>
      <c r="K150">
        <v>6.7300035522827248E-3</v>
      </c>
      <c r="L150">
        <v>9.2147707413375891E-3</v>
      </c>
      <c r="M150">
        <v>1.3745303307872922E-2</v>
      </c>
      <c r="N150">
        <v>6.2255368820929432E-3</v>
      </c>
      <c r="O150" t="s">
        <v>775</v>
      </c>
    </row>
    <row r="151" spans="1:15">
      <c r="A151" t="s">
        <v>907</v>
      </c>
      <c r="B151" t="s">
        <v>137</v>
      </c>
      <c r="C151" t="s">
        <v>488</v>
      </c>
      <c r="D151" t="s">
        <v>136</v>
      </c>
      <c r="E151" t="s">
        <v>489</v>
      </c>
      <c r="F151" t="s">
        <v>908</v>
      </c>
      <c r="G151">
        <v>31650599.10200575</v>
      </c>
      <c r="H151">
        <v>50429665.641907215</v>
      </c>
      <c r="I151">
        <v>0</v>
      </c>
      <c r="J151">
        <v>358751.75570936198</v>
      </c>
      <c r="K151">
        <v>2.707438637592703E-3</v>
      </c>
      <c r="L151">
        <v>2.5666276661866858E-3</v>
      </c>
      <c r="M151">
        <v>0</v>
      </c>
      <c r="N151">
        <v>3.2480263977197961E-3</v>
      </c>
      <c r="O151" t="s">
        <v>775</v>
      </c>
    </row>
    <row r="152" spans="1:15">
      <c r="A152" t="s">
        <v>909</v>
      </c>
      <c r="B152" t="s">
        <v>137</v>
      </c>
      <c r="C152" t="s">
        <v>910</v>
      </c>
      <c r="D152" t="s">
        <v>136</v>
      </c>
      <c r="E152" t="s">
        <v>911</v>
      </c>
      <c r="F152" t="s">
        <v>912</v>
      </c>
      <c r="G152">
        <v>45997224.632917404</v>
      </c>
      <c r="H152">
        <v>88671554.686317772</v>
      </c>
      <c r="I152">
        <v>495247.1618758</v>
      </c>
      <c r="J152">
        <v>126502.813345349</v>
      </c>
      <c r="K152">
        <v>3.9346700134121459E-3</v>
      </c>
      <c r="L152">
        <v>4.5129560659344023E-3</v>
      </c>
      <c r="M152">
        <v>1.1499260935989825E-2</v>
      </c>
      <c r="N152">
        <v>1.1453169791993613E-3</v>
      </c>
      <c r="O152" t="s">
        <v>775</v>
      </c>
    </row>
    <row r="153" spans="1:15">
      <c r="A153" t="s">
        <v>913</v>
      </c>
      <c r="B153" t="s">
        <v>137</v>
      </c>
      <c r="C153" t="s">
        <v>914</v>
      </c>
      <c r="D153" t="s">
        <v>136</v>
      </c>
      <c r="E153" t="s">
        <v>915</v>
      </c>
      <c r="F153" t="s">
        <v>916</v>
      </c>
      <c r="G153">
        <v>49293720.750333697</v>
      </c>
      <c r="H153">
        <v>96656000.217010334</v>
      </c>
      <c r="I153">
        <v>363878.01878111996</v>
      </c>
      <c r="J153">
        <v>478939.53420559404</v>
      </c>
      <c r="K153">
        <v>4.2166571229832125E-3</v>
      </c>
      <c r="L153">
        <v>4.9193259781157425E-3</v>
      </c>
      <c r="M153">
        <v>8.4489697446958143E-3</v>
      </c>
      <c r="N153">
        <v>4.3361690228817954E-3</v>
      </c>
      <c r="O153" t="s">
        <v>788</v>
      </c>
    </row>
    <row r="154" spans="1:15">
      <c r="A154" t="s">
        <v>917</v>
      </c>
      <c r="B154" t="s">
        <v>137</v>
      </c>
      <c r="C154" t="s">
        <v>918</v>
      </c>
      <c r="D154" t="s">
        <v>136</v>
      </c>
      <c r="E154" t="s">
        <v>919</v>
      </c>
      <c r="F154" t="s">
        <v>920</v>
      </c>
      <c r="G154">
        <v>50043561.791321099</v>
      </c>
      <c r="H154">
        <v>115984547.4127852</v>
      </c>
      <c r="I154">
        <v>369647.99043840001</v>
      </c>
      <c r="J154">
        <v>629665.39917075005</v>
      </c>
      <c r="K154">
        <v>4.2807996246742273E-3</v>
      </c>
      <c r="L154">
        <v>5.903056156541622E-3</v>
      </c>
      <c r="M154">
        <v>8.5829440807203145E-3</v>
      </c>
      <c r="N154">
        <v>5.7007939492684633E-3</v>
      </c>
      <c r="O154" t="s">
        <v>775</v>
      </c>
    </row>
    <row r="155" spans="1:15">
      <c r="A155" t="s">
        <v>921</v>
      </c>
      <c r="B155" t="s">
        <v>137</v>
      </c>
      <c r="C155" t="s">
        <v>922</v>
      </c>
      <c r="D155" t="s">
        <v>136</v>
      </c>
      <c r="E155" t="s">
        <v>923</v>
      </c>
      <c r="F155" t="s">
        <v>924</v>
      </c>
      <c r="G155">
        <v>307089073.5163663</v>
      </c>
      <c r="H155">
        <v>496915478.996364</v>
      </c>
      <c r="I155">
        <v>910582.43629790004</v>
      </c>
      <c r="J155">
        <v>3468885.4794278997</v>
      </c>
      <c r="K155">
        <v>2.6268849450248398E-2</v>
      </c>
      <c r="L155">
        <v>2.5290610197673369E-2</v>
      </c>
      <c r="M155">
        <v>2.114302886473653E-2</v>
      </c>
      <c r="N155">
        <v>3.1406206181682203E-2</v>
      </c>
      <c r="O155" t="s">
        <v>775</v>
      </c>
    </row>
    <row r="156" spans="1:15">
      <c r="A156" t="s">
        <v>925</v>
      </c>
      <c r="B156" t="s">
        <v>137</v>
      </c>
      <c r="C156" t="s">
        <v>504</v>
      </c>
      <c r="D156" t="s">
        <v>136</v>
      </c>
      <c r="E156" t="s">
        <v>505</v>
      </c>
      <c r="F156" t="s">
        <v>926</v>
      </c>
      <c r="G156">
        <v>46604051.300756209</v>
      </c>
      <c r="H156">
        <v>126724640.06765056</v>
      </c>
      <c r="I156">
        <v>0</v>
      </c>
      <c r="J156">
        <v>877657.94248377986</v>
      </c>
      <c r="K156">
        <v>3.9865788560073025E-3</v>
      </c>
      <c r="L156">
        <v>6.44967526643472E-3</v>
      </c>
      <c r="M156">
        <v>0</v>
      </c>
      <c r="N156">
        <v>7.9460410157969549E-3</v>
      </c>
      <c r="O156" t="s">
        <v>788</v>
      </c>
    </row>
    <row r="157" spans="1:15">
      <c r="A157" t="s">
        <v>927</v>
      </c>
      <c r="B157" t="s">
        <v>137</v>
      </c>
      <c r="C157" t="s">
        <v>512</v>
      </c>
      <c r="D157" t="s">
        <v>136</v>
      </c>
      <c r="E157" t="s">
        <v>513</v>
      </c>
      <c r="F157" t="s">
        <v>928</v>
      </c>
      <c r="G157">
        <v>42353639.289728902</v>
      </c>
      <c r="H157">
        <v>97058431.170672417</v>
      </c>
      <c r="I157">
        <v>0</v>
      </c>
      <c r="J157">
        <v>466180.26728629001</v>
      </c>
      <c r="K157">
        <v>3.6229923827384861E-3</v>
      </c>
      <c r="L157">
        <v>4.9398077799728745E-3</v>
      </c>
      <c r="M157">
        <v>0</v>
      </c>
      <c r="N157">
        <v>4.2206506035014964E-3</v>
      </c>
      <c r="O157" t="s">
        <v>775</v>
      </c>
    </row>
    <row r="158" spans="1:15">
      <c r="A158" t="s">
        <v>929</v>
      </c>
      <c r="B158" t="s">
        <v>137</v>
      </c>
      <c r="C158" t="s">
        <v>930</v>
      </c>
      <c r="D158" t="s">
        <v>136</v>
      </c>
      <c r="E158" t="s">
        <v>931</v>
      </c>
      <c r="F158" t="s">
        <v>932</v>
      </c>
      <c r="G158">
        <v>192338877.91466898</v>
      </c>
      <c r="H158">
        <v>315356749.05121857</v>
      </c>
      <c r="I158">
        <v>651419.27724310011</v>
      </c>
      <c r="J158">
        <v>2481597.2477692999</v>
      </c>
      <c r="K158">
        <v>1.6452949528667851E-2</v>
      </c>
      <c r="L158">
        <v>1.6050143234757692E-2</v>
      </c>
      <c r="M158">
        <v>1.5125458204303426E-2</v>
      </c>
      <c r="N158">
        <v>2.2467606753103726E-2</v>
      </c>
      <c r="O158" t="s">
        <v>775</v>
      </c>
    </row>
    <row r="159" spans="1:15">
      <c r="A159" t="s">
        <v>933</v>
      </c>
      <c r="B159" t="s">
        <v>137</v>
      </c>
      <c r="C159" t="s">
        <v>76</v>
      </c>
      <c r="D159" t="s">
        <v>136</v>
      </c>
      <c r="E159" t="s">
        <v>934</v>
      </c>
      <c r="F159" t="s">
        <v>935</v>
      </c>
      <c r="G159">
        <v>227516505.29865801</v>
      </c>
      <c r="H159">
        <v>327720080.31611329</v>
      </c>
      <c r="I159">
        <v>759195.19601319998</v>
      </c>
      <c r="J159">
        <v>2892172.17623191</v>
      </c>
      <c r="K159">
        <v>1.9462095335080577E-2</v>
      </c>
      <c r="L159">
        <v>1.6679377390225503E-2</v>
      </c>
      <c r="M159">
        <v>1.7627932742187259E-2</v>
      </c>
      <c r="N159">
        <v>2.6184823978289487E-2</v>
      </c>
      <c r="O159" t="s">
        <v>775</v>
      </c>
    </row>
    <row r="160" spans="1:15">
      <c r="A160" t="s">
        <v>936</v>
      </c>
      <c r="B160" t="s">
        <v>137</v>
      </c>
      <c r="C160" t="s">
        <v>524</v>
      </c>
      <c r="D160" t="s">
        <v>136</v>
      </c>
      <c r="E160" t="s">
        <v>525</v>
      </c>
      <c r="F160" t="s">
        <v>937</v>
      </c>
      <c r="G160">
        <v>63043544.397768095</v>
      </c>
      <c r="H160">
        <v>106313779.65531889</v>
      </c>
      <c r="I160">
        <v>522372.69773240993</v>
      </c>
      <c r="J160">
        <v>49801.179116818304</v>
      </c>
      <c r="K160">
        <v>5.392837190955152E-3</v>
      </c>
      <c r="L160">
        <v>5.4108605458106111E-3</v>
      </c>
      <c r="M160">
        <v>1.2129095165957469E-2</v>
      </c>
      <c r="N160">
        <v>4.5088432832658193E-4</v>
      </c>
      <c r="O160" t="s">
        <v>775</v>
      </c>
    </row>
    <row r="161" spans="1:15">
      <c r="A161" t="s">
        <v>938</v>
      </c>
      <c r="B161" t="s">
        <v>137</v>
      </c>
      <c r="C161" t="s">
        <v>528</v>
      </c>
      <c r="D161" t="s">
        <v>136</v>
      </c>
      <c r="E161" t="s">
        <v>529</v>
      </c>
      <c r="F161" t="s">
        <v>939</v>
      </c>
      <c r="G161">
        <v>25879651.838171002</v>
      </c>
      <c r="H161">
        <v>70182972.594493479</v>
      </c>
      <c r="I161">
        <v>0</v>
      </c>
      <c r="J161">
        <v>607557.68435217009</v>
      </c>
      <c r="K161">
        <v>2.2137833501442599E-3</v>
      </c>
      <c r="L161">
        <v>3.5719760752599035E-3</v>
      </c>
      <c r="M161">
        <v>0</v>
      </c>
      <c r="N161">
        <v>5.5006376010938727E-3</v>
      </c>
      <c r="O161" t="s">
        <v>775</v>
      </c>
    </row>
    <row r="162" spans="1:15">
      <c r="A162" t="s">
        <v>940</v>
      </c>
      <c r="B162" t="s">
        <v>137</v>
      </c>
      <c r="C162" t="s">
        <v>155</v>
      </c>
      <c r="D162" t="s">
        <v>136</v>
      </c>
      <c r="E162" t="s">
        <v>941</v>
      </c>
      <c r="F162" t="s">
        <v>942</v>
      </c>
      <c r="G162">
        <v>68040751.283987299</v>
      </c>
      <c r="H162">
        <v>115525013.40597504</v>
      </c>
      <c r="I162">
        <v>0</v>
      </c>
      <c r="J162">
        <v>103145.17893531009</v>
      </c>
      <c r="K162">
        <v>5.8203055924280576E-3</v>
      </c>
      <c r="L162">
        <v>5.8796680836599247E-3</v>
      </c>
      <c r="M162">
        <v>0</v>
      </c>
      <c r="N162">
        <v>9.3384424925526961E-4</v>
      </c>
      <c r="O162" t="s">
        <v>775</v>
      </c>
    </row>
    <row r="163" spans="1:15">
      <c r="A163" t="s">
        <v>943</v>
      </c>
      <c r="B163" t="s">
        <v>137</v>
      </c>
      <c r="C163" t="s">
        <v>944</v>
      </c>
      <c r="D163" t="s">
        <v>136</v>
      </c>
      <c r="E163" t="s">
        <v>945</v>
      </c>
      <c r="F163" t="s">
        <v>946</v>
      </c>
      <c r="G163">
        <v>17904470.746397242</v>
      </c>
      <c r="H163">
        <v>49580851.107755788</v>
      </c>
      <c r="I163">
        <v>20714.620118284998</v>
      </c>
      <c r="J163">
        <v>573635.68191476888</v>
      </c>
      <c r="K163">
        <v>1.5315746702997542E-3</v>
      </c>
      <c r="L163">
        <v>2.5234270849596712E-3</v>
      </c>
      <c r="M163">
        <v>4.8097766179587114E-4</v>
      </c>
      <c r="N163">
        <v>5.1935183811130936E-3</v>
      </c>
      <c r="O163" t="s">
        <v>775</v>
      </c>
    </row>
    <row r="164" spans="1:15">
      <c r="A164" t="s">
        <v>947</v>
      </c>
      <c r="B164" t="s">
        <v>137</v>
      </c>
      <c r="C164" t="s">
        <v>948</v>
      </c>
      <c r="D164" t="s">
        <v>136</v>
      </c>
      <c r="E164" t="s">
        <v>949</v>
      </c>
      <c r="F164" t="s">
        <v>950</v>
      </c>
      <c r="G164">
        <v>86216091.622535095</v>
      </c>
      <c r="H164">
        <v>140478958.75076902</v>
      </c>
      <c r="I164">
        <v>567477.85559349996</v>
      </c>
      <c r="J164">
        <v>551868.93320255994</v>
      </c>
      <c r="K164">
        <v>7.3750508446549928E-3</v>
      </c>
      <c r="L164">
        <v>7.1497039977833571E-3</v>
      </c>
      <c r="M164">
        <v>1.3176402489919E-2</v>
      </c>
      <c r="N164">
        <v>4.9964490336196028E-3</v>
      </c>
      <c r="O164" t="s">
        <v>775</v>
      </c>
    </row>
    <row r="165" spans="1:15">
      <c r="A165" t="s">
        <v>951</v>
      </c>
      <c r="B165" t="s">
        <v>137</v>
      </c>
      <c r="C165" t="s">
        <v>536</v>
      </c>
      <c r="D165" t="s">
        <v>136</v>
      </c>
      <c r="E165" t="s">
        <v>537</v>
      </c>
      <c r="F165" t="s">
        <v>952</v>
      </c>
      <c r="G165">
        <v>28337642.829218496</v>
      </c>
      <c r="H165">
        <v>60856505.735189825</v>
      </c>
      <c r="I165">
        <v>96215.70985177999</v>
      </c>
      <c r="J165">
        <v>554626.06755583</v>
      </c>
      <c r="K165">
        <v>2.4240435022054902E-3</v>
      </c>
      <c r="L165">
        <v>3.0973037258765317E-3</v>
      </c>
      <c r="M165">
        <v>2.2340553139900167E-3</v>
      </c>
      <c r="N165">
        <v>5.0214112673061641E-3</v>
      </c>
      <c r="O165" t="s">
        <v>775</v>
      </c>
    </row>
    <row r="166" spans="1:15">
      <c r="A166" t="s">
        <v>953</v>
      </c>
      <c r="B166" t="s">
        <v>137</v>
      </c>
      <c r="C166" t="s">
        <v>954</v>
      </c>
      <c r="D166" t="s">
        <v>136</v>
      </c>
      <c r="E166" t="s">
        <v>955</v>
      </c>
      <c r="F166" t="s">
        <v>956</v>
      </c>
      <c r="G166">
        <v>64891824.813066006</v>
      </c>
      <c r="H166">
        <v>91245601.327168018</v>
      </c>
      <c r="I166">
        <v>337145.02944989997</v>
      </c>
      <c r="J166">
        <v>496985.89149041002</v>
      </c>
      <c r="K166">
        <v>5.5509418067115823E-3</v>
      </c>
      <c r="L166">
        <v>4.6439626716369593E-3</v>
      </c>
      <c r="M166">
        <v>7.8282501453055126E-3</v>
      </c>
      <c r="N166">
        <v>4.499555107858203E-3</v>
      </c>
      <c r="O166" t="s">
        <v>775</v>
      </c>
    </row>
    <row r="167" spans="1:15">
      <c r="A167" t="s">
        <v>957</v>
      </c>
      <c r="B167" t="s">
        <v>137</v>
      </c>
      <c r="C167" t="s">
        <v>544</v>
      </c>
      <c r="D167" t="s">
        <v>136</v>
      </c>
      <c r="E167" t="s">
        <v>545</v>
      </c>
      <c r="F167" t="s">
        <v>958</v>
      </c>
      <c r="G167">
        <v>30938849.503463399</v>
      </c>
      <c r="H167">
        <v>76892925.756126985</v>
      </c>
      <c r="I167">
        <v>311984.10252440005</v>
      </c>
      <c r="J167">
        <v>245594.82662002798</v>
      </c>
      <c r="K167">
        <v>2.6465545337192144E-3</v>
      </c>
      <c r="L167">
        <v>3.9134804498031665E-3</v>
      </c>
      <c r="M167">
        <v>7.2440326345744642E-3</v>
      </c>
      <c r="N167">
        <v>2.223538888131637E-3</v>
      </c>
      <c r="O167" t="s">
        <v>775</v>
      </c>
    </row>
    <row r="168" spans="1:15">
      <c r="A168" t="s">
        <v>959</v>
      </c>
      <c r="B168" t="s">
        <v>137</v>
      </c>
      <c r="C168" t="s">
        <v>960</v>
      </c>
      <c r="D168" t="s">
        <v>136</v>
      </c>
      <c r="E168" t="s">
        <v>961</v>
      </c>
      <c r="F168" t="s">
        <v>962</v>
      </c>
      <c r="G168">
        <v>91537250.479154706</v>
      </c>
      <c r="H168">
        <v>176622485.8586379</v>
      </c>
      <c r="I168">
        <v>1180988.0520262001</v>
      </c>
      <c r="J168">
        <v>517943.25777150696</v>
      </c>
      <c r="K168">
        <v>7.8302305724936225E-3</v>
      </c>
      <c r="L168">
        <v>8.9892358576086386E-3</v>
      </c>
      <c r="M168">
        <v>2.742164078456924E-2</v>
      </c>
      <c r="N168">
        <v>4.6892965595009698E-3</v>
      </c>
      <c r="O168" t="s">
        <v>775</v>
      </c>
    </row>
    <row r="169" spans="1:15">
      <c r="A169" t="s">
        <v>963</v>
      </c>
      <c r="B169" t="s">
        <v>137</v>
      </c>
      <c r="C169" t="s">
        <v>964</v>
      </c>
      <c r="D169" t="s">
        <v>136</v>
      </c>
      <c r="E169" t="s">
        <v>965</v>
      </c>
      <c r="F169" t="s">
        <v>966</v>
      </c>
      <c r="G169">
        <v>44059413.594073303</v>
      </c>
      <c r="H169">
        <v>121357472.3330557</v>
      </c>
      <c r="I169">
        <v>0</v>
      </c>
      <c r="J169">
        <v>783658.61472985998</v>
      </c>
      <c r="K169">
        <v>3.7689068168921883E-3</v>
      </c>
      <c r="L169">
        <v>6.1765122180319522E-3</v>
      </c>
      <c r="M169">
        <v>0</v>
      </c>
      <c r="N169">
        <v>7.0950004479007752E-3</v>
      </c>
      <c r="O169" t="s">
        <v>788</v>
      </c>
    </row>
    <row r="170" spans="1:15">
      <c r="A170" t="s">
        <v>967</v>
      </c>
      <c r="B170" t="s">
        <v>137</v>
      </c>
      <c r="C170" t="s">
        <v>968</v>
      </c>
      <c r="D170" t="s">
        <v>136</v>
      </c>
      <c r="E170" t="s">
        <v>969</v>
      </c>
      <c r="F170" t="s">
        <v>970</v>
      </c>
      <c r="G170">
        <v>223615568.886711</v>
      </c>
      <c r="H170">
        <v>414057725.38171601</v>
      </c>
      <c r="I170">
        <v>772300.19088319992</v>
      </c>
      <c r="J170">
        <v>2942095.968514889</v>
      </c>
      <c r="K170">
        <v>1.9128403516784846E-2</v>
      </c>
      <c r="L170">
        <v>2.1073548670921739E-2</v>
      </c>
      <c r="M170">
        <v>1.7932220716305382E-2</v>
      </c>
      <c r="N170">
        <v>2.6636818407943963E-2</v>
      </c>
      <c r="O170" t="s">
        <v>775</v>
      </c>
    </row>
    <row r="171" spans="1:15">
      <c r="A171" t="s">
        <v>971</v>
      </c>
      <c r="B171" t="s">
        <v>137</v>
      </c>
      <c r="C171" t="s">
        <v>972</v>
      </c>
      <c r="D171" t="s">
        <v>136</v>
      </c>
      <c r="E171" t="s">
        <v>973</v>
      </c>
      <c r="F171" t="s">
        <v>974</v>
      </c>
      <c r="G171">
        <v>79273701.891787693</v>
      </c>
      <c r="H171">
        <v>176186583.43802473</v>
      </c>
      <c r="I171">
        <v>605478.74515718</v>
      </c>
      <c r="J171">
        <v>66732.760742137296</v>
      </c>
      <c r="K171">
        <v>6.781188651599027E-3</v>
      </c>
      <c r="L171">
        <v>8.9670505189143896E-3</v>
      </c>
      <c r="M171">
        <v>1.4058754128719661E-2</v>
      </c>
      <c r="N171">
        <v>6.0417758250297794E-4</v>
      </c>
      <c r="O171" t="s">
        <v>775</v>
      </c>
    </row>
    <row r="172" spans="1:15">
      <c r="A172" t="s">
        <v>975</v>
      </c>
      <c r="B172" t="s">
        <v>137</v>
      </c>
      <c r="C172" t="s">
        <v>976</v>
      </c>
      <c r="D172" t="s">
        <v>136</v>
      </c>
      <c r="E172" t="s">
        <v>977</v>
      </c>
      <c r="F172" t="s">
        <v>978</v>
      </c>
      <c r="G172">
        <v>2040555792.9477625</v>
      </c>
      <c r="H172">
        <v>2452799590.6898031</v>
      </c>
      <c r="I172">
        <v>4525276.024588</v>
      </c>
      <c r="J172">
        <v>17239146.752946872</v>
      </c>
      <c r="K172">
        <v>0.17455213337937353</v>
      </c>
      <c r="L172">
        <v>0.12483571344253194</v>
      </c>
      <c r="M172">
        <v>0.10507345386295468</v>
      </c>
      <c r="N172">
        <v>0.15607785282338549</v>
      </c>
      <c r="O172" t="s">
        <v>775</v>
      </c>
    </row>
    <row r="173" spans="1:15">
      <c r="A173" t="s">
        <v>979</v>
      </c>
      <c r="B173" t="s">
        <v>137</v>
      </c>
      <c r="C173" t="s">
        <v>548</v>
      </c>
      <c r="D173" t="s">
        <v>136</v>
      </c>
      <c r="E173" t="s">
        <v>549</v>
      </c>
      <c r="F173" t="s">
        <v>980</v>
      </c>
      <c r="G173">
        <v>50087797.265213802</v>
      </c>
      <c r="H173">
        <v>119538958.8470915</v>
      </c>
      <c r="I173">
        <v>0</v>
      </c>
      <c r="J173">
        <v>583260.27640332002</v>
      </c>
      <c r="K173">
        <v>4.2845835919471161E-3</v>
      </c>
      <c r="L173">
        <v>6.0839586195696486E-3</v>
      </c>
      <c r="M173">
        <v>0</v>
      </c>
      <c r="N173">
        <v>5.2806564549166624E-3</v>
      </c>
      <c r="O173" t="s">
        <v>775</v>
      </c>
    </row>
    <row r="174" spans="1:15">
      <c r="A174" t="s">
        <v>981</v>
      </c>
      <c r="B174" t="s">
        <v>137</v>
      </c>
      <c r="C174" t="s">
        <v>982</v>
      </c>
      <c r="D174" t="s">
        <v>136</v>
      </c>
      <c r="E174" t="s">
        <v>983</v>
      </c>
      <c r="F174" t="s">
        <v>984</v>
      </c>
      <c r="G174">
        <v>226559579.55962303</v>
      </c>
      <c r="H174">
        <v>323656738.87910259</v>
      </c>
      <c r="I174">
        <v>949156.91207279987</v>
      </c>
      <c r="J174">
        <v>3615835.8564850697</v>
      </c>
      <c r="K174">
        <v>1.9380238504793722E-2</v>
      </c>
      <c r="L174">
        <v>1.6472572835472956E-2</v>
      </c>
      <c r="M174">
        <v>2.2038698737380513E-2</v>
      </c>
      <c r="N174">
        <v>3.2736649019217037E-2</v>
      </c>
      <c r="O174" t="s">
        <v>775</v>
      </c>
    </row>
    <row r="175" spans="1:15">
      <c r="A175" t="s">
        <v>985</v>
      </c>
      <c r="B175" t="s">
        <v>137</v>
      </c>
      <c r="C175" t="s">
        <v>986</v>
      </c>
      <c r="D175" t="s">
        <v>136</v>
      </c>
      <c r="E175" t="s">
        <v>987</v>
      </c>
      <c r="F175" t="s">
        <v>988</v>
      </c>
      <c r="G175">
        <v>383434883.73656905</v>
      </c>
      <c r="H175">
        <v>681281619.15615439</v>
      </c>
      <c r="I175">
        <v>1182290.8065421002</v>
      </c>
      <c r="J175">
        <v>4503964.9746709997</v>
      </c>
      <c r="K175">
        <v>3.2799581956837756E-2</v>
      </c>
      <c r="L175">
        <v>3.4673960850883728E-2</v>
      </c>
      <c r="M175">
        <v>2.7451889749666045E-2</v>
      </c>
      <c r="N175">
        <v>4.0777492790831857E-2</v>
      </c>
      <c r="O175" t="s">
        <v>775</v>
      </c>
    </row>
    <row r="176" spans="1:15">
      <c r="A176" t="s">
        <v>989</v>
      </c>
      <c r="B176" t="s">
        <v>137</v>
      </c>
      <c r="C176" t="s">
        <v>990</v>
      </c>
      <c r="D176" t="s">
        <v>136</v>
      </c>
      <c r="E176" t="s">
        <v>991</v>
      </c>
      <c r="F176" t="s">
        <v>992</v>
      </c>
      <c r="G176">
        <v>27582392.709432699</v>
      </c>
      <c r="H176">
        <v>73015244.422454998</v>
      </c>
      <c r="I176">
        <v>0</v>
      </c>
      <c r="J176">
        <v>554960.12491181993</v>
      </c>
      <c r="K176">
        <v>2.3594382999859529E-3</v>
      </c>
      <c r="L176">
        <v>3.7161251022121322E-3</v>
      </c>
      <c r="M176">
        <v>0</v>
      </c>
      <c r="N176">
        <v>5.0244357183181522E-3</v>
      </c>
      <c r="O176" t="s">
        <v>775</v>
      </c>
    </row>
    <row r="177" spans="1:15">
      <c r="A177" t="s">
        <v>993</v>
      </c>
      <c r="B177" t="s">
        <v>137</v>
      </c>
      <c r="C177" t="s">
        <v>994</v>
      </c>
      <c r="D177" t="s">
        <v>136</v>
      </c>
      <c r="E177" t="s">
        <v>995</v>
      </c>
      <c r="F177" t="s">
        <v>996</v>
      </c>
      <c r="G177">
        <v>24055170.440988399</v>
      </c>
      <c r="H177">
        <v>70924965.008332476</v>
      </c>
      <c r="I177">
        <v>0</v>
      </c>
      <c r="J177">
        <v>724405.9209576</v>
      </c>
      <c r="K177">
        <v>2.0577145372797268E-3</v>
      </c>
      <c r="L177">
        <v>3.6097399238442423E-3</v>
      </c>
      <c r="M177">
        <v>0</v>
      </c>
      <c r="N177">
        <v>6.5585450565459179E-3</v>
      </c>
      <c r="O177" t="s">
        <v>775</v>
      </c>
    </row>
    <row r="178" spans="1:15">
      <c r="A178" t="s">
        <v>997</v>
      </c>
      <c r="B178" t="s">
        <v>137</v>
      </c>
      <c r="C178" t="s">
        <v>998</v>
      </c>
      <c r="D178" t="s">
        <v>136</v>
      </c>
      <c r="E178" t="s">
        <v>999</v>
      </c>
      <c r="F178" t="s">
        <v>1000</v>
      </c>
      <c r="G178">
        <v>434821177.31335002</v>
      </c>
      <c r="H178">
        <v>666615229.54342318</v>
      </c>
      <c r="I178">
        <v>965769.06685649999</v>
      </c>
      <c r="J178">
        <v>3679120.1482402999</v>
      </c>
      <c r="K178">
        <v>3.7195240826487459E-2</v>
      </c>
      <c r="L178">
        <v>3.3927512091726633E-2</v>
      </c>
      <c r="M178">
        <v>2.2424420286683861E-2</v>
      </c>
      <c r="N178">
        <v>3.3309605240087803E-2</v>
      </c>
      <c r="O178" t="s">
        <v>788</v>
      </c>
    </row>
    <row r="179" spans="1:15">
      <c r="A179" t="s">
        <v>1001</v>
      </c>
      <c r="B179" t="s">
        <v>137</v>
      </c>
      <c r="C179" t="s">
        <v>1002</v>
      </c>
      <c r="D179" t="s">
        <v>136</v>
      </c>
      <c r="E179" t="s">
        <v>1003</v>
      </c>
      <c r="F179" t="s">
        <v>1004</v>
      </c>
      <c r="G179">
        <v>49799646.962470002</v>
      </c>
      <c r="H179">
        <v>114403962.64623311</v>
      </c>
      <c r="I179">
        <v>406281.08489120001</v>
      </c>
      <c r="J179">
        <v>415491.58836797002</v>
      </c>
      <c r="K179">
        <v>4.2599347927073841E-3</v>
      </c>
      <c r="L179">
        <v>5.8226119866478078E-3</v>
      </c>
      <c r="M179">
        <v>9.4335365614726871E-3</v>
      </c>
      <c r="N179">
        <v>3.7617311290400932E-3</v>
      </c>
      <c r="O179" t="s">
        <v>788</v>
      </c>
    </row>
    <row r="180" spans="1:15">
      <c r="A180" t="s">
        <v>1005</v>
      </c>
      <c r="B180" t="s">
        <v>137</v>
      </c>
      <c r="C180" t="s">
        <v>1006</v>
      </c>
      <c r="D180" t="s">
        <v>136</v>
      </c>
      <c r="E180" t="s">
        <v>1007</v>
      </c>
      <c r="F180" t="s">
        <v>1008</v>
      </c>
      <c r="G180">
        <v>46182087.760833502</v>
      </c>
      <c r="H180">
        <v>108282337.66220686</v>
      </c>
      <c r="I180">
        <v>130980.4823548</v>
      </c>
      <c r="J180">
        <v>1022674.021359474</v>
      </c>
      <c r="K180">
        <v>3.9504834763286999E-3</v>
      </c>
      <c r="L180">
        <v>5.5110506894226934E-3</v>
      </c>
      <c r="M180">
        <v>3.0412667856890849E-3</v>
      </c>
      <c r="N180">
        <v>9.2589713214639695E-3</v>
      </c>
      <c r="O180" t="s">
        <v>775</v>
      </c>
    </row>
    <row r="181" spans="1:15">
      <c r="A181" t="s">
        <v>1009</v>
      </c>
      <c r="B181" t="s">
        <v>137</v>
      </c>
      <c r="C181" t="s">
        <v>1010</v>
      </c>
      <c r="D181" t="s">
        <v>136</v>
      </c>
      <c r="E181" t="s">
        <v>1011</v>
      </c>
      <c r="F181" t="s">
        <v>1012</v>
      </c>
      <c r="G181">
        <v>26543699.906028099</v>
      </c>
      <c r="H181">
        <v>71164977.299744576</v>
      </c>
      <c r="I181">
        <v>299017.54841049999</v>
      </c>
      <c r="J181">
        <v>245171.47221003001</v>
      </c>
      <c r="K181">
        <v>2.2705869951666112E-3</v>
      </c>
      <c r="L181">
        <v>3.6219553962159494E-3</v>
      </c>
      <c r="M181">
        <v>6.9429591491018466E-3</v>
      </c>
      <c r="N181">
        <v>2.2197059694702478E-3</v>
      </c>
      <c r="O181" t="s">
        <v>775</v>
      </c>
    </row>
    <row r="182" spans="1:15">
      <c r="A182" t="s">
        <v>1013</v>
      </c>
      <c r="B182" t="s">
        <v>137</v>
      </c>
      <c r="C182" t="s">
        <v>1014</v>
      </c>
      <c r="D182" t="s">
        <v>136</v>
      </c>
      <c r="E182" t="s">
        <v>1015</v>
      </c>
      <c r="F182" t="s">
        <v>1016</v>
      </c>
      <c r="G182">
        <v>139086807.76273602</v>
      </c>
      <c r="H182">
        <v>261370352.94966418</v>
      </c>
      <c r="I182">
        <v>906322.59278790001</v>
      </c>
      <c r="J182">
        <v>1107250.85148243</v>
      </c>
      <c r="K182">
        <v>1.1897689396103608E-2</v>
      </c>
      <c r="L182">
        <v>1.3302495078296067E-2</v>
      </c>
      <c r="M182">
        <v>2.1044118551182309E-2</v>
      </c>
      <c r="N182">
        <v>1.002470353741269E-2</v>
      </c>
      <c r="O182" t="s">
        <v>775</v>
      </c>
    </row>
    <row r="183" spans="1:15">
      <c r="A183" t="s">
        <v>1017</v>
      </c>
      <c r="B183" t="s">
        <v>137</v>
      </c>
      <c r="C183" t="s">
        <v>1018</v>
      </c>
      <c r="D183" t="s">
        <v>136</v>
      </c>
      <c r="E183" t="s">
        <v>1019</v>
      </c>
      <c r="F183" t="s">
        <v>1020</v>
      </c>
      <c r="G183">
        <v>58602971.970690005</v>
      </c>
      <c r="H183">
        <v>134243735.90692008</v>
      </c>
      <c r="I183">
        <v>578827.23960940004</v>
      </c>
      <c r="J183">
        <v>478710.78794747003</v>
      </c>
      <c r="K183">
        <v>5.012984116978484E-3</v>
      </c>
      <c r="L183">
        <v>6.8323611153319813E-3</v>
      </c>
      <c r="M183">
        <v>1.343992652056113E-2</v>
      </c>
      <c r="N183">
        <v>4.3340980256728829E-3</v>
      </c>
      <c r="O183" t="s">
        <v>775</v>
      </c>
    </row>
    <row r="184" spans="1:15">
      <c r="A184" t="s">
        <v>1021</v>
      </c>
      <c r="B184" t="s">
        <v>137</v>
      </c>
      <c r="C184" t="s">
        <v>149</v>
      </c>
      <c r="D184" t="s">
        <v>136</v>
      </c>
      <c r="E184" t="s">
        <v>584</v>
      </c>
      <c r="F184" t="s">
        <v>1022</v>
      </c>
      <c r="G184">
        <v>763113046.27051294</v>
      </c>
      <c r="H184">
        <v>1272317502.1193111</v>
      </c>
      <c r="I184">
        <v>1918037.6955591799</v>
      </c>
      <c r="J184">
        <v>7306810.2597242789</v>
      </c>
      <c r="K184">
        <v>6.5277808475761964E-2</v>
      </c>
      <c r="L184">
        <v>6.4754847361099016E-2</v>
      </c>
      <c r="M184">
        <v>4.4535370708153423E-2</v>
      </c>
      <c r="N184">
        <v>6.6153578983292952E-2</v>
      </c>
      <c r="O184" t="s">
        <v>788</v>
      </c>
    </row>
    <row r="185" spans="1:15">
      <c r="A185" t="s">
        <v>1023</v>
      </c>
      <c r="B185" t="s">
        <v>137</v>
      </c>
      <c r="C185" t="s">
        <v>1024</v>
      </c>
      <c r="D185" t="s">
        <v>136</v>
      </c>
      <c r="E185" t="s">
        <v>1025</v>
      </c>
      <c r="F185" t="s">
        <v>1026</v>
      </c>
      <c r="G185">
        <v>290523282.76845419</v>
      </c>
      <c r="H185">
        <v>551013292.94179797</v>
      </c>
      <c r="I185">
        <v>731416.3095358999</v>
      </c>
      <c r="J185">
        <v>2786347.8458530698</v>
      </c>
      <c r="K185">
        <v>2.4851787429127581E-2</v>
      </c>
      <c r="L185">
        <v>2.8043928987024746E-2</v>
      </c>
      <c r="M185">
        <v>1.6982928209695214E-2</v>
      </c>
      <c r="N185">
        <v>2.522672352826701E-2</v>
      </c>
      <c r="O185" t="s">
        <v>775</v>
      </c>
    </row>
    <row r="186" spans="1:15">
      <c r="A186" t="s">
        <v>1027</v>
      </c>
      <c r="B186" t="s">
        <v>137</v>
      </c>
      <c r="C186" t="s">
        <v>1028</v>
      </c>
      <c r="D186" t="s">
        <v>136</v>
      </c>
      <c r="E186" t="s">
        <v>1029</v>
      </c>
      <c r="F186" t="s">
        <v>1030</v>
      </c>
      <c r="G186">
        <v>23474777.665834472</v>
      </c>
      <c r="H186">
        <v>46738798.291326955</v>
      </c>
      <c r="I186">
        <v>209968.16303470003</v>
      </c>
      <c r="J186">
        <v>169599.344823825</v>
      </c>
      <c r="K186">
        <v>2.0080668886090949E-3</v>
      </c>
      <c r="L186">
        <v>2.3787802526921914E-3</v>
      </c>
      <c r="M186">
        <v>4.8753004173539942E-3</v>
      </c>
      <c r="N186">
        <v>1.5354995209278931E-3</v>
      </c>
      <c r="O186" t="s">
        <v>775</v>
      </c>
    </row>
    <row r="187" spans="1:15">
      <c r="A187" t="s">
        <v>1031</v>
      </c>
      <c r="B187" t="s">
        <v>137</v>
      </c>
      <c r="C187" t="s">
        <v>1032</v>
      </c>
      <c r="D187" t="s">
        <v>136</v>
      </c>
      <c r="E187" t="s">
        <v>1033</v>
      </c>
      <c r="F187" t="s">
        <v>1034</v>
      </c>
      <c r="G187">
        <v>59819541.244180098</v>
      </c>
      <c r="H187">
        <v>130748565.99877632</v>
      </c>
      <c r="I187">
        <v>520154.92103800003</v>
      </c>
      <c r="J187">
        <v>452075.43971465999</v>
      </c>
      <c r="K187">
        <v>5.1170512357631781E-3</v>
      </c>
      <c r="L187">
        <v>6.6544737613295751E-3</v>
      </c>
      <c r="M187">
        <v>1.207760008457188E-2</v>
      </c>
      <c r="N187">
        <v>4.0929498980447274E-3</v>
      </c>
      <c r="O187" t="s">
        <v>775</v>
      </c>
    </row>
    <row r="188" spans="1:15">
      <c r="A188" t="s">
        <v>1035</v>
      </c>
      <c r="B188" t="s">
        <v>189</v>
      </c>
      <c r="C188" t="s">
        <v>1036</v>
      </c>
      <c r="D188" t="s">
        <v>188</v>
      </c>
      <c r="E188" t="s">
        <v>1037</v>
      </c>
      <c r="F188" t="s">
        <v>1038</v>
      </c>
      <c r="G188">
        <v>7738545864.9557133</v>
      </c>
      <c r="H188">
        <v>5797479229.8739853</v>
      </c>
      <c r="I188">
        <v>7669057.5795923006</v>
      </c>
      <c r="J188">
        <v>29215457.447256997</v>
      </c>
      <c r="K188">
        <v>4.6988137539119838E-2</v>
      </c>
      <c r="L188">
        <v>3.9154577043188872E-2</v>
      </c>
      <c r="M188">
        <v>3.6127562975179661E-2</v>
      </c>
      <c r="N188">
        <v>3.6713294567355163E-2</v>
      </c>
      <c r="O188" t="s">
        <v>189</v>
      </c>
    </row>
    <row r="189" spans="1:15">
      <c r="A189" t="s">
        <v>1039</v>
      </c>
      <c r="B189" t="s">
        <v>189</v>
      </c>
      <c r="C189" t="s">
        <v>1040</v>
      </c>
      <c r="D189" t="s">
        <v>188</v>
      </c>
      <c r="E189" t="s">
        <v>1041</v>
      </c>
      <c r="F189" t="s">
        <v>1042</v>
      </c>
      <c r="G189">
        <v>23632841.899512924</v>
      </c>
      <c r="H189">
        <v>67764051.018062294</v>
      </c>
      <c r="I189">
        <v>0</v>
      </c>
      <c r="J189">
        <v>190603.33432095879</v>
      </c>
      <c r="K189">
        <v>1.4349766028309797E-4</v>
      </c>
      <c r="L189">
        <v>4.5765972608805244E-4</v>
      </c>
      <c r="M189">
        <v>0</v>
      </c>
      <c r="N189">
        <v>2.3951965739637732E-4</v>
      </c>
      <c r="O189" t="s">
        <v>189</v>
      </c>
    </row>
    <row r="190" spans="1:15">
      <c r="A190" t="s">
        <v>1043</v>
      </c>
      <c r="B190" t="s">
        <v>189</v>
      </c>
      <c r="C190" t="s">
        <v>1044</v>
      </c>
      <c r="D190" t="s">
        <v>188</v>
      </c>
      <c r="E190" t="s">
        <v>1045</v>
      </c>
      <c r="F190" t="s">
        <v>1046</v>
      </c>
      <c r="G190">
        <v>130152038.68040501</v>
      </c>
      <c r="H190">
        <v>214170664.88382399</v>
      </c>
      <c r="I190">
        <v>266677.04217879998</v>
      </c>
      <c r="J190">
        <v>1015912.54125244</v>
      </c>
      <c r="K190">
        <v>7.9027791541644039E-4</v>
      </c>
      <c r="L190">
        <v>1.4464496492498768E-3</v>
      </c>
      <c r="M190">
        <v>1.2562680010366305E-3</v>
      </c>
      <c r="N190">
        <v>1.2766357141251264E-3</v>
      </c>
      <c r="O190" t="s">
        <v>189</v>
      </c>
    </row>
    <row r="191" spans="1:15">
      <c r="A191" t="s">
        <v>1047</v>
      </c>
      <c r="B191" t="s">
        <v>189</v>
      </c>
      <c r="C191" t="s">
        <v>1048</v>
      </c>
      <c r="D191" t="s">
        <v>188</v>
      </c>
      <c r="E191" t="s">
        <v>1049</v>
      </c>
      <c r="F191" t="s">
        <v>1050</v>
      </c>
      <c r="G191">
        <v>634346889.32201004</v>
      </c>
      <c r="H191">
        <v>873993446.63309789</v>
      </c>
      <c r="I191">
        <v>1145835.3777763001</v>
      </c>
      <c r="J191">
        <v>4365087.1540531302</v>
      </c>
      <c r="K191">
        <v>3.8517286584752982E-3</v>
      </c>
      <c r="L191">
        <v>5.9027108825332759E-3</v>
      </c>
      <c r="M191">
        <v>5.3978261787940244E-3</v>
      </c>
      <c r="N191">
        <v>5.4853404499396905E-3</v>
      </c>
      <c r="O191" t="s">
        <v>189</v>
      </c>
    </row>
    <row r="192" spans="1:15">
      <c r="A192" t="s">
        <v>1051</v>
      </c>
      <c r="B192" t="s">
        <v>189</v>
      </c>
      <c r="C192" t="s">
        <v>1052</v>
      </c>
      <c r="D192" t="s">
        <v>188</v>
      </c>
      <c r="E192" t="s">
        <v>1053</v>
      </c>
      <c r="F192" t="s">
        <v>1054</v>
      </c>
      <c r="G192">
        <v>123831071.78416708</v>
      </c>
      <c r="H192">
        <v>219359086.66464749</v>
      </c>
      <c r="I192">
        <v>266877.35888810002</v>
      </c>
      <c r="J192">
        <v>1016675.65067831</v>
      </c>
      <c r="K192">
        <v>7.5189726004736468E-4</v>
      </c>
      <c r="L192">
        <v>1.4814908201268664E-3</v>
      </c>
      <c r="M192">
        <v>1.2572116573405648E-3</v>
      </c>
      <c r="N192">
        <v>1.2775946674870469E-3</v>
      </c>
      <c r="O192" t="s">
        <v>189</v>
      </c>
    </row>
    <row r="193" spans="1:15">
      <c r="A193" t="s">
        <v>1055</v>
      </c>
      <c r="B193" t="s">
        <v>189</v>
      </c>
      <c r="C193" t="s">
        <v>1056</v>
      </c>
      <c r="D193" t="s">
        <v>188</v>
      </c>
      <c r="E193" t="s">
        <v>1057</v>
      </c>
      <c r="F193" t="s">
        <v>1058</v>
      </c>
      <c r="G193">
        <v>175652019.84761789</v>
      </c>
      <c r="H193">
        <v>306638717.74092877</v>
      </c>
      <c r="I193">
        <v>0</v>
      </c>
      <c r="J193">
        <v>682004.95839805505</v>
      </c>
      <c r="K193">
        <v>1.0665519610086735E-3</v>
      </c>
      <c r="L193">
        <v>2.0709533958041988E-3</v>
      </c>
      <c r="M193">
        <v>0</v>
      </c>
      <c r="N193">
        <v>8.570342935505001E-4</v>
      </c>
      <c r="O193" t="s">
        <v>189</v>
      </c>
    </row>
    <row r="194" spans="1:15">
      <c r="A194" t="s">
        <v>1059</v>
      </c>
      <c r="B194" t="s">
        <v>189</v>
      </c>
      <c r="C194" t="s">
        <v>1060</v>
      </c>
      <c r="D194" t="s">
        <v>188</v>
      </c>
      <c r="E194" t="s">
        <v>1061</v>
      </c>
      <c r="F194" t="s">
        <v>1062</v>
      </c>
      <c r="G194">
        <v>4448037767.6417933</v>
      </c>
      <c r="H194">
        <v>3831069940.0467043</v>
      </c>
      <c r="I194">
        <v>5317108.3091230541</v>
      </c>
      <c r="J194">
        <v>20255650.691716738</v>
      </c>
      <c r="K194">
        <v>2.7008305442969453E-2</v>
      </c>
      <c r="L194">
        <v>2.5873990604820873E-2</v>
      </c>
      <c r="M194">
        <v>2.5047949280608509E-2</v>
      </c>
      <c r="N194">
        <v>2.5454048489261923E-2</v>
      </c>
      <c r="O194" t="s">
        <v>189</v>
      </c>
    </row>
    <row r="195" spans="1:15">
      <c r="A195" t="s">
        <v>1063</v>
      </c>
      <c r="B195" t="s">
        <v>189</v>
      </c>
      <c r="C195" t="s">
        <v>1064</v>
      </c>
      <c r="D195" t="s">
        <v>188</v>
      </c>
      <c r="E195" t="s">
        <v>1065</v>
      </c>
      <c r="F195" t="s">
        <v>1066</v>
      </c>
      <c r="G195">
        <v>94620704.810672998</v>
      </c>
      <c r="H195">
        <v>152781183.00646329</v>
      </c>
      <c r="I195">
        <v>503751.35737039999</v>
      </c>
      <c r="J195">
        <v>510893.81952869997</v>
      </c>
      <c r="K195">
        <v>5.7453309307456109E-4</v>
      </c>
      <c r="L195">
        <v>1.0318420064277026E-3</v>
      </c>
      <c r="M195">
        <v>2.3730828329755304E-3</v>
      </c>
      <c r="N195">
        <v>6.4200929671766555E-4</v>
      </c>
      <c r="O195" t="s">
        <v>1067</v>
      </c>
    </row>
    <row r="196" spans="1:15">
      <c r="A196" t="s">
        <v>1068</v>
      </c>
      <c r="B196" t="s">
        <v>189</v>
      </c>
      <c r="C196" t="s">
        <v>1069</v>
      </c>
      <c r="D196" t="s">
        <v>188</v>
      </c>
      <c r="E196" t="s">
        <v>1070</v>
      </c>
      <c r="F196" t="s">
        <v>1071</v>
      </c>
      <c r="G196">
        <v>587230913.83485651</v>
      </c>
      <c r="H196">
        <v>912870475.37768579</v>
      </c>
      <c r="I196">
        <v>1129771.8944017</v>
      </c>
      <c r="J196">
        <v>4303892.9411965003</v>
      </c>
      <c r="K196">
        <v>3.5656423607244689E-3</v>
      </c>
      <c r="L196">
        <v>6.1652756209020455E-3</v>
      </c>
      <c r="M196">
        <v>5.322153972503527E-3</v>
      </c>
      <c r="N196">
        <v>5.4084413917449402E-3</v>
      </c>
      <c r="O196" t="s">
        <v>189</v>
      </c>
    </row>
    <row r="197" spans="1:15">
      <c r="A197" t="s">
        <v>1072</v>
      </c>
      <c r="B197" t="s">
        <v>189</v>
      </c>
      <c r="C197" t="s">
        <v>1073</v>
      </c>
      <c r="D197" t="s">
        <v>188</v>
      </c>
      <c r="E197" t="s">
        <v>1074</v>
      </c>
      <c r="F197" t="s">
        <v>1075</v>
      </c>
      <c r="G197">
        <v>3649892742.18506</v>
      </c>
      <c r="H197">
        <v>3877961857.2672024</v>
      </c>
      <c r="I197">
        <v>5611932.1546390001</v>
      </c>
      <c r="J197">
        <v>21378789.163124003</v>
      </c>
      <c r="K197">
        <v>2.2162001126009783E-2</v>
      </c>
      <c r="L197">
        <v>2.6190685691204602E-2</v>
      </c>
      <c r="M197">
        <v>2.6436811853997638E-2</v>
      </c>
      <c r="N197">
        <v>2.6865428530637087E-2</v>
      </c>
      <c r="O197" t="s">
        <v>189</v>
      </c>
    </row>
    <row r="198" spans="1:15">
      <c r="A198" t="s">
        <v>1076</v>
      </c>
      <c r="B198" t="s">
        <v>189</v>
      </c>
      <c r="C198" t="s">
        <v>1077</v>
      </c>
      <c r="D198" t="s">
        <v>188</v>
      </c>
      <c r="E198" t="s">
        <v>1078</v>
      </c>
      <c r="F198" t="s">
        <v>1079</v>
      </c>
      <c r="G198">
        <v>163600866.13177431</v>
      </c>
      <c r="H198">
        <v>249814515.19592461</v>
      </c>
      <c r="I198">
        <v>875768.49127770006</v>
      </c>
      <c r="J198">
        <v>454581.19497138</v>
      </c>
      <c r="K198">
        <v>9.9337784300422148E-4</v>
      </c>
      <c r="L198">
        <v>1.6871783914883152E-3</v>
      </c>
      <c r="M198">
        <v>4.1255892255271332E-3</v>
      </c>
      <c r="N198">
        <v>5.7124463465594341E-4</v>
      </c>
      <c r="O198" t="s">
        <v>189</v>
      </c>
    </row>
    <row r="199" spans="1:15">
      <c r="A199" t="s">
        <v>1080</v>
      </c>
      <c r="B199" t="s">
        <v>189</v>
      </c>
      <c r="C199" t="s">
        <v>1081</v>
      </c>
      <c r="D199" t="s">
        <v>188</v>
      </c>
      <c r="E199" t="s">
        <v>1082</v>
      </c>
      <c r="F199" t="s">
        <v>1083</v>
      </c>
      <c r="G199">
        <v>437066464.422831</v>
      </c>
      <c r="H199">
        <v>688852633.01706898</v>
      </c>
      <c r="I199">
        <v>2342254.9256310002</v>
      </c>
      <c r="J199">
        <v>2494037.0443999302</v>
      </c>
      <c r="K199">
        <v>2.6538498966632851E-3</v>
      </c>
      <c r="L199">
        <v>4.6523208486693619E-3</v>
      </c>
      <c r="M199">
        <v>1.1033945364399944E-2</v>
      </c>
      <c r="N199">
        <v>3.1341051851833091E-3</v>
      </c>
      <c r="O199" t="s">
        <v>189</v>
      </c>
    </row>
    <row r="200" spans="1:15">
      <c r="A200" t="s">
        <v>1084</v>
      </c>
      <c r="B200" t="s">
        <v>189</v>
      </c>
      <c r="C200" t="s">
        <v>1085</v>
      </c>
      <c r="D200" t="s">
        <v>188</v>
      </c>
      <c r="E200" t="s">
        <v>1086</v>
      </c>
      <c r="F200" t="s">
        <v>1087</v>
      </c>
      <c r="G200">
        <v>926420906.02037144</v>
      </c>
      <c r="H200">
        <v>946214768.06882453</v>
      </c>
      <c r="I200">
        <v>1256805.70606296</v>
      </c>
      <c r="J200">
        <v>5398748.4137053005</v>
      </c>
      <c r="K200">
        <v>5.6251902761644155E-3</v>
      </c>
      <c r="L200">
        <v>6.3904737846829981E-3</v>
      </c>
      <c r="M200">
        <v>5.9205876109445698E-3</v>
      </c>
      <c r="N200">
        <v>6.7842799026928604E-3</v>
      </c>
      <c r="O200" t="s">
        <v>189</v>
      </c>
    </row>
    <row r="201" spans="1:15">
      <c r="A201" t="s">
        <v>1088</v>
      </c>
      <c r="B201" t="s">
        <v>189</v>
      </c>
      <c r="C201" t="s">
        <v>1089</v>
      </c>
      <c r="D201" t="s">
        <v>188</v>
      </c>
      <c r="E201" t="s">
        <v>1090</v>
      </c>
      <c r="F201" t="s">
        <v>1091</v>
      </c>
      <c r="G201">
        <v>172182273.5341807</v>
      </c>
      <c r="H201">
        <v>370753563.61219311</v>
      </c>
      <c r="I201">
        <v>1285837.6351955</v>
      </c>
      <c r="J201">
        <v>1017450.46366689</v>
      </c>
      <c r="K201">
        <v>1.0454838017127572E-3</v>
      </c>
      <c r="L201">
        <v>2.5039673959825429E-3</v>
      </c>
      <c r="M201">
        <v>6.0573518531140168E-3</v>
      </c>
      <c r="N201">
        <v>1.278568328006849E-3</v>
      </c>
      <c r="O201" t="s">
        <v>189</v>
      </c>
    </row>
    <row r="202" spans="1:15">
      <c r="A202" t="s">
        <v>1092</v>
      </c>
      <c r="B202" t="s">
        <v>189</v>
      </c>
      <c r="C202" t="s">
        <v>1093</v>
      </c>
      <c r="D202" t="s">
        <v>188</v>
      </c>
      <c r="E202" t="s">
        <v>1094</v>
      </c>
      <c r="F202" t="s">
        <v>1095</v>
      </c>
      <c r="G202">
        <v>3621337787.0313201</v>
      </c>
      <c r="H202">
        <v>4236490945.8630371</v>
      </c>
      <c r="I202">
        <v>5790987.8380800001</v>
      </c>
      <c r="J202">
        <v>22060906.02107</v>
      </c>
      <c r="K202">
        <v>2.1988616593101154E-2</v>
      </c>
      <c r="L202">
        <v>2.8612092351760252E-2</v>
      </c>
      <c r="M202">
        <v>2.7280311255644125E-2</v>
      </c>
      <c r="N202">
        <v>2.7722603441567031E-2</v>
      </c>
      <c r="O202" t="s">
        <v>189</v>
      </c>
    </row>
    <row r="203" spans="1:15">
      <c r="A203" t="s">
        <v>1096</v>
      </c>
      <c r="B203" t="s">
        <v>189</v>
      </c>
      <c r="C203" t="s">
        <v>1097</v>
      </c>
      <c r="D203" t="s">
        <v>188</v>
      </c>
      <c r="E203" t="s">
        <v>1098</v>
      </c>
      <c r="F203" t="s">
        <v>1099</v>
      </c>
      <c r="G203">
        <v>655651067.31506598</v>
      </c>
      <c r="H203">
        <v>749136683.42297769</v>
      </c>
      <c r="I203">
        <v>1009560.0109679999</v>
      </c>
      <c r="J203">
        <v>3845942.9025800005</v>
      </c>
      <c r="K203">
        <v>3.9810867656913922E-3</v>
      </c>
      <c r="L203">
        <v>5.059462711969308E-3</v>
      </c>
      <c r="M203">
        <v>4.7558572216911755E-3</v>
      </c>
      <c r="N203">
        <v>4.8329633354724458E-3</v>
      </c>
      <c r="O203" t="s">
        <v>189</v>
      </c>
    </row>
    <row r="204" spans="1:15">
      <c r="A204" t="s">
        <v>1100</v>
      </c>
      <c r="B204" t="s">
        <v>189</v>
      </c>
      <c r="C204" t="s">
        <v>1101</v>
      </c>
      <c r="D204" t="s">
        <v>188</v>
      </c>
      <c r="E204" t="s">
        <v>1102</v>
      </c>
      <c r="F204" t="s">
        <v>1103</v>
      </c>
      <c r="G204">
        <v>243219577.70371199</v>
      </c>
      <c r="H204">
        <v>342464362.48786539</v>
      </c>
      <c r="I204">
        <v>448296.86940600001</v>
      </c>
      <c r="J204">
        <v>1707797.5973053002</v>
      </c>
      <c r="K204">
        <v>1.476819439825607E-3</v>
      </c>
      <c r="L204">
        <v>2.3129099275564194E-3</v>
      </c>
      <c r="M204">
        <v>2.1118466269100769E-3</v>
      </c>
      <c r="N204">
        <v>2.1460857275461759E-3</v>
      </c>
      <c r="O204" t="s">
        <v>189</v>
      </c>
    </row>
    <row r="205" spans="1:15">
      <c r="A205" t="s">
        <v>1104</v>
      </c>
      <c r="B205" t="s">
        <v>189</v>
      </c>
      <c r="C205" t="s">
        <v>1105</v>
      </c>
      <c r="D205" t="s">
        <v>188</v>
      </c>
      <c r="E205" t="s">
        <v>1106</v>
      </c>
      <c r="F205" t="s">
        <v>1107</v>
      </c>
      <c r="G205">
        <v>97542102.997011513</v>
      </c>
      <c r="H205">
        <v>225417041.76959848</v>
      </c>
      <c r="I205">
        <v>703848.50726820005</v>
      </c>
      <c r="J205">
        <v>675539.38214332995</v>
      </c>
      <c r="K205">
        <v>5.922717047183644E-4</v>
      </c>
      <c r="L205">
        <v>1.5224045794481117E-3</v>
      </c>
      <c r="M205">
        <v>3.3157048317102229E-3</v>
      </c>
      <c r="N205">
        <v>8.4890939576254146E-4</v>
      </c>
      <c r="O205" t="s">
        <v>189</v>
      </c>
    </row>
    <row r="206" spans="1:15">
      <c r="A206" t="s">
        <v>1108</v>
      </c>
      <c r="B206" t="s">
        <v>189</v>
      </c>
      <c r="C206" t="s">
        <v>1109</v>
      </c>
      <c r="D206" t="s">
        <v>188</v>
      </c>
      <c r="E206" t="s">
        <v>1110</v>
      </c>
      <c r="F206" t="s">
        <v>1111</v>
      </c>
      <c r="G206">
        <v>42691894634.080322</v>
      </c>
      <c r="H206">
        <v>32225311806.143372</v>
      </c>
      <c r="I206">
        <v>48945832.607303001</v>
      </c>
      <c r="J206">
        <v>186460314.47802997</v>
      </c>
      <c r="K206">
        <v>0.25922345772428379</v>
      </c>
      <c r="L206">
        <v>0.21764087525361439</v>
      </c>
      <c r="M206">
        <v>0.23057509107748109</v>
      </c>
      <c r="N206">
        <v>0.23431337547638895</v>
      </c>
      <c r="O206" t="s">
        <v>189</v>
      </c>
    </row>
    <row r="207" spans="1:15">
      <c r="A207" t="s">
        <v>1112</v>
      </c>
      <c r="B207" t="s">
        <v>189</v>
      </c>
      <c r="C207" t="s">
        <v>1113</v>
      </c>
      <c r="D207" t="s">
        <v>188</v>
      </c>
      <c r="E207" t="s">
        <v>1114</v>
      </c>
      <c r="F207" t="s">
        <v>1115</v>
      </c>
      <c r="G207">
        <v>674802400.81867194</v>
      </c>
      <c r="H207">
        <v>886949044.88235211</v>
      </c>
      <c r="I207">
        <v>1189323.9396640998</v>
      </c>
      <c r="J207">
        <v>4530757.8746889997</v>
      </c>
      <c r="K207">
        <v>4.0973728882302734E-3</v>
      </c>
      <c r="L207">
        <v>5.9902094227914449E-3</v>
      </c>
      <c r="M207">
        <v>5.6026930404645308E-3</v>
      </c>
      <c r="N207">
        <v>5.6935288029330046E-3</v>
      </c>
      <c r="O207" t="s">
        <v>189</v>
      </c>
    </row>
    <row r="208" spans="1:15">
      <c r="A208" t="s">
        <v>1116</v>
      </c>
      <c r="B208" t="s">
        <v>189</v>
      </c>
      <c r="C208" t="s">
        <v>1117</v>
      </c>
      <c r="D208" t="s">
        <v>188</v>
      </c>
      <c r="E208" t="s">
        <v>1118</v>
      </c>
      <c r="F208" t="s">
        <v>1119</v>
      </c>
      <c r="G208">
        <v>1443813962.2585874</v>
      </c>
      <c r="H208">
        <v>1320228195.1163607</v>
      </c>
      <c r="I208">
        <v>2056810.1892768699</v>
      </c>
      <c r="J208">
        <v>7835467.3694763994</v>
      </c>
      <c r="K208">
        <v>8.7667799898600626E-3</v>
      </c>
      <c r="L208">
        <v>8.9164573999512779E-3</v>
      </c>
      <c r="M208">
        <v>9.6892661021123309E-3</v>
      </c>
      <c r="N208">
        <v>9.8463569200589445E-3</v>
      </c>
      <c r="O208" t="s">
        <v>189</v>
      </c>
    </row>
    <row r="209" spans="1:15">
      <c r="A209" t="s">
        <v>1120</v>
      </c>
      <c r="B209" t="s">
        <v>189</v>
      </c>
      <c r="C209" t="s">
        <v>1121</v>
      </c>
      <c r="D209" t="s">
        <v>188</v>
      </c>
      <c r="E209" t="s">
        <v>1122</v>
      </c>
      <c r="F209" t="s">
        <v>1123</v>
      </c>
      <c r="G209">
        <v>49662422.612984039</v>
      </c>
      <c r="H209">
        <v>97025628.46703805</v>
      </c>
      <c r="I209">
        <v>0</v>
      </c>
      <c r="J209">
        <v>729450.09125513001</v>
      </c>
      <c r="K209">
        <v>3.0154822171854425E-4</v>
      </c>
      <c r="L209">
        <v>6.5528435624236569E-4</v>
      </c>
      <c r="M209">
        <v>0</v>
      </c>
      <c r="N209">
        <v>9.166557162687206E-4</v>
      </c>
      <c r="O209" t="s">
        <v>189</v>
      </c>
    </row>
    <row r="210" spans="1:15">
      <c r="A210" t="s">
        <v>1124</v>
      </c>
      <c r="B210" t="s">
        <v>189</v>
      </c>
      <c r="C210" t="s">
        <v>1125</v>
      </c>
      <c r="D210" t="s">
        <v>188</v>
      </c>
      <c r="E210" t="s">
        <v>1126</v>
      </c>
      <c r="F210" t="s">
        <v>1127</v>
      </c>
      <c r="G210">
        <v>334584384.43451047</v>
      </c>
      <c r="H210">
        <v>554993684.55472553</v>
      </c>
      <c r="I210">
        <v>2000255.062652359</v>
      </c>
      <c r="J210">
        <v>1568956.7424947997</v>
      </c>
      <c r="K210">
        <v>2.0315828514302532E-3</v>
      </c>
      <c r="L210">
        <v>3.7482743997434898E-3</v>
      </c>
      <c r="M210">
        <v>9.422844983547082E-3</v>
      </c>
      <c r="N210">
        <v>1.971612840724413E-3</v>
      </c>
      <c r="O210" t="s">
        <v>189</v>
      </c>
    </row>
    <row r="211" spans="1:15">
      <c r="A211" t="s">
        <v>1128</v>
      </c>
      <c r="B211" t="s">
        <v>189</v>
      </c>
      <c r="C211" t="s">
        <v>1129</v>
      </c>
      <c r="D211" t="s">
        <v>188</v>
      </c>
      <c r="E211" t="s">
        <v>1130</v>
      </c>
      <c r="F211" t="s">
        <v>1131</v>
      </c>
      <c r="G211">
        <v>1195496922.019067</v>
      </c>
      <c r="H211">
        <v>1309248646.5487745</v>
      </c>
      <c r="I211">
        <v>1860887.9355235</v>
      </c>
      <c r="J211">
        <v>7089096.8950966699</v>
      </c>
      <c r="K211">
        <v>7.2590089636624285E-3</v>
      </c>
      <c r="L211">
        <v>8.8423045546812597E-3</v>
      </c>
      <c r="M211">
        <v>8.7663112947903229E-3</v>
      </c>
      <c r="N211">
        <v>8.9084383838953993E-3</v>
      </c>
      <c r="O211" t="s">
        <v>189</v>
      </c>
    </row>
    <row r="212" spans="1:15">
      <c r="A212" t="s">
        <v>1132</v>
      </c>
      <c r="B212" t="s">
        <v>189</v>
      </c>
      <c r="C212" t="s">
        <v>1133</v>
      </c>
      <c r="D212" t="s">
        <v>188</v>
      </c>
      <c r="E212" t="s">
        <v>1134</v>
      </c>
      <c r="F212" t="s">
        <v>1135</v>
      </c>
      <c r="G212">
        <v>25927908.664888859</v>
      </c>
      <c r="H212">
        <v>71278050.416269839</v>
      </c>
      <c r="I212">
        <v>0</v>
      </c>
      <c r="J212">
        <v>159358.66487346799</v>
      </c>
      <c r="K212">
        <v>1.5743321286815258E-4</v>
      </c>
      <c r="L212">
        <v>4.8139230963192261E-4</v>
      </c>
      <c r="M212">
        <v>0</v>
      </c>
      <c r="N212">
        <v>2.0025637510287788E-4</v>
      </c>
      <c r="O212" t="s">
        <v>189</v>
      </c>
    </row>
    <row r="213" spans="1:15">
      <c r="A213" t="s">
        <v>1136</v>
      </c>
      <c r="B213" t="s">
        <v>189</v>
      </c>
      <c r="C213" t="s">
        <v>1137</v>
      </c>
      <c r="D213" t="s">
        <v>188</v>
      </c>
      <c r="E213" t="s">
        <v>1138</v>
      </c>
      <c r="F213" t="s">
        <v>1139</v>
      </c>
      <c r="G213">
        <v>65884182.913235806</v>
      </c>
      <c r="H213">
        <v>223506443.73534057</v>
      </c>
      <c r="I213">
        <v>0</v>
      </c>
      <c r="J213">
        <v>197725.09262350996</v>
      </c>
      <c r="K213">
        <v>4.0004609424090684E-4</v>
      </c>
      <c r="L213">
        <v>1.5095009268493351E-3</v>
      </c>
      <c r="M213">
        <v>0</v>
      </c>
      <c r="N213">
        <v>2.4846913939134831E-4</v>
      </c>
      <c r="O213" t="s">
        <v>189</v>
      </c>
    </row>
    <row r="214" spans="1:15">
      <c r="A214" t="s">
        <v>1140</v>
      </c>
      <c r="B214" t="s">
        <v>189</v>
      </c>
      <c r="C214" t="s">
        <v>1141</v>
      </c>
      <c r="D214" t="s">
        <v>188</v>
      </c>
      <c r="E214" t="s">
        <v>1142</v>
      </c>
      <c r="F214" t="s">
        <v>1143</v>
      </c>
      <c r="G214">
        <v>1647362586.4607589</v>
      </c>
      <c r="H214">
        <v>1821208041.8279538</v>
      </c>
      <c r="I214">
        <v>2139804.1508059204</v>
      </c>
      <c r="J214">
        <v>12015131.0485045</v>
      </c>
      <c r="K214">
        <v>1.0002719004348929E-2</v>
      </c>
      <c r="L214">
        <v>1.2299937224092087E-2</v>
      </c>
      <c r="M214">
        <v>1.0080235858250191E-2</v>
      </c>
      <c r="N214">
        <v>1.5098686927817942E-2</v>
      </c>
      <c r="O214" t="s">
        <v>189</v>
      </c>
    </row>
    <row r="215" spans="1:15">
      <c r="A215" t="s">
        <v>1144</v>
      </c>
      <c r="B215" t="s">
        <v>189</v>
      </c>
      <c r="C215" t="s">
        <v>1145</v>
      </c>
      <c r="D215" t="s">
        <v>188</v>
      </c>
      <c r="E215" t="s">
        <v>1146</v>
      </c>
      <c r="F215" t="s">
        <v>1147</v>
      </c>
      <c r="G215">
        <v>505958276.84395403</v>
      </c>
      <c r="H215">
        <v>579211432.12508297</v>
      </c>
      <c r="I215">
        <v>824455.02756640001</v>
      </c>
      <c r="J215">
        <v>3140781.0607340001</v>
      </c>
      <c r="K215">
        <v>3.072158195645176E-3</v>
      </c>
      <c r="L215">
        <v>3.9118343928815193E-3</v>
      </c>
      <c r="M215">
        <v>3.8838606464331759E-3</v>
      </c>
      <c r="N215">
        <v>3.9468291900773816E-3</v>
      </c>
      <c r="O215" t="s">
        <v>189</v>
      </c>
    </row>
    <row r="216" spans="1:15">
      <c r="A216" t="s">
        <v>1148</v>
      </c>
      <c r="B216" t="s">
        <v>189</v>
      </c>
      <c r="C216" t="s">
        <v>155</v>
      </c>
      <c r="D216" t="s">
        <v>188</v>
      </c>
      <c r="E216" t="s">
        <v>941</v>
      </c>
      <c r="F216" t="s">
        <v>1149</v>
      </c>
      <c r="G216">
        <v>293803822.66949397</v>
      </c>
      <c r="H216">
        <v>558312865.91286707</v>
      </c>
      <c r="I216">
        <v>563530.74214520003</v>
      </c>
      <c r="J216">
        <v>2146783.7950418997</v>
      </c>
      <c r="K216">
        <v>1.7839649295911181E-3</v>
      </c>
      <c r="L216">
        <v>3.770691235932913E-3</v>
      </c>
      <c r="M216">
        <v>2.6546928568480983E-3</v>
      </c>
      <c r="N216">
        <v>2.6977330744207724E-3</v>
      </c>
      <c r="O216" t="s">
        <v>189</v>
      </c>
    </row>
    <row r="217" spans="1:15">
      <c r="A217" t="s">
        <v>1150</v>
      </c>
      <c r="B217" t="s">
        <v>189</v>
      </c>
      <c r="C217" t="s">
        <v>1151</v>
      </c>
      <c r="D217" t="s">
        <v>188</v>
      </c>
      <c r="E217" t="s">
        <v>1152</v>
      </c>
      <c r="F217" t="s">
        <v>1153</v>
      </c>
      <c r="G217">
        <v>13675199297.145699</v>
      </c>
      <c r="H217">
        <v>11973922955.276615</v>
      </c>
      <c r="I217">
        <v>17217773.881680001</v>
      </c>
      <c r="J217">
        <v>65591519.554460004</v>
      </c>
      <c r="K217">
        <v>8.3035257096435694E-2</v>
      </c>
      <c r="L217">
        <v>8.0868575853746807E-2</v>
      </c>
      <c r="M217">
        <v>8.1109863076013866E-2</v>
      </c>
      <c r="N217">
        <v>8.2424886992464946E-2</v>
      </c>
      <c r="O217" t="s">
        <v>189</v>
      </c>
    </row>
    <row r="218" spans="1:15">
      <c r="A218" t="s">
        <v>1154</v>
      </c>
      <c r="B218" t="s">
        <v>189</v>
      </c>
      <c r="C218" t="s">
        <v>1155</v>
      </c>
      <c r="D218" t="s">
        <v>188</v>
      </c>
      <c r="E218" t="s">
        <v>1156</v>
      </c>
      <c r="F218" t="s">
        <v>1157</v>
      </c>
      <c r="G218">
        <v>1435846239.412905</v>
      </c>
      <c r="H218">
        <v>1785981736.7728481</v>
      </c>
      <c r="I218">
        <v>2012115.7084196</v>
      </c>
      <c r="J218">
        <v>7665202.6932976004</v>
      </c>
      <c r="K218">
        <v>8.7184002989620681E-3</v>
      </c>
      <c r="L218">
        <v>1.2062028467451833E-2</v>
      </c>
      <c r="M218">
        <v>9.4787183711745986E-3</v>
      </c>
      <c r="N218">
        <v>9.6323956215835539E-3</v>
      </c>
      <c r="O218" t="s">
        <v>189</v>
      </c>
    </row>
    <row r="219" spans="1:15">
      <c r="A219" t="s">
        <v>1158</v>
      </c>
      <c r="B219" t="s">
        <v>189</v>
      </c>
      <c r="C219" t="s">
        <v>1159</v>
      </c>
      <c r="D219" t="s">
        <v>188</v>
      </c>
      <c r="E219" t="s">
        <v>1160</v>
      </c>
      <c r="F219" t="s">
        <v>1161</v>
      </c>
      <c r="G219">
        <v>52032110.454388238</v>
      </c>
      <c r="H219">
        <v>156625689.52068543</v>
      </c>
      <c r="I219">
        <v>0</v>
      </c>
      <c r="J219">
        <v>436735.29352147604</v>
      </c>
      <c r="K219">
        <v>3.1593687045950738E-4</v>
      </c>
      <c r="L219">
        <v>1.0578067439516393E-3</v>
      </c>
      <c r="M219">
        <v>0</v>
      </c>
      <c r="N219">
        <v>5.4881877197920372E-4</v>
      </c>
      <c r="O219" t="s">
        <v>189</v>
      </c>
    </row>
    <row r="220" spans="1:15">
      <c r="A220" t="s">
        <v>1162</v>
      </c>
      <c r="B220" t="s">
        <v>189</v>
      </c>
      <c r="C220" t="s">
        <v>1163</v>
      </c>
      <c r="D220" t="s">
        <v>188</v>
      </c>
      <c r="E220" t="s">
        <v>1164</v>
      </c>
      <c r="F220" t="s">
        <v>1165</v>
      </c>
      <c r="G220">
        <v>10381515122.871649</v>
      </c>
      <c r="H220">
        <v>9391543278.0027618</v>
      </c>
      <c r="I220">
        <v>12519979.127356</v>
      </c>
      <c r="J220">
        <v>47695158.575990006</v>
      </c>
      <c r="K220">
        <v>6.3036139989426462E-2</v>
      </c>
      <c r="L220">
        <v>6.3427895168327239E-2</v>
      </c>
      <c r="M220">
        <v>5.8979389537395371E-2</v>
      </c>
      <c r="N220">
        <v>5.9935614884628154E-2</v>
      </c>
      <c r="O220" t="s">
        <v>189</v>
      </c>
    </row>
    <row r="221" spans="1:15">
      <c r="A221" t="s">
        <v>1166</v>
      </c>
      <c r="B221" t="s">
        <v>189</v>
      </c>
      <c r="C221" t="s">
        <v>1167</v>
      </c>
      <c r="D221" t="s">
        <v>188</v>
      </c>
      <c r="E221" t="s">
        <v>1168</v>
      </c>
      <c r="F221" t="s">
        <v>1169</v>
      </c>
      <c r="G221">
        <v>5856168974.3330698</v>
      </c>
      <c r="H221">
        <v>5090018361.6502972</v>
      </c>
      <c r="I221">
        <v>7425451.5671579996</v>
      </c>
      <c r="J221">
        <v>28287434.571874999</v>
      </c>
      <c r="K221">
        <v>3.5558421184063549E-2</v>
      </c>
      <c r="L221">
        <v>3.4376581302010892E-2</v>
      </c>
      <c r="M221">
        <v>3.4979978482037745E-2</v>
      </c>
      <c r="N221">
        <v>3.5547104469163079E-2</v>
      </c>
      <c r="O221" t="s">
        <v>189</v>
      </c>
    </row>
    <row r="222" spans="1:15">
      <c r="A222" t="s">
        <v>1170</v>
      </c>
      <c r="B222" t="s">
        <v>189</v>
      </c>
      <c r="C222" t="s">
        <v>1171</v>
      </c>
      <c r="D222" t="s">
        <v>188</v>
      </c>
      <c r="E222" t="s">
        <v>1172</v>
      </c>
      <c r="F222" t="s">
        <v>1173</v>
      </c>
      <c r="G222">
        <v>277157024.50366801</v>
      </c>
      <c r="H222">
        <v>325749582.70860827</v>
      </c>
      <c r="I222">
        <v>0</v>
      </c>
      <c r="J222">
        <v>1963405.79959363</v>
      </c>
      <c r="K222">
        <v>1.6828862443378553E-3</v>
      </c>
      <c r="L222">
        <v>2.2000229112037824E-3</v>
      </c>
      <c r="M222">
        <v>0</v>
      </c>
      <c r="N222">
        <v>2.4672930624436355E-3</v>
      </c>
      <c r="O222" t="s">
        <v>189</v>
      </c>
    </row>
    <row r="223" spans="1:15">
      <c r="A223" t="s">
        <v>1174</v>
      </c>
      <c r="B223" t="s">
        <v>189</v>
      </c>
      <c r="C223" t="s">
        <v>1175</v>
      </c>
      <c r="D223" t="s">
        <v>188</v>
      </c>
      <c r="E223" t="s">
        <v>1176</v>
      </c>
      <c r="F223" t="s">
        <v>1177</v>
      </c>
      <c r="G223">
        <v>10967437837.84318</v>
      </c>
      <c r="H223">
        <v>9538679807.236433</v>
      </c>
      <c r="I223">
        <v>13025250.95122</v>
      </c>
      <c r="J223">
        <v>49620003.626829997</v>
      </c>
      <c r="K223">
        <v>6.6593839019557413E-2</v>
      </c>
      <c r="L223">
        <v>6.4421614738733091E-2</v>
      </c>
      <c r="M223">
        <v>6.1359635016945017E-2</v>
      </c>
      <c r="N223">
        <v>6.2354450991356274E-2</v>
      </c>
      <c r="O223" t="s">
        <v>189</v>
      </c>
    </row>
    <row r="224" spans="1:15">
      <c r="A224" t="s">
        <v>1178</v>
      </c>
      <c r="B224" t="s">
        <v>189</v>
      </c>
      <c r="C224" t="s">
        <v>1179</v>
      </c>
      <c r="D224" t="s">
        <v>188</v>
      </c>
      <c r="E224" t="s">
        <v>1180</v>
      </c>
      <c r="F224" t="s">
        <v>1181</v>
      </c>
      <c r="G224">
        <v>14664519770.35322</v>
      </c>
      <c r="H224">
        <v>13256419941.133368</v>
      </c>
      <c r="I224">
        <v>17154808.727042001</v>
      </c>
      <c r="J224">
        <v>65351652.301261805</v>
      </c>
      <c r="K224">
        <v>8.9042371000852438E-2</v>
      </c>
      <c r="L224">
        <v>8.9530207064364736E-2</v>
      </c>
      <c r="M224">
        <v>8.0813245458292549E-2</v>
      </c>
      <c r="N224">
        <v>8.2123460354199013E-2</v>
      </c>
      <c r="O224" t="s">
        <v>189</v>
      </c>
    </row>
    <row r="225" spans="1:15">
      <c r="A225" t="s">
        <v>1182</v>
      </c>
      <c r="B225" t="s">
        <v>189</v>
      </c>
      <c r="C225" t="s">
        <v>1183</v>
      </c>
      <c r="D225" t="s">
        <v>188</v>
      </c>
      <c r="E225" t="s">
        <v>1184</v>
      </c>
      <c r="F225" t="s">
        <v>1185</v>
      </c>
      <c r="G225">
        <v>1870868257.703249</v>
      </c>
      <c r="H225">
        <v>1219363375.8555548</v>
      </c>
      <c r="I225">
        <v>2176392.7450593002</v>
      </c>
      <c r="J225">
        <v>8291019.9787348993</v>
      </c>
      <c r="K225">
        <v>1.1359836401387905E-2</v>
      </c>
      <c r="L225">
        <v>8.2352442070960114E-3</v>
      </c>
      <c r="M225">
        <v>1.0252598202559587E-2</v>
      </c>
      <c r="N225">
        <v>1.0418822272170171E-2</v>
      </c>
      <c r="O225" t="s">
        <v>189</v>
      </c>
    </row>
    <row r="226" spans="1:15">
      <c r="A226" t="s">
        <v>1186</v>
      </c>
      <c r="B226" t="s">
        <v>189</v>
      </c>
      <c r="C226" t="s">
        <v>1187</v>
      </c>
      <c r="D226" t="s">
        <v>188</v>
      </c>
      <c r="E226" t="s">
        <v>1188</v>
      </c>
      <c r="F226" t="s">
        <v>1189</v>
      </c>
      <c r="G226">
        <v>3188556938.69137</v>
      </c>
      <c r="H226">
        <v>3029494295.1290469</v>
      </c>
      <c r="I226">
        <v>4202930.9068334</v>
      </c>
      <c r="J226">
        <v>16011165.3521</v>
      </c>
      <c r="K226">
        <v>1.9360788783979434E-2</v>
      </c>
      <c r="L226">
        <v>2.0460369598100266E-2</v>
      </c>
      <c r="M226">
        <v>1.9799258180171961E-2</v>
      </c>
      <c r="N226">
        <v>2.0120261029610134E-2</v>
      </c>
      <c r="O226" t="s">
        <v>189</v>
      </c>
    </row>
    <row r="227" spans="1:15">
      <c r="A227" t="s">
        <v>1190</v>
      </c>
      <c r="B227" t="s">
        <v>189</v>
      </c>
      <c r="C227" t="s">
        <v>1191</v>
      </c>
      <c r="D227" t="s">
        <v>188</v>
      </c>
      <c r="E227" t="s">
        <v>1192</v>
      </c>
      <c r="F227" t="s">
        <v>1193</v>
      </c>
      <c r="G227">
        <v>1258449417.6656969</v>
      </c>
      <c r="H227">
        <v>1594520338.4145558</v>
      </c>
      <c r="I227">
        <v>2172865.4106350103</v>
      </c>
      <c r="J227">
        <v>8277582.5115821008</v>
      </c>
      <c r="K227">
        <v>7.6412539713802468E-3</v>
      </c>
      <c r="L227">
        <v>1.0768950946072015E-2</v>
      </c>
      <c r="M227">
        <v>1.0235981558959576E-2</v>
      </c>
      <c r="N227">
        <v>1.0401936221670689E-2</v>
      </c>
      <c r="O227" t="s">
        <v>189</v>
      </c>
    </row>
    <row r="228" spans="1:15">
      <c r="A228" t="s">
        <v>1194</v>
      </c>
      <c r="B228" t="s">
        <v>189</v>
      </c>
      <c r="C228" t="s">
        <v>1195</v>
      </c>
      <c r="D228" t="s">
        <v>188</v>
      </c>
      <c r="E228" t="s">
        <v>1196</v>
      </c>
      <c r="F228" t="s">
        <v>1197</v>
      </c>
      <c r="G228">
        <v>3692178816.5358562</v>
      </c>
      <c r="H228">
        <v>2846125281.6043677</v>
      </c>
      <c r="I228">
        <v>4472788.6939823003</v>
      </c>
      <c r="J228">
        <v>17039195.004004002</v>
      </c>
      <c r="K228">
        <v>2.2418760459385657E-2</v>
      </c>
      <c r="L228">
        <v>1.9221945813778805E-2</v>
      </c>
      <c r="M228">
        <v>2.107051010368181E-2</v>
      </c>
      <c r="N228">
        <v>2.1412123582249056E-2</v>
      </c>
      <c r="O228" t="s">
        <v>189</v>
      </c>
    </row>
    <row r="229" spans="1:15">
      <c r="A229" t="s">
        <v>1198</v>
      </c>
      <c r="B229" t="s">
        <v>189</v>
      </c>
      <c r="C229" t="s">
        <v>1199</v>
      </c>
      <c r="D229" t="s">
        <v>188</v>
      </c>
      <c r="E229" t="s">
        <v>1200</v>
      </c>
      <c r="F229" t="s">
        <v>1201</v>
      </c>
      <c r="G229">
        <v>1532842230.789871</v>
      </c>
      <c r="H229">
        <v>1692793730.211921</v>
      </c>
      <c r="I229">
        <v>1668219.9287492</v>
      </c>
      <c r="J229">
        <v>12779920.808564</v>
      </c>
      <c r="K229">
        <v>9.3073560360087005E-3</v>
      </c>
      <c r="L229">
        <v>1.1432662351987489E-2</v>
      </c>
      <c r="M229">
        <v>7.8586866648014432E-3</v>
      </c>
      <c r="N229">
        <v>1.6059751863865948E-2</v>
      </c>
      <c r="O229" t="s">
        <v>189</v>
      </c>
    </row>
    <row r="230" spans="1:15">
      <c r="A230" t="s">
        <v>1202</v>
      </c>
      <c r="B230" t="s">
        <v>189</v>
      </c>
      <c r="C230" t="s">
        <v>1203</v>
      </c>
      <c r="D230" t="s">
        <v>188</v>
      </c>
      <c r="E230" t="s">
        <v>1204</v>
      </c>
      <c r="F230" t="s">
        <v>1205</v>
      </c>
      <c r="G230">
        <v>8088054144.8478479</v>
      </c>
      <c r="H230">
        <v>6125328723.8562536</v>
      </c>
      <c r="I230">
        <v>9912677.6354286</v>
      </c>
      <c r="J230">
        <v>37762581.479303971</v>
      </c>
      <c r="K230">
        <v>4.9110337680234699E-2</v>
      </c>
      <c r="L230">
        <v>4.136878217643921E-2</v>
      </c>
      <c r="M230">
        <v>4.6696857053150465E-2</v>
      </c>
      <c r="N230">
        <v>4.7453947280349823E-2</v>
      </c>
      <c r="O230" t="s">
        <v>189</v>
      </c>
    </row>
    <row r="231" spans="1:15">
      <c r="A231" t="s">
        <v>1206</v>
      </c>
      <c r="B231" t="s">
        <v>189</v>
      </c>
      <c r="C231" t="s">
        <v>761</v>
      </c>
      <c r="D231" t="s">
        <v>188</v>
      </c>
      <c r="E231" t="s">
        <v>762</v>
      </c>
      <c r="F231" t="s">
        <v>1207</v>
      </c>
      <c r="G231">
        <v>776228604.87095463</v>
      </c>
      <c r="H231">
        <v>845615509.44515443</v>
      </c>
      <c r="I231">
        <v>1214108.3235460001</v>
      </c>
      <c r="J231">
        <v>4625174.5474036103</v>
      </c>
      <c r="K231">
        <v>4.7132286974801377E-3</v>
      </c>
      <c r="L231">
        <v>5.7110541151874691E-3</v>
      </c>
      <c r="M231">
        <v>5.7194478542342275E-3</v>
      </c>
      <c r="N231">
        <v>5.8121765127523324E-3</v>
      </c>
      <c r="O231" t="s">
        <v>189</v>
      </c>
    </row>
    <row r="232" spans="1:15">
      <c r="A232" t="s">
        <v>1208</v>
      </c>
      <c r="B232" t="s">
        <v>189</v>
      </c>
      <c r="C232" t="s">
        <v>1209</v>
      </c>
      <c r="D232" t="s">
        <v>188</v>
      </c>
      <c r="E232" t="s">
        <v>1210</v>
      </c>
      <c r="F232" t="s">
        <v>1211</v>
      </c>
      <c r="G232">
        <v>681990365.87962794</v>
      </c>
      <c r="H232">
        <v>966242331.44253445</v>
      </c>
      <c r="I232">
        <v>1077788.1885694</v>
      </c>
      <c r="J232">
        <v>4105859.7667077002</v>
      </c>
      <c r="K232">
        <v>4.141017921393428E-3</v>
      </c>
      <c r="L232">
        <v>6.525734428492207E-3</v>
      </c>
      <c r="M232">
        <v>5.0772680022720352E-3</v>
      </c>
      <c r="N232">
        <v>5.1595851045469323E-3</v>
      </c>
      <c r="O232" t="s">
        <v>189</v>
      </c>
    </row>
    <row r="233" spans="1:15">
      <c r="A233" t="s">
        <v>1212</v>
      </c>
      <c r="B233" t="s">
        <v>189</v>
      </c>
      <c r="C233" t="s">
        <v>1213</v>
      </c>
      <c r="D233" t="s">
        <v>188</v>
      </c>
      <c r="E233" t="s">
        <v>1214</v>
      </c>
      <c r="F233" t="s">
        <v>1215</v>
      </c>
      <c r="G233">
        <v>24763604.392480779</v>
      </c>
      <c r="H233">
        <v>70837162.366348833</v>
      </c>
      <c r="I233">
        <v>0</v>
      </c>
      <c r="J233">
        <v>180720.89204842201</v>
      </c>
      <c r="K233">
        <v>1.5036360441147273E-4</v>
      </c>
      <c r="L233">
        <v>4.7841467324314535E-4</v>
      </c>
      <c r="M233">
        <v>0</v>
      </c>
      <c r="N233">
        <v>2.2710099118683659E-4</v>
      </c>
      <c r="O233" t="s">
        <v>189</v>
      </c>
    </row>
    <row r="234" spans="1:15">
      <c r="A234" t="s">
        <v>1216</v>
      </c>
      <c r="B234" t="s">
        <v>189</v>
      </c>
      <c r="C234" t="s">
        <v>1217</v>
      </c>
      <c r="D234" t="s">
        <v>188</v>
      </c>
      <c r="E234" t="s">
        <v>1218</v>
      </c>
      <c r="F234" t="s">
        <v>1219</v>
      </c>
      <c r="G234">
        <v>229393895.2993688</v>
      </c>
      <c r="H234">
        <v>489405416.06147575</v>
      </c>
      <c r="I234">
        <v>0</v>
      </c>
      <c r="J234">
        <v>1077840.87142938</v>
      </c>
      <c r="K234">
        <v>1.3928704553879236E-3</v>
      </c>
      <c r="L234">
        <v>3.3053093092236009E-3</v>
      </c>
      <c r="M234">
        <v>0</v>
      </c>
      <c r="N234">
        <v>1.3544572930600097E-3</v>
      </c>
      <c r="O234" t="s">
        <v>189</v>
      </c>
    </row>
    <row r="235" spans="1:15">
      <c r="A235" t="s">
        <v>1220</v>
      </c>
      <c r="B235" t="s">
        <v>189</v>
      </c>
      <c r="C235" t="s">
        <v>1221</v>
      </c>
      <c r="D235" t="s">
        <v>188</v>
      </c>
      <c r="E235" t="s">
        <v>1222</v>
      </c>
      <c r="F235" t="s">
        <v>1223</v>
      </c>
      <c r="G235">
        <v>2568027449.0430121</v>
      </c>
      <c r="H235">
        <v>2102704223.1293151</v>
      </c>
      <c r="I235">
        <v>2573360.7103599999</v>
      </c>
      <c r="J235">
        <v>9803278.8860204984</v>
      </c>
      <c r="K235">
        <v>1.5592958817536022E-2</v>
      </c>
      <c r="L235">
        <v>1.4201084857589892E-2</v>
      </c>
      <c r="M235">
        <v>1.2122643513432372E-2</v>
      </c>
      <c r="N235">
        <v>1.2319186379955022E-2</v>
      </c>
      <c r="O235" t="s">
        <v>189</v>
      </c>
    </row>
    <row r="236" spans="1:15">
      <c r="A236" t="s">
        <v>1224</v>
      </c>
      <c r="B236" t="s">
        <v>189</v>
      </c>
      <c r="C236" t="s">
        <v>1225</v>
      </c>
      <c r="D236" t="s">
        <v>188</v>
      </c>
      <c r="E236" t="s">
        <v>1226</v>
      </c>
      <c r="F236" t="s">
        <v>1227</v>
      </c>
      <c r="G236">
        <v>1911313253.6263072</v>
      </c>
      <c r="H236">
        <v>2126146316.9532566</v>
      </c>
      <c r="I236">
        <v>3072448.4172100001</v>
      </c>
      <c r="J236">
        <v>11704565.412573002</v>
      </c>
      <c r="K236">
        <v>1.1605416781005216E-2</v>
      </c>
      <c r="L236">
        <v>1.4359406299080099E-2</v>
      </c>
      <c r="M236">
        <v>1.4473756720267876E-2</v>
      </c>
      <c r="N236">
        <v>1.4708417917139777E-2</v>
      </c>
      <c r="O236" t="s">
        <v>189</v>
      </c>
    </row>
    <row r="237" spans="1:15">
      <c r="A237" t="s">
        <v>1228</v>
      </c>
      <c r="B237" t="s">
        <v>189</v>
      </c>
      <c r="C237" t="s">
        <v>1229</v>
      </c>
      <c r="D237" t="s">
        <v>188</v>
      </c>
      <c r="E237" t="s">
        <v>1230</v>
      </c>
      <c r="F237" t="s">
        <v>1231</v>
      </c>
      <c r="G237">
        <v>1888183229.286015</v>
      </c>
      <c r="H237">
        <v>2051514932.9866614</v>
      </c>
      <c r="I237">
        <v>2919538.6331260004</v>
      </c>
      <c r="J237">
        <v>11122051.9354476</v>
      </c>
      <c r="K237">
        <v>1.1464972208607368E-2</v>
      </c>
      <c r="L237">
        <v>1.385536649876444E-2</v>
      </c>
      <c r="M237">
        <v>1.3753425989055724E-2</v>
      </c>
      <c r="N237">
        <v>1.397640853772932E-2</v>
      </c>
      <c r="O237" t="s">
        <v>189</v>
      </c>
    </row>
    <row r="238" spans="1:15">
      <c r="A238" t="s">
        <v>1232</v>
      </c>
      <c r="B238" t="s">
        <v>189</v>
      </c>
      <c r="C238" t="s">
        <v>1233</v>
      </c>
      <c r="D238" t="s">
        <v>188</v>
      </c>
      <c r="E238" t="s">
        <v>1234</v>
      </c>
      <c r="F238" t="s">
        <v>1235</v>
      </c>
      <c r="G238">
        <v>362417607.36321896</v>
      </c>
      <c r="H238">
        <v>432783334.76848143</v>
      </c>
      <c r="I238">
        <v>596348.23245909996</v>
      </c>
      <c r="J238">
        <v>2271802.7880714005</v>
      </c>
      <c r="K238">
        <v>2.2005850554559091E-3</v>
      </c>
      <c r="L238">
        <v>2.9228993761430061E-3</v>
      </c>
      <c r="M238">
        <v>2.8092902028320093E-3</v>
      </c>
      <c r="N238">
        <v>2.8548368653127107E-3</v>
      </c>
      <c r="O238" t="s">
        <v>189</v>
      </c>
    </row>
    <row r="239" spans="1:15">
      <c r="A239" t="s">
        <v>1236</v>
      </c>
      <c r="B239" t="s">
        <v>189</v>
      </c>
      <c r="C239" t="s">
        <v>1237</v>
      </c>
      <c r="D239" t="s">
        <v>188</v>
      </c>
      <c r="E239" t="s">
        <v>1238</v>
      </c>
      <c r="F239" t="s">
        <v>1239</v>
      </c>
      <c r="G239">
        <v>326168908.79712504</v>
      </c>
      <c r="H239">
        <v>475214708.65785921</v>
      </c>
      <c r="I239">
        <v>1528401.3354021001</v>
      </c>
      <c r="J239">
        <v>1229682.02123254</v>
      </c>
      <c r="K239">
        <v>1.9804844236885138E-3</v>
      </c>
      <c r="L239">
        <v>3.2094691821095392E-3</v>
      </c>
      <c r="M239">
        <v>7.200026199180462E-3</v>
      </c>
      <c r="N239">
        <v>1.5452668626254763E-3</v>
      </c>
      <c r="O239" t="s">
        <v>189</v>
      </c>
    </row>
    <row r="240" spans="1:15">
      <c r="A240" t="s">
        <v>1240</v>
      </c>
      <c r="B240" t="s">
        <v>189</v>
      </c>
      <c r="C240" t="s">
        <v>1241</v>
      </c>
      <c r="D240" t="s">
        <v>188</v>
      </c>
      <c r="E240" t="s">
        <v>1242</v>
      </c>
      <c r="F240" t="s">
        <v>1243</v>
      </c>
      <c r="G240">
        <v>35932576.459870443</v>
      </c>
      <c r="H240">
        <v>99990070.471867129</v>
      </c>
      <c r="I240">
        <v>224362.89635711</v>
      </c>
      <c r="J240">
        <v>430420.07117645297</v>
      </c>
      <c r="K240">
        <v>2.1818115112263339E-4</v>
      </c>
      <c r="L240">
        <v>6.7530538059895802E-4</v>
      </c>
      <c r="M240">
        <v>1.0569336040721329E-3</v>
      </c>
      <c r="N240">
        <v>5.4088281483631996E-4</v>
      </c>
      <c r="O240" t="s">
        <v>189</v>
      </c>
    </row>
    <row r="241" spans="1:15">
      <c r="A241" t="s">
        <v>1244</v>
      </c>
      <c r="B241" t="s">
        <v>189</v>
      </c>
      <c r="C241" t="s">
        <v>1245</v>
      </c>
      <c r="D241" t="s">
        <v>188</v>
      </c>
      <c r="E241" t="s">
        <v>1246</v>
      </c>
      <c r="F241" t="s">
        <v>1247</v>
      </c>
      <c r="G241">
        <v>1577115742.1301112</v>
      </c>
      <c r="H241">
        <v>1926984717.4733477</v>
      </c>
      <c r="I241">
        <v>2682162.8412549999</v>
      </c>
      <c r="J241">
        <v>10217763.187174</v>
      </c>
      <c r="K241">
        <v>9.5761830064109623E-3</v>
      </c>
      <c r="L241">
        <v>1.3014323741354347E-2</v>
      </c>
      <c r="M241">
        <v>1.2635190954229108E-2</v>
      </c>
      <c r="N241">
        <v>1.2840043678502014E-2</v>
      </c>
      <c r="O241" t="s">
        <v>189</v>
      </c>
    </row>
    <row r="242" spans="1:15">
      <c r="A242" t="s">
        <v>1248</v>
      </c>
      <c r="B242" t="s">
        <v>189</v>
      </c>
      <c r="C242" t="s">
        <v>1249</v>
      </c>
      <c r="D242" t="s">
        <v>188</v>
      </c>
      <c r="E242" t="s">
        <v>1250</v>
      </c>
      <c r="F242" t="s">
        <v>1251</v>
      </c>
      <c r="G242">
        <v>153564691.73953202</v>
      </c>
      <c r="H242">
        <v>294037161.60214597</v>
      </c>
      <c r="I242">
        <v>788204.98871800001</v>
      </c>
      <c r="J242">
        <v>1257461.8561534001</v>
      </c>
      <c r="K242">
        <v>9.3243859796532532E-4</v>
      </c>
      <c r="L242">
        <v>1.9858459583928594E-3</v>
      </c>
      <c r="M242">
        <v>3.7130931762770969E-3</v>
      </c>
      <c r="N242">
        <v>1.5801760973798271E-3</v>
      </c>
      <c r="O242" t="s">
        <v>189</v>
      </c>
    </row>
    <row r="243" spans="1:15">
      <c r="A243" t="s">
        <v>1252</v>
      </c>
      <c r="B243" t="s">
        <v>189</v>
      </c>
      <c r="C243" t="s">
        <v>1253</v>
      </c>
      <c r="D243" t="s">
        <v>188</v>
      </c>
      <c r="E243" t="s">
        <v>1254</v>
      </c>
      <c r="F243" t="s">
        <v>1255</v>
      </c>
      <c r="G243">
        <v>3186230533.974854</v>
      </c>
      <c r="H243">
        <v>3076989418.8334746</v>
      </c>
      <c r="I243">
        <v>4775467.2991240006</v>
      </c>
      <c r="J243">
        <v>18192256.361570001</v>
      </c>
      <c r="K243">
        <v>1.9346662948622386E-2</v>
      </c>
      <c r="L243">
        <v>2.0781138574844184E-2</v>
      </c>
      <c r="M243">
        <v>2.2496375049277595E-2</v>
      </c>
      <c r="N243">
        <v>2.2861105900974635E-2</v>
      </c>
      <c r="O243" t="s">
        <v>189</v>
      </c>
    </row>
    <row r="244" spans="1:15">
      <c r="A244" t="s">
        <v>1256</v>
      </c>
      <c r="B244" t="s">
        <v>189</v>
      </c>
      <c r="C244" t="s">
        <v>1257</v>
      </c>
      <c r="D244" t="s">
        <v>188</v>
      </c>
      <c r="E244" t="s">
        <v>1258</v>
      </c>
      <c r="F244" t="s">
        <v>1259</v>
      </c>
      <c r="G244">
        <v>887923558.13260794</v>
      </c>
      <c r="H244">
        <v>1015501886.6339159</v>
      </c>
      <c r="I244">
        <v>1162760.5765459999</v>
      </c>
      <c r="J244">
        <v>4429564.0272221696</v>
      </c>
      <c r="K244">
        <v>5.391435936652993E-3</v>
      </c>
      <c r="L244">
        <v>6.8584198892551393E-3</v>
      </c>
      <c r="M244">
        <v>5.4775577726794197E-3</v>
      </c>
      <c r="N244">
        <v>5.5663646283805176E-3</v>
      </c>
      <c r="O244" t="s">
        <v>189</v>
      </c>
    </row>
    <row r="245" spans="1:15">
      <c r="A245" t="s">
        <v>1260</v>
      </c>
      <c r="B245" t="s">
        <v>189</v>
      </c>
      <c r="C245" t="s">
        <v>1261</v>
      </c>
      <c r="D245" t="s">
        <v>188</v>
      </c>
      <c r="E245" t="s">
        <v>1262</v>
      </c>
      <c r="F245" t="s">
        <v>1263</v>
      </c>
      <c r="G245">
        <v>289243353.28187662</v>
      </c>
      <c r="H245">
        <v>355408855.20951653</v>
      </c>
      <c r="I245">
        <v>495712.38231043902</v>
      </c>
      <c r="J245">
        <v>1888428.1237075024</v>
      </c>
      <c r="K245">
        <v>1.7562739438984805E-3</v>
      </c>
      <c r="L245">
        <v>2.4003334641416302E-3</v>
      </c>
      <c r="M245">
        <v>2.3352126547012816E-3</v>
      </c>
      <c r="N245">
        <v>2.3730731617026485E-3</v>
      </c>
      <c r="O245" t="s">
        <v>189</v>
      </c>
    </row>
    <row r="246" spans="1:15">
      <c r="A246" t="s">
        <v>1264</v>
      </c>
      <c r="B246" t="s">
        <v>187</v>
      </c>
      <c r="C246" t="s">
        <v>1265</v>
      </c>
      <c r="D246" t="s">
        <v>186</v>
      </c>
      <c r="E246" t="s">
        <v>1266</v>
      </c>
      <c r="F246" t="s">
        <v>1267</v>
      </c>
      <c r="G246">
        <v>1962077471.885546</v>
      </c>
      <c r="H246">
        <v>2859227294.6059694</v>
      </c>
      <c r="I246">
        <v>3188339.5760350795</v>
      </c>
      <c r="J246">
        <v>12118588.146670999</v>
      </c>
      <c r="K246">
        <v>0.10508752426928178</v>
      </c>
      <c r="L246">
        <v>8.9536490851074985E-2</v>
      </c>
      <c r="M246">
        <v>0.13307310585792048</v>
      </c>
      <c r="N246">
        <v>7.6302363432822762E-2</v>
      </c>
      <c r="O246" t="s">
        <v>1268</v>
      </c>
    </row>
    <row r="247" spans="1:15">
      <c r="A247" t="s">
        <v>1269</v>
      </c>
      <c r="B247" t="s">
        <v>187</v>
      </c>
      <c r="C247" t="s">
        <v>1270</v>
      </c>
      <c r="D247" t="s">
        <v>186</v>
      </c>
      <c r="E247" t="s">
        <v>1271</v>
      </c>
      <c r="F247" t="s">
        <v>1272</v>
      </c>
      <c r="G247">
        <v>64745901.070469603</v>
      </c>
      <c r="H247">
        <v>123505242.8803611</v>
      </c>
      <c r="I247">
        <v>76414.335889879992</v>
      </c>
      <c r="J247">
        <v>1181173.8278787101</v>
      </c>
      <c r="K247">
        <v>3.467746074032896E-3</v>
      </c>
      <c r="L247">
        <v>3.8675575285948647E-3</v>
      </c>
      <c r="M247">
        <v>3.1893381386879009E-3</v>
      </c>
      <c r="N247">
        <v>7.4370342156481056E-3</v>
      </c>
      <c r="O247" t="s">
        <v>1268</v>
      </c>
    </row>
    <row r="248" spans="1:15">
      <c r="A248" t="s">
        <v>1273</v>
      </c>
      <c r="B248" t="s">
        <v>187</v>
      </c>
      <c r="C248" t="s">
        <v>1274</v>
      </c>
      <c r="D248" t="s">
        <v>186</v>
      </c>
      <c r="E248" t="s">
        <v>1275</v>
      </c>
      <c r="F248" t="s">
        <v>1276</v>
      </c>
      <c r="G248">
        <v>1922408356.8553581</v>
      </c>
      <c r="H248">
        <v>2620918266.7839622</v>
      </c>
      <c r="I248">
        <v>2328884.9187965402</v>
      </c>
      <c r="J248">
        <v>11533566.6545454</v>
      </c>
      <c r="K248">
        <v>0.10296287366388562</v>
      </c>
      <c r="L248">
        <v>8.2073861304425302E-2</v>
      </c>
      <c r="M248">
        <v>9.720167564940603E-2</v>
      </c>
      <c r="N248">
        <v>7.2618887934858753E-2</v>
      </c>
      <c r="O248" t="s">
        <v>1268</v>
      </c>
    </row>
    <row r="249" spans="1:15">
      <c r="A249" t="s">
        <v>1277</v>
      </c>
      <c r="B249" t="s">
        <v>187</v>
      </c>
      <c r="C249" t="s">
        <v>1278</v>
      </c>
      <c r="D249" t="s">
        <v>186</v>
      </c>
      <c r="E249" t="s">
        <v>1279</v>
      </c>
      <c r="F249" t="s">
        <v>1280</v>
      </c>
      <c r="G249">
        <v>26915780.90863058</v>
      </c>
      <c r="H249">
        <v>123304448.11996816</v>
      </c>
      <c r="I249">
        <v>0</v>
      </c>
      <c r="J249">
        <v>751132.88198873494</v>
      </c>
      <c r="K249">
        <v>1.4415907730412915E-3</v>
      </c>
      <c r="L249">
        <v>3.8612696555528079E-3</v>
      </c>
      <c r="M249">
        <v>0</v>
      </c>
      <c r="N249">
        <v>4.7293639699763279E-3</v>
      </c>
      <c r="O249" t="s">
        <v>1268</v>
      </c>
    </row>
    <row r="250" spans="1:15">
      <c r="A250" t="s">
        <v>1281</v>
      </c>
      <c r="B250" t="s">
        <v>187</v>
      </c>
      <c r="C250" t="s">
        <v>1282</v>
      </c>
      <c r="D250" t="s">
        <v>186</v>
      </c>
      <c r="E250" t="s">
        <v>1283</v>
      </c>
      <c r="F250" t="s">
        <v>1284</v>
      </c>
      <c r="G250">
        <v>15290015.813308289</v>
      </c>
      <c r="H250">
        <v>55255192.471123338</v>
      </c>
      <c r="I250">
        <v>48213.301515747</v>
      </c>
      <c r="J250">
        <v>476393.36966983601</v>
      </c>
      <c r="K250">
        <v>8.1892276471357711E-4</v>
      </c>
      <c r="L250">
        <v>1.7303122576153632E-3</v>
      </c>
      <c r="M250">
        <v>2.0122993876152441E-3</v>
      </c>
      <c r="N250">
        <v>2.9995193820924028E-3</v>
      </c>
      <c r="O250" t="s">
        <v>1268</v>
      </c>
    </row>
    <row r="251" spans="1:15">
      <c r="A251" t="s">
        <v>1285</v>
      </c>
      <c r="B251" t="s">
        <v>187</v>
      </c>
      <c r="C251" t="s">
        <v>1286</v>
      </c>
      <c r="D251" t="s">
        <v>186</v>
      </c>
      <c r="E251" t="s">
        <v>1287</v>
      </c>
      <c r="F251" t="s">
        <v>1288</v>
      </c>
      <c r="G251">
        <v>17262990.262477592</v>
      </c>
      <c r="H251">
        <v>37301018.588429697</v>
      </c>
      <c r="I251">
        <v>0</v>
      </c>
      <c r="J251">
        <v>368219.63914313202</v>
      </c>
      <c r="K251">
        <v>9.2459392361562802E-4</v>
      </c>
      <c r="L251">
        <v>1.1680786329507154E-3</v>
      </c>
      <c r="M251">
        <v>0</v>
      </c>
      <c r="N251">
        <v>2.3184242577564736E-3</v>
      </c>
      <c r="O251" t="s">
        <v>1268</v>
      </c>
    </row>
    <row r="252" spans="1:15">
      <c r="A252" t="s">
        <v>1289</v>
      </c>
      <c r="B252" t="s">
        <v>187</v>
      </c>
      <c r="C252" t="s">
        <v>1290</v>
      </c>
      <c r="D252" t="s">
        <v>186</v>
      </c>
      <c r="E252" t="s">
        <v>1291</v>
      </c>
      <c r="F252" t="s">
        <v>1292</v>
      </c>
      <c r="G252">
        <v>945599768.09705496</v>
      </c>
      <c r="H252">
        <v>1371713976.6793163</v>
      </c>
      <c r="I252">
        <v>555352.72453295998</v>
      </c>
      <c r="J252">
        <v>9984975.5447182003</v>
      </c>
      <c r="K252">
        <v>5.0645675312418599E-2</v>
      </c>
      <c r="L252">
        <v>4.2955121530540971E-2</v>
      </c>
      <c r="M252">
        <v>2.3178996508321115E-2</v>
      </c>
      <c r="N252">
        <v>6.286848134947344E-2</v>
      </c>
      <c r="O252" t="s">
        <v>1268</v>
      </c>
    </row>
    <row r="253" spans="1:15">
      <c r="A253" t="s">
        <v>1293</v>
      </c>
      <c r="B253" t="s">
        <v>187</v>
      </c>
      <c r="C253" t="s">
        <v>1294</v>
      </c>
      <c r="D253" t="s">
        <v>186</v>
      </c>
      <c r="E253" t="s">
        <v>1295</v>
      </c>
      <c r="F253" t="s">
        <v>1296</v>
      </c>
      <c r="G253">
        <v>290875617.67540258</v>
      </c>
      <c r="H253">
        <v>427274549.2360934</v>
      </c>
      <c r="I253">
        <v>353307.877271</v>
      </c>
      <c r="J253">
        <v>862872.62990100007</v>
      </c>
      <c r="K253">
        <v>1.5579098669550031E-2</v>
      </c>
      <c r="L253">
        <v>1.3380070846674965E-2</v>
      </c>
      <c r="M253">
        <v>1.4746163459473261E-2</v>
      </c>
      <c r="N253">
        <v>5.4329118380863411E-3</v>
      </c>
      <c r="O253" t="s">
        <v>1268</v>
      </c>
    </row>
    <row r="254" spans="1:15">
      <c r="A254" t="s">
        <v>1297</v>
      </c>
      <c r="B254" t="s">
        <v>187</v>
      </c>
      <c r="C254" t="s">
        <v>1298</v>
      </c>
      <c r="D254" t="s">
        <v>186</v>
      </c>
      <c r="E254" t="s">
        <v>1299</v>
      </c>
      <c r="F254" t="s">
        <v>1300</v>
      </c>
      <c r="G254">
        <v>52219433.348034203</v>
      </c>
      <c r="H254">
        <v>172595041.7356084</v>
      </c>
      <c r="I254">
        <v>27766.243028490004</v>
      </c>
      <c r="J254">
        <v>1601466.6121794202</v>
      </c>
      <c r="K254">
        <v>2.7968370504841086E-3</v>
      </c>
      <c r="L254">
        <v>5.4048009420079573E-3</v>
      </c>
      <c r="M254">
        <v>1.1588916769028441E-3</v>
      </c>
      <c r="N254">
        <v>1.0083327033571395E-2</v>
      </c>
      <c r="O254" t="s">
        <v>1268</v>
      </c>
    </row>
    <row r="255" spans="1:15">
      <c r="A255" t="s">
        <v>1301</v>
      </c>
      <c r="B255" t="s">
        <v>187</v>
      </c>
      <c r="C255" t="s">
        <v>1302</v>
      </c>
      <c r="D255" t="s">
        <v>186</v>
      </c>
      <c r="E255" t="s">
        <v>1303</v>
      </c>
      <c r="F255" t="s">
        <v>1304</v>
      </c>
      <c r="G255">
        <v>16610648.742165571</v>
      </c>
      <c r="H255">
        <v>50029676.948400758</v>
      </c>
      <c r="I255">
        <v>0</v>
      </c>
      <c r="J255">
        <v>144754.06465834798</v>
      </c>
      <c r="K255">
        <v>8.8965495900799165E-4</v>
      </c>
      <c r="L255">
        <v>1.5666756262516862E-3</v>
      </c>
      <c r="M255">
        <v>0</v>
      </c>
      <c r="N255">
        <v>9.1141617457918961E-4</v>
      </c>
      <c r="O255" t="s">
        <v>1268</v>
      </c>
    </row>
    <row r="256" spans="1:15">
      <c r="A256" t="s">
        <v>1305</v>
      </c>
      <c r="B256" t="s">
        <v>187</v>
      </c>
      <c r="C256" t="s">
        <v>1306</v>
      </c>
      <c r="D256" t="s">
        <v>186</v>
      </c>
      <c r="E256" t="s">
        <v>1307</v>
      </c>
      <c r="F256" t="s">
        <v>1308</v>
      </c>
      <c r="G256">
        <v>139667827.6207222</v>
      </c>
      <c r="H256">
        <v>354338609.49370998</v>
      </c>
      <c r="I256">
        <v>0</v>
      </c>
      <c r="J256">
        <v>656579.17043648101</v>
      </c>
      <c r="K256">
        <v>7.480513096470986E-3</v>
      </c>
      <c r="L256">
        <v>1.1096087298470055E-2</v>
      </c>
      <c r="M256">
        <v>0</v>
      </c>
      <c r="N256">
        <v>4.1340246799977136E-3</v>
      </c>
      <c r="O256" t="s">
        <v>1268</v>
      </c>
    </row>
    <row r="257" spans="1:15">
      <c r="A257" t="s">
        <v>1309</v>
      </c>
      <c r="B257" t="s">
        <v>187</v>
      </c>
      <c r="C257" t="s">
        <v>1310</v>
      </c>
      <c r="D257" t="s">
        <v>186</v>
      </c>
      <c r="E257" t="s">
        <v>1311</v>
      </c>
      <c r="F257" t="s">
        <v>1312</v>
      </c>
      <c r="G257">
        <v>22698723.144993201</v>
      </c>
      <c r="H257">
        <v>43642904.146151476</v>
      </c>
      <c r="I257">
        <v>0</v>
      </c>
      <c r="J257">
        <v>482231.946999154</v>
      </c>
      <c r="K257">
        <v>1.2157280502736061E-3</v>
      </c>
      <c r="L257">
        <v>1.3666743092331684E-3</v>
      </c>
      <c r="M257">
        <v>0</v>
      </c>
      <c r="N257">
        <v>3.0362808632088843E-3</v>
      </c>
      <c r="O257" t="s">
        <v>1268</v>
      </c>
    </row>
    <row r="258" spans="1:15">
      <c r="A258" t="s">
        <v>1313</v>
      </c>
      <c r="B258" t="s">
        <v>187</v>
      </c>
      <c r="C258" t="s">
        <v>1314</v>
      </c>
      <c r="D258" t="s">
        <v>186</v>
      </c>
      <c r="E258" t="s">
        <v>1315</v>
      </c>
      <c r="F258" t="s">
        <v>1316</v>
      </c>
      <c r="G258">
        <v>20535492.50235704</v>
      </c>
      <c r="H258">
        <v>51813863.100008659</v>
      </c>
      <c r="I258">
        <v>93311.656793600006</v>
      </c>
      <c r="J258">
        <v>323315.15323277644</v>
      </c>
      <c r="K258">
        <v>1.0998669000818046E-3</v>
      </c>
      <c r="L258">
        <v>1.6225472833743741E-3</v>
      </c>
      <c r="M258">
        <v>3.894588918823513E-3</v>
      </c>
      <c r="N258">
        <v>2.0356917841194986E-3</v>
      </c>
      <c r="O258" t="s">
        <v>1268</v>
      </c>
    </row>
    <row r="259" spans="1:15">
      <c r="A259" t="s">
        <v>1317</v>
      </c>
      <c r="B259" t="s">
        <v>187</v>
      </c>
      <c r="C259" t="s">
        <v>1318</v>
      </c>
      <c r="D259" t="s">
        <v>186</v>
      </c>
      <c r="E259" t="s">
        <v>1319</v>
      </c>
      <c r="F259" t="s">
        <v>1320</v>
      </c>
      <c r="G259">
        <v>11016595.071704</v>
      </c>
      <c r="H259">
        <v>20256091.738417022</v>
      </c>
      <c r="I259">
        <v>0</v>
      </c>
      <c r="J259">
        <v>218019.43157865899</v>
      </c>
      <c r="K259">
        <v>5.900412794862754E-4</v>
      </c>
      <c r="L259">
        <v>6.3431801173584269E-4</v>
      </c>
      <c r="M259">
        <v>0</v>
      </c>
      <c r="N259">
        <v>1.3727174900569628E-3</v>
      </c>
      <c r="O259" t="s">
        <v>1268</v>
      </c>
    </row>
    <row r="260" spans="1:15">
      <c r="A260" t="s">
        <v>1321</v>
      </c>
      <c r="B260" t="s">
        <v>187</v>
      </c>
      <c r="C260" t="s">
        <v>1322</v>
      </c>
      <c r="D260" t="s">
        <v>186</v>
      </c>
      <c r="E260" t="s">
        <v>1323</v>
      </c>
      <c r="F260" t="s">
        <v>1324</v>
      </c>
      <c r="G260">
        <v>7499788.0408942001</v>
      </c>
      <c r="H260">
        <v>33088172.63626837</v>
      </c>
      <c r="I260">
        <v>66239.581234929996</v>
      </c>
      <c r="J260">
        <v>232123.346028617</v>
      </c>
      <c r="K260">
        <v>4.0168350590384476E-4</v>
      </c>
      <c r="L260">
        <v>1.036153674146535E-3</v>
      </c>
      <c r="M260">
        <v>2.7646700094040356E-3</v>
      </c>
      <c r="N260">
        <v>1.4615200793653355E-3</v>
      </c>
      <c r="O260" t="s">
        <v>1268</v>
      </c>
    </row>
    <row r="261" spans="1:15">
      <c r="A261" t="s">
        <v>1325</v>
      </c>
      <c r="B261" t="s">
        <v>187</v>
      </c>
      <c r="C261" t="s">
        <v>1326</v>
      </c>
      <c r="D261" t="s">
        <v>186</v>
      </c>
      <c r="E261" t="s">
        <v>1327</v>
      </c>
      <c r="F261" t="s">
        <v>1328</v>
      </c>
      <c r="G261">
        <v>77400935.077870414</v>
      </c>
      <c r="H261">
        <v>179212183.90067422</v>
      </c>
      <c r="I261">
        <v>112330.9147059</v>
      </c>
      <c r="J261">
        <v>1627208.5957604002</v>
      </c>
      <c r="K261">
        <v>4.1455410196643266E-3</v>
      </c>
      <c r="L261">
        <v>5.6120162585518371E-3</v>
      </c>
      <c r="M261">
        <v>4.6884039003036232E-3</v>
      </c>
      <c r="N261">
        <v>1.0245406490592735E-2</v>
      </c>
      <c r="O261" t="s">
        <v>1268</v>
      </c>
    </row>
    <row r="262" spans="1:15">
      <c r="A262" t="s">
        <v>1329</v>
      </c>
      <c r="B262" t="s">
        <v>187</v>
      </c>
      <c r="C262" t="s">
        <v>1330</v>
      </c>
      <c r="D262" t="s">
        <v>186</v>
      </c>
      <c r="E262" t="s">
        <v>1331</v>
      </c>
      <c r="F262" t="s">
        <v>1332</v>
      </c>
      <c r="G262">
        <v>2485210883.5866466</v>
      </c>
      <c r="H262">
        <v>3335646439.7091599</v>
      </c>
      <c r="I262">
        <v>4410406.2219150001</v>
      </c>
      <c r="J262">
        <v>13017519.046062998</v>
      </c>
      <c r="K262">
        <v>0.13310619115983074</v>
      </c>
      <c r="L262">
        <v>0.10445552107552844</v>
      </c>
      <c r="M262">
        <v>0.18407902924041253</v>
      </c>
      <c r="N262">
        <v>8.1962309241381703E-2</v>
      </c>
      <c r="O262" t="s">
        <v>1268</v>
      </c>
    </row>
    <row r="263" spans="1:15">
      <c r="A263" t="s">
        <v>1333</v>
      </c>
      <c r="B263" t="s">
        <v>187</v>
      </c>
      <c r="C263" t="s">
        <v>1334</v>
      </c>
      <c r="D263" t="s">
        <v>186</v>
      </c>
      <c r="E263" t="s">
        <v>1335</v>
      </c>
      <c r="F263" t="s">
        <v>1336</v>
      </c>
      <c r="G263">
        <v>9350043.5486944281</v>
      </c>
      <c r="H263">
        <v>33913687.681271151</v>
      </c>
      <c r="I263">
        <v>0</v>
      </c>
      <c r="J263">
        <v>263548.024995705</v>
      </c>
      <c r="K263">
        <v>5.0078192243755793E-4</v>
      </c>
      <c r="L263">
        <v>1.0620046166070231E-3</v>
      </c>
      <c r="M263">
        <v>0</v>
      </c>
      <c r="N263">
        <v>1.6593795367778892E-3</v>
      </c>
      <c r="O263" t="s">
        <v>1268</v>
      </c>
    </row>
    <row r="264" spans="1:15">
      <c r="A264" t="s">
        <v>1337</v>
      </c>
      <c r="B264" t="s">
        <v>187</v>
      </c>
      <c r="C264" t="s">
        <v>1338</v>
      </c>
      <c r="D264" t="s">
        <v>186</v>
      </c>
      <c r="E264" t="s">
        <v>1339</v>
      </c>
      <c r="F264" t="s">
        <v>1340</v>
      </c>
      <c r="G264">
        <v>1088089462.2012339</v>
      </c>
      <c r="H264">
        <v>2049654392.1817014</v>
      </c>
      <c r="I264">
        <v>1581160.3559960001</v>
      </c>
      <c r="J264">
        <v>8522930.3341956995</v>
      </c>
      <c r="K264">
        <v>5.8277325643180312E-2</v>
      </c>
      <c r="L264">
        <v>6.4184775404060104E-2</v>
      </c>
      <c r="M264">
        <v>6.5993572646192919E-2</v>
      </c>
      <c r="N264">
        <v>5.3662994401792098E-2</v>
      </c>
      <c r="O264" t="s">
        <v>1268</v>
      </c>
    </row>
    <row r="265" spans="1:15">
      <c r="A265" t="s">
        <v>1341</v>
      </c>
      <c r="B265" t="s">
        <v>187</v>
      </c>
      <c r="C265" t="s">
        <v>1342</v>
      </c>
      <c r="D265" t="s">
        <v>186</v>
      </c>
      <c r="E265" t="s">
        <v>1343</v>
      </c>
      <c r="F265" t="s">
        <v>1344</v>
      </c>
      <c r="G265">
        <v>213762981.03447208</v>
      </c>
      <c r="H265">
        <v>586343133.05246019</v>
      </c>
      <c r="I265">
        <v>358895.19603256002</v>
      </c>
      <c r="J265">
        <v>1681796.58198674</v>
      </c>
      <c r="K265">
        <v>1.1448998716521877E-2</v>
      </c>
      <c r="L265">
        <v>1.8361291761303345E-2</v>
      </c>
      <c r="M265">
        <v>1.4979363795663185E-2</v>
      </c>
      <c r="N265">
        <v>1.0589109264686291E-2</v>
      </c>
      <c r="O265" t="s">
        <v>1268</v>
      </c>
    </row>
    <row r="266" spans="1:15">
      <c r="A266" t="s">
        <v>1345</v>
      </c>
      <c r="B266" t="s">
        <v>187</v>
      </c>
      <c r="C266" t="s">
        <v>1346</v>
      </c>
      <c r="D266" t="s">
        <v>186</v>
      </c>
      <c r="E266" t="s">
        <v>1347</v>
      </c>
      <c r="F266" t="s">
        <v>1348</v>
      </c>
      <c r="G266">
        <v>77449218.051879987</v>
      </c>
      <c r="H266">
        <v>198633975.17870152</v>
      </c>
      <c r="I266">
        <v>65635.250667870001</v>
      </c>
      <c r="J266">
        <v>1402743.9947276299</v>
      </c>
      <c r="K266">
        <v>4.1481270226513284E-3</v>
      </c>
      <c r="L266">
        <v>6.220208213195382E-3</v>
      </c>
      <c r="M266">
        <v>2.7394468035297228E-3</v>
      </c>
      <c r="N266">
        <v>8.8321082285744111E-3</v>
      </c>
      <c r="O266" t="s">
        <v>1268</v>
      </c>
    </row>
    <row r="267" spans="1:15">
      <c r="A267" t="s">
        <v>1349</v>
      </c>
      <c r="B267" t="s">
        <v>187</v>
      </c>
      <c r="C267" t="s">
        <v>1350</v>
      </c>
      <c r="D267" t="s">
        <v>186</v>
      </c>
      <c r="E267" t="s">
        <v>1351</v>
      </c>
      <c r="F267" t="s">
        <v>1352</v>
      </c>
      <c r="G267">
        <v>2160671521.3032761</v>
      </c>
      <c r="H267">
        <v>3207221116.8643689</v>
      </c>
      <c r="I267">
        <v>2835517.8075955268</v>
      </c>
      <c r="J267">
        <v>16893121.433820099</v>
      </c>
      <c r="K267">
        <v>0.1157240854076475</v>
      </c>
      <c r="L267">
        <v>0.10043389160744391</v>
      </c>
      <c r="M267">
        <v>0.11834723133268492</v>
      </c>
      <c r="N267">
        <v>0.10636429553984274</v>
      </c>
      <c r="O267" t="s">
        <v>1268</v>
      </c>
    </row>
    <row r="268" spans="1:15">
      <c r="A268" t="s">
        <v>1353</v>
      </c>
      <c r="B268" t="s">
        <v>187</v>
      </c>
      <c r="C268" t="s">
        <v>1354</v>
      </c>
      <c r="D268" t="s">
        <v>186</v>
      </c>
      <c r="E268" t="s">
        <v>1355</v>
      </c>
      <c r="F268" t="s">
        <v>1356</v>
      </c>
      <c r="G268">
        <v>118635194.0441543</v>
      </c>
      <c r="H268">
        <v>245251471.64492863</v>
      </c>
      <c r="I268">
        <v>102011.92735461998</v>
      </c>
      <c r="J268">
        <v>2275794.002864074</v>
      </c>
      <c r="K268">
        <v>6.3540196612752618E-3</v>
      </c>
      <c r="L268">
        <v>7.6800316605032254E-3</v>
      </c>
      <c r="M268">
        <v>4.257715868682138E-3</v>
      </c>
      <c r="N268">
        <v>1.432909997461005E-2</v>
      </c>
      <c r="O268" t="s">
        <v>1268</v>
      </c>
    </row>
    <row r="269" spans="1:15">
      <c r="A269" t="s">
        <v>1357</v>
      </c>
      <c r="B269" t="s">
        <v>187</v>
      </c>
      <c r="C269" t="s">
        <v>1358</v>
      </c>
      <c r="D269" t="s">
        <v>186</v>
      </c>
      <c r="E269" t="s">
        <v>1359</v>
      </c>
      <c r="F269" t="s">
        <v>1360</v>
      </c>
      <c r="G269">
        <v>238611770.74338269</v>
      </c>
      <c r="H269">
        <v>587211786.12411547</v>
      </c>
      <c r="I269">
        <v>176088.42477383002</v>
      </c>
      <c r="J269">
        <v>2906386.2829834102</v>
      </c>
      <c r="K269">
        <v>1.2779882857955895E-2</v>
      </c>
      <c r="L269">
        <v>1.8388493567871766E-2</v>
      </c>
      <c r="M269">
        <v>7.3494786334592525E-3</v>
      </c>
      <c r="N269">
        <v>1.8299503189345544E-2</v>
      </c>
      <c r="O269" t="s">
        <v>1268</v>
      </c>
    </row>
    <row r="270" spans="1:15">
      <c r="A270" t="s">
        <v>1361</v>
      </c>
      <c r="B270" t="s">
        <v>187</v>
      </c>
      <c r="C270" t="s">
        <v>1362</v>
      </c>
      <c r="D270" t="s">
        <v>186</v>
      </c>
      <c r="E270" t="s">
        <v>1363</v>
      </c>
      <c r="F270" t="s">
        <v>1364</v>
      </c>
      <c r="G270">
        <v>14950176.54528784</v>
      </c>
      <c r="H270">
        <v>42491117.481269211</v>
      </c>
      <c r="I270">
        <v>0</v>
      </c>
      <c r="J270">
        <v>326268.66366740194</v>
      </c>
      <c r="K270">
        <v>8.007212064991432E-4</v>
      </c>
      <c r="L270">
        <v>1.33060619517411E-3</v>
      </c>
      <c r="M270">
        <v>0</v>
      </c>
      <c r="N270">
        <v>2.0542879954815732E-3</v>
      </c>
      <c r="O270" t="s">
        <v>1268</v>
      </c>
    </row>
    <row r="271" spans="1:15">
      <c r="A271" t="s">
        <v>1365</v>
      </c>
      <c r="B271" t="s">
        <v>187</v>
      </c>
      <c r="C271" t="s">
        <v>1366</v>
      </c>
      <c r="D271" t="s">
        <v>186</v>
      </c>
      <c r="E271" t="s">
        <v>1367</v>
      </c>
      <c r="F271" t="s">
        <v>1368</v>
      </c>
      <c r="G271">
        <v>56081918.018186912</v>
      </c>
      <c r="H271">
        <v>201116191.5528833</v>
      </c>
      <c r="I271">
        <v>279584.54839662003</v>
      </c>
      <c r="J271">
        <v>1626543.681217005</v>
      </c>
      <c r="K271">
        <v>3.003709081446441E-3</v>
      </c>
      <c r="L271">
        <v>6.2979386350113025E-3</v>
      </c>
      <c r="M271">
        <v>1.1669141042777357E-2</v>
      </c>
      <c r="N271">
        <v>1.0241219983837339E-2</v>
      </c>
      <c r="O271" t="s">
        <v>1268</v>
      </c>
    </row>
    <row r="272" spans="1:15">
      <c r="A272" t="s">
        <v>1369</v>
      </c>
      <c r="B272" t="s">
        <v>187</v>
      </c>
      <c r="C272" t="s">
        <v>1370</v>
      </c>
      <c r="D272" t="s">
        <v>186</v>
      </c>
      <c r="E272" t="s">
        <v>1371</v>
      </c>
      <c r="F272" t="s">
        <v>1372</v>
      </c>
      <c r="G272">
        <v>38434165.176532641</v>
      </c>
      <c r="H272">
        <v>172532300.5285511</v>
      </c>
      <c r="I272">
        <v>295721.67005558603</v>
      </c>
      <c r="J272">
        <v>801538.75386409869</v>
      </c>
      <c r="K272">
        <v>2.0585075378685472E-3</v>
      </c>
      <c r="L272">
        <v>5.4028362057583178E-3</v>
      </c>
      <c r="M272">
        <v>1.2342663058721526E-2</v>
      </c>
      <c r="N272">
        <v>5.0467348640469241E-3</v>
      </c>
      <c r="O272" t="s">
        <v>1268</v>
      </c>
    </row>
    <row r="273" spans="1:15">
      <c r="A273" t="s">
        <v>1373</v>
      </c>
      <c r="B273" t="s">
        <v>187</v>
      </c>
      <c r="C273" t="s">
        <v>1374</v>
      </c>
      <c r="D273" t="s">
        <v>186</v>
      </c>
      <c r="E273" t="s">
        <v>1375</v>
      </c>
      <c r="F273" t="s">
        <v>1376</v>
      </c>
      <c r="G273">
        <v>1349448.6010193969</v>
      </c>
      <c r="H273">
        <v>9577803.2716320809</v>
      </c>
      <c r="I273">
        <v>0</v>
      </c>
      <c r="J273">
        <v>43922.481855728103</v>
      </c>
      <c r="K273">
        <v>7.2275541940500121E-5</v>
      </c>
      <c r="L273">
        <v>2.9992819969986426E-4</v>
      </c>
      <c r="M273">
        <v>0</v>
      </c>
      <c r="N273">
        <v>2.7654947365695921E-4</v>
      </c>
      <c r="O273" t="s">
        <v>1268</v>
      </c>
    </row>
    <row r="274" spans="1:15">
      <c r="A274" t="s">
        <v>1377</v>
      </c>
      <c r="B274" t="s">
        <v>187</v>
      </c>
      <c r="C274" t="s">
        <v>1378</v>
      </c>
      <c r="D274" t="s">
        <v>186</v>
      </c>
      <c r="E274" t="s">
        <v>1379</v>
      </c>
      <c r="F274" t="s">
        <v>1380</v>
      </c>
      <c r="G274">
        <v>59402257.62844108</v>
      </c>
      <c r="H274">
        <v>157833659.6172933</v>
      </c>
      <c r="I274">
        <v>0</v>
      </c>
      <c r="J274">
        <v>407290.61947704904</v>
      </c>
      <c r="K274">
        <v>3.1815441946744247E-3</v>
      </c>
      <c r="L274">
        <v>4.9425493548469288E-3</v>
      </c>
      <c r="M274">
        <v>0</v>
      </c>
      <c r="N274">
        <v>2.5644271835951696E-3</v>
      </c>
      <c r="O274" t="s">
        <v>1268</v>
      </c>
    </row>
    <row r="275" spans="1:15">
      <c r="A275" t="s">
        <v>1381</v>
      </c>
      <c r="B275" t="s">
        <v>187</v>
      </c>
      <c r="C275" t="s">
        <v>468</v>
      </c>
      <c r="D275" t="s">
        <v>186</v>
      </c>
      <c r="E275" t="s">
        <v>469</v>
      </c>
      <c r="F275" t="s">
        <v>1382</v>
      </c>
      <c r="G275">
        <v>7687591.4206537502</v>
      </c>
      <c r="H275">
        <v>35498445.66758807</v>
      </c>
      <c r="I275">
        <v>0</v>
      </c>
      <c r="J275">
        <v>119213.9900076826</v>
      </c>
      <c r="K275">
        <v>4.1174212617298676E-4</v>
      </c>
      <c r="L275">
        <v>1.1116311955120023E-3</v>
      </c>
      <c r="M275">
        <v>0</v>
      </c>
      <c r="N275">
        <v>7.5060799836999782E-4</v>
      </c>
      <c r="O275" t="s">
        <v>1268</v>
      </c>
    </row>
    <row r="276" spans="1:15">
      <c r="A276" t="s">
        <v>1383</v>
      </c>
      <c r="B276" t="s">
        <v>187</v>
      </c>
      <c r="C276" t="s">
        <v>472</v>
      </c>
      <c r="D276" t="s">
        <v>186</v>
      </c>
      <c r="E276" t="s">
        <v>473</v>
      </c>
      <c r="F276" t="s">
        <v>1384</v>
      </c>
      <c r="G276">
        <v>1820722433.3862042</v>
      </c>
      <c r="H276">
        <v>3022467347.0595508</v>
      </c>
      <c r="I276">
        <v>1789838.7128375471</v>
      </c>
      <c r="J276">
        <v>13061181.096901791</v>
      </c>
      <c r="K276">
        <v>9.7516645314838862E-2</v>
      </c>
      <c r="L276">
        <v>9.4648340996956196E-2</v>
      </c>
      <c r="M276">
        <v>7.4703271349229231E-2</v>
      </c>
      <c r="N276">
        <v>8.2237218961144665E-2</v>
      </c>
      <c r="O276" t="s">
        <v>1268</v>
      </c>
    </row>
    <row r="277" spans="1:15">
      <c r="A277" t="s">
        <v>1385</v>
      </c>
      <c r="B277" t="s">
        <v>187</v>
      </c>
      <c r="C277" t="s">
        <v>1386</v>
      </c>
      <c r="D277" t="s">
        <v>186</v>
      </c>
      <c r="E277" t="s">
        <v>1387</v>
      </c>
      <c r="F277" t="s">
        <v>1388</v>
      </c>
      <c r="G277">
        <v>13318898.66209013</v>
      </c>
      <c r="H277">
        <v>42437989.665470853</v>
      </c>
      <c r="I277">
        <v>0</v>
      </c>
      <c r="J277">
        <v>374106.09957290202</v>
      </c>
      <c r="K277">
        <v>7.1335108141649722E-4</v>
      </c>
      <c r="L277">
        <v>1.3289425015593555E-3</v>
      </c>
      <c r="M277">
        <v>0</v>
      </c>
      <c r="N277">
        <v>2.355487225621144E-3</v>
      </c>
      <c r="O277" t="s">
        <v>1268</v>
      </c>
    </row>
    <row r="278" spans="1:15">
      <c r="A278" t="s">
        <v>1389</v>
      </c>
      <c r="B278" t="s">
        <v>187</v>
      </c>
      <c r="C278" t="s">
        <v>1390</v>
      </c>
      <c r="D278" t="s">
        <v>186</v>
      </c>
      <c r="E278" t="s">
        <v>1391</v>
      </c>
      <c r="F278" t="s">
        <v>1392</v>
      </c>
      <c r="G278">
        <v>55858892.927702889</v>
      </c>
      <c r="H278">
        <v>160934751.81257921</v>
      </c>
      <c r="I278">
        <v>0</v>
      </c>
      <c r="J278">
        <v>572374.46130951284</v>
      </c>
      <c r="K278">
        <v>2.9917640104975473E-3</v>
      </c>
      <c r="L278">
        <v>5.0396598271396963E-3</v>
      </c>
      <c r="M278">
        <v>0</v>
      </c>
      <c r="N278">
        <v>3.6038458967269887E-3</v>
      </c>
      <c r="O278" t="s">
        <v>1268</v>
      </c>
    </row>
    <row r="279" spans="1:15">
      <c r="A279" t="s">
        <v>1393</v>
      </c>
      <c r="B279" t="s">
        <v>187</v>
      </c>
      <c r="C279" t="s">
        <v>1101</v>
      </c>
      <c r="D279" t="s">
        <v>186</v>
      </c>
      <c r="E279" t="s">
        <v>1102</v>
      </c>
      <c r="F279" t="s">
        <v>1394</v>
      </c>
      <c r="G279">
        <v>22753985.377195999</v>
      </c>
      <c r="H279">
        <v>55436846.504602723</v>
      </c>
      <c r="I279">
        <v>205382.29776680001</v>
      </c>
      <c r="J279">
        <v>320293.46340179001</v>
      </c>
      <c r="K279">
        <v>1.2186878575447255E-3</v>
      </c>
      <c r="L279">
        <v>1.736000740212522E-3</v>
      </c>
      <c r="M279">
        <v>8.5721296619389997E-3</v>
      </c>
      <c r="N279">
        <v>2.0166662942790398E-3</v>
      </c>
      <c r="O279" t="s">
        <v>1268</v>
      </c>
    </row>
    <row r="280" spans="1:15">
      <c r="A280" t="s">
        <v>1395</v>
      </c>
      <c r="B280" t="s">
        <v>187</v>
      </c>
      <c r="C280" t="s">
        <v>1396</v>
      </c>
      <c r="D280" t="s">
        <v>186</v>
      </c>
      <c r="E280" t="s">
        <v>1397</v>
      </c>
      <c r="F280" t="s">
        <v>1398</v>
      </c>
      <c r="G280">
        <v>129865986.15705599</v>
      </c>
      <c r="H280">
        <v>426528375.8482703</v>
      </c>
      <c r="I280">
        <v>250676.24416910001</v>
      </c>
      <c r="J280">
        <v>3296233.6401831596</v>
      </c>
      <c r="K280">
        <v>6.9555331874428259E-3</v>
      </c>
      <c r="L280">
        <v>1.3356704482329543E-2</v>
      </c>
      <c r="M280">
        <v>1.046258266437977E-2</v>
      </c>
      <c r="N280">
        <v>2.0754102221209839E-2</v>
      </c>
      <c r="O280" t="s">
        <v>1268</v>
      </c>
    </row>
    <row r="281" spans="1:15">
      <c r="A281" t="s">
        <v>1399</v>
      </c>
      <c r="B281" t="s">
        <v>187</v>
      </c>
      <c r="C281" t="s">
        <v>1400</v>
      </c>
      <c r="D281" t="s">
        <v>186</v>
      </c>
      <c r="E281" t="s">
        <v>1401</v>
      </c>
      <c r="F281" t="s">
        <v>1402</v>
      </c>
      <c r="G281">
        <v>1069074292.53573</v>
      </c>
      <c r="H281">
        <v>1813209058.4476385</v>
      </c>
      <c r="I281">
        <v>958602.95350907708</v>
      </c>
      <c r="J281">
        <v>9309808.4086030014</v>
      </c>
      <c r="K281">
        <v>5.7258886191965452E-2</v>
      </c>
      <c r="L281">
        <v>5.678050729966766E-2</v>
      </c>
      <c r="M281">
        <v>4.000962546990168E-2</v>
      </c>
      <c r="N281">
        <v>5.8617421112566896E-2</v>
      </c>
      <c r="O281" t="s">
        <v>1268</v>
      </c>
    </row>
    <row r="282" spans="1:15">
      <c r="A282" t="s">
        <v>1403</v>
      </c>
      <c r="B282" t="s">
        <v>187</v>
      </c>
      <c r="C282" t="s">
        <v>1404</v>
      </c>
      <c r="D282" t="s">
        <v>186</v>
      </c>
      <c r="E282" t="s">
        <v>1405</v>
      </c>
      <c r="F282" t="s">
        <v>1406</v>
      </c>
      <c r="G282">
        <v>63536971.989878498</v>
      </c>
      <c r="H282">
        <v>164618536.80103242</v>
      </c>
      <c r="I282">
        <v>223557.34055089002</v>
      </c>
      <c r="J282">
        <v>623607.30450633704</v>
      </c>
      <c r="K282">
        <v>3.4029966612717523E-3</v>
      </c>
      <c r="L282">
        <v>5.1550172810707669E-3</v>
      </c>
      <c r="M282">
        <v>9.3307092720152744E-3</v>
      </c>
      <c r="N282">
        <v>3.9264236569403156E-3</v>
      </c>
      <c r="O282" t="s">
        <v>1268</v>
      </c>
    </row>
    <row r="283" spans="1:15">
      <c r="A283" t="s">
        <v>1407</v>
      </c>
      <c r="B283" t="s">
        <v>187</v>
      </c>
      <c r="C283" t="s">
        <v>910</v>
      </c>
      <c r="D283" t="s">
        <v>186</v>
      </c>
      <c r="E283" t="s">
        <v>911</v>
      </c>
      <c r="F283" t="s">
        <v>1408</v>
      </c>
      <c r="G283">
        <v>60669616.119042508</v>
      </c>
      <c r="H283">
        <v>142751947.03924534</v>
      </c>
      <c r="I283">
        <v>0</v>
      </c>
      <c r="J283">
        <v>398755.842346052</v>
      </c>
      <c r="K283">
        <v>3.2494230465787634E-3</v>
      </c>
      <c r="L283">
        <v>4.47026664307706E-3</v>
      </c>
      <c r="M283">
        <v>0</v>
      </c>
      <c r="N283">
        <v>2.5106895981119653E-3</v>
      </c>
      <c r="O283" t="s">
        <v>1268</v>
      </c>
    </row>
    <row r="284" spans="1:15">
      <c r="A284" t="s">
        <v>1409</v>
      </c>
      <c r="B284" t="s">
        <v>187</v>
      </c>
      <c r="C284" t="s">
        <v>918</v>
      </c>
      <c r="D284" t="s">
        <v>186</v>
      </c>
      <c r="E284" t="s">
        <v>919</v>
      </c>
      <c r="F284" t="s">
        <v>1410</v>
      </c>
      <c r="G284">
        <v>91005252.981500864</v>
      </c>
      <c r="H284">
        <v>181728466.29214126</v>
      </c>
      <c r="I284">
        <v>41962.990839311802</v>
      </c>
      <c r="J284">
        <v>1173361.5578747822</v>
      </c>
      <c r="K284">
        <v>4.8741789599852604E-3</v>
      </c>
      <c r="L284">
        <v>5.6908134551746257E-3</v>
      </c>
      <c r="M284">
        <v>1.7514274715427136E-3</v>
      </c>
      <c r="N284">
        <v>7.3878457575653218E-3</v>
      </c>
      <c r="O284" t="s">
        <v>1268</v>
      </c>
    </row>
    <row r="285" spans="1:15">
      <c r="A285" t="s">
        <v>1411</v>
      </c>
      <c r="B285" t="s">
        <v>187</v>
      </c>
      <c r="C285" t="s">
        <v>1412</v>
      </c>
      <c r="D285" t="s">
        <v>186</v>
      </c>
      <c r="E285" t="s">
        <v>1413</v>
      </c>
      <c r="F285" t="s">
        <v>1414</v>
      </c>
      <c r="G285">
        <v>412724298.38234496</v>
      </c>
      <c r="H285">
        <v>814007360.39337897</v>
      </c>
      <c r="I285">
        <v>703682.02785159997</v>
      </c>
      <c r="J285">
        <v>3962202.1939949999</v>
      </c>
      <c r="K285">
        <v>2.2105230473441265E-2</v>
      </c>
      <c r="L285">
        <v>2.5490580169707542E-2</v>
      </c>
      <c r="M285">
        <v>2.9369880701057994E-2</v>
      </c>
      <c r="N285">
        <v>2.4947245350819488E-2</v>
      </c>
      <c r="O285" t="s">
        <v>1268</v>
      </c>
    </row>
    <row r="286" spans="1:15">
      <c r="A286" t="s">
        <v>1415</v>
      </c>
      <c r="B286" t="s">
        <v>187</v>
      </c>
      <c r="C286" t="s">
        <v>1416</v>
      </c>
      <c r="D286" t="s">
        <v>186</v>
      </c>
      <c r="E286" t="s">
        <v>1417</v>
      </c>
      <c r="F286" t="s">
        <v>1418</v>
      </c>
      <c r="G286">
        <v>6684684.7584615117</v>
      </c>
      <c r="H286">
        <v>35263062.091367006</v>
      </c>
      <c r="I286">
        <v>0</v>
      </c>
      <c r="J286">
        <v>32287.487466372098</v>
      </c>
      <c r="K286">
        <v>3.5802713290023429E-4</v>
      </c>
      <c r="L286">
        <v>1.104260176265449E-3</v>
      </c>
      <c r="M286">
        <v>0</v>
      </c>
      <c r="N286">
        <v>2.0329196546452427E-4</v>
      </c>
      <c r="O286" t="s">
        <v>1268</v>
      </c>
    </row>
    <row r="287" spans="1:15">
      <c r="A287" t="s">
        <v>1419</v>
      </c>
      <c r="B287" t="s">
        <v>187</v>
      </c>
      <c r="C287" t="s">
        <v>1420</v>
      </c>
      <c r="D287" t="s">
        <v>186</v>
      </c>
      <c r="E287" t="s">
        <v>1421</v>
      </c>
      <c r="F287" t="s">
        <v>1422</v>
      </c>
      <c r="G287">
        <v>30179885.4568308</v>
      </c>
      <c r="H287">
        <v>100999625.86159611</v>
      </c>
      <c r="I287">
        <v>68099.450765400004</v>
      </c>
      <c r="J287">
        <v>715313.52984930994</v>
      </c>
      <c r="K287">
        <v>1.6164139748982634E-3</v>
      </c>
      <c r="L287">
        <v>3.1627957994032211E-3</v>
      </c>
      <c r="M287">
        <v>2.8422961872335431E-3</v>
      </c>
      <c r="N287">
        <v>4.5038342967345275E-3</v>
      </c>
      <c r="O287" t="s">
        <v>1268</v>
      </c>
    </row>
    <row r="288" spans="1:15">
      <c r="A288" t="s">
        <v>1423</v>
      </c>
      <c r="B288" t="s">
        <v>187</v>
      </c>
      <c r="C288" t="s">
        <v>1424</v>
      </c>
      <c r="D288" t="s">
        <v>186</v>
      </c>
      <c r="E288" t="s">
        <v>1425</v>
      </c>
      <c r="F288" t="s">
        <v>1426</v>
      </c>
      <c r="G288">
        <v>87179411.683216006</v>
      </c>
      <c r="H288">
        <v>245564064.710967</v>
      </c>
      <c r="I288">
        <v>64115.950805629996</v>
      </c>
      <c r="J288">
        <v>2025845.60793221</v>
      </c>
      <c r="K288">
        <v>4.6692695228988832E-3</v>
      </c>
      <c r="L288">
        <v>7.6898204892018934E-3</v>
      </c>
      <c r="M288">
        <v>2.6760351290275953E-3</v>
      </c>
      <c r="N288">
        <v>1.2755347897328604E-2</v>
      </c>
      <c r="O288" t="s">
        <v>1268</v>
      </c>
    </row>
    <row r="289" spans="1:15">
      <c r="A289" t="s">
        <v>1427</v>
      </c>
      <c r="B289" t="s">
        <v>187</v>
      </c>
      <c r="C289" t="s">
        <v>1428</v>
      </c>
      <c r="D289" t="s">
        <v>186</v>
      </c>
      <c r="E289" t="s">
        <v>1429</v>
      </c>
      <c r="F289" t="s">
        <v>1430</v>
      </c>
      <c r="G289">
        <v>84808392.383235991</v>
      </c>
      <c r="H289">
        <v>225982173.26300299</v>
      </c>
      <c r="I289">
        <v>212125.16891529999</v>
      </c>
      <c r="J289">
        <v>1671531.5181964498</v>
      </c>
      <c r="K289">
        <v>4.5422793546716625E-3</v>
      </c>
      <c r="L289">
        <v>7.0766150096008059E-3</v>
      </c>
      <c r="M289">
        <v>8.8535597871600112E-3</v>
      </c>
      <c r="N289">
        <v>1.052447726147699E-2</v>
      </c>
      <c r="O289" t="s">
        <v>1268</v>
      </c>
    </row>
    <row r="290" spans="1:15">
      <c r="A290" t="s">
        <v>1431</v>
      </c>
      <c r="B290" t="s">
        <v>187</v>
      </c>
      <c r="C290" t="s">
        <v>532</v>
      </c>
      <c r="D290" t="s">
        <v>186</v>
      </c>
      <c r="E290" t="s">
        <v>533</v>
      </c>
      <c r="F290" t="s">
        <v>1432</v>
      </c>
      <c r="G290">
        <v>129658587.2189054</v>
      </c>
      <c r="H290">
        <v>225389763.10566729</v>
      </c>
      <c r="I290">
        <v>73612.407571889999</v>
      </c>
      <c r="J290">
        <v>1386323.9354344662</v>
      </c>
      <c r="K290">
        <v>6.9444250425002218E-3</v>
      </c>
      <c r="L290">
        <v>7.0580637294236619E-3</v>
      </c>
      <c r="M290">
        <v>3.0723928463894357E-3</v>
      </c>
      <c r="N290">
        <v>8.7287224779727911E-3</v>
      </c>
      <c r="O290" t="s">
        <v>1268</v>
      </c>
    </row>
    <row r="291" spans="1:15">
      <c r="A291" t="s">
        <v>1433</v>
      </c>
      <c r="B291" t="s">
        <v>187</v>
      </c>
      <c r="C291" t="s">
        <v>1434</v>
      </c>
      <c r="D291" t="s">
        <v>186</v>
      </c>
      <c r="E291" t="s">
        <v>1435</v>
      </c>
      <c r="F291" t="s">
        <v>1436</v>
      </c>
      <c r="G291">
        <v>54843695.763877608</v>
      </c>
      <c r="H291">
        <v>98100556.232276797</v>
      </c>
      <c r="I291">
        <v>117264.1127311</v>
      </c>
      <c r="J291">
        <v>912623.38840119995</v>
      </c>
      <c r="K291">
        <v>2.9373907463832245E-3</v>
      </c>
      <c r="L291">
        <v>3.0720116487930648E-3</v>
      </c>
      <c r="M291">
        <v>4.8943029168198931E-3</v>
      </c>
      <c r="N291">
        <v>5.7461579365754327E-3</v>
      </c>
      <c r="O291" t="s">
        <v>1268</v>
      </c>
    </row>
    <row r="292" spans="1:15">
      <c r="A292" t="s">
        <v>1437</v>
      </c>
      <c r="B292" t="s">
        <v>187</v>
      </c>
      <c r="C292" t="s">
        <v>1438</v>
      </c>
      <c r="D292" t="s">
        <v>186</v>
      </c>
      <c r="E292" t="s">
        <v>1439</v>
      </c>
      <c r="F292" t="s">
        <v>1440</v>
      </c>
      <c r="G292">
        <v>15895839.769853441</v>
      </c>
      <c r="H292">
        <v>70196123.29981041</v>
      </c>
      <c r="I292">
        <v>0</v>
      </c>
      <c r="J292">
        <v>202166.67341083003</v>
      </c>
      <c r="K292">
        <v>8.5137028049651388E-4</v>
      </c>
      <c r="L292">
        <v>2.1981863993364536E-3</v>
      </c>
      <c r="M292">
        <v>0</v>
      </c>
      <c r="N292">
        <v>1.272903642066212E-3</v>
      </c>
      <c r="O292" t="s">
        <v>1268</v>
      </c>
    </row>
    <row r="293" spans="1:15">
      <c r="A293" t="s">
        <v>1441</v>
      </c>
      <c r="B293" t="s">
        <v>187</v>
      </c>
      <c r="C293" t="s">
        <v>1442</v>
      </c>
      <c r="D293" t="s">
        <v>186</v>
      </c>
      <c r="E293" t="s">
        <v>1443</v>
      </c>
      <c r="F293" t="s">
        <v>1444</v>
      </c>
      <c r="G293">
        <v>55912625.167341098</v>
      </c>
      <c r="H293">
        <v>183383474.07884866</v>
      </c>
      <c r="I293">
        <v>0</v>
      </c>
      <c r="J293">
        <v>1157106.5945295559</v>
      </c>
      <c r="K293">
        <v>2.9946418724158116E-3</v>
      </c>
      <c r="L293">
        <v>5.7426399013730577E-3</v>
      </c>
      <c r="M293">
        <v>0</v>
      </c>
      <c r="N293">
        <v>7.2854995019005992E-3</v>
      </c>
      <c r="O293" t="s">
        <v>1268</v>
      </c>
    </row>
    <row r="294" spans="1:15">
      <c r="A294" t="s">
        <v>1445</v>
      </c>
      <c r="B294" t="s">
        <v>187</v>
      </c>
      <c r="C294" t="s">
        <v>954</v>
      </c>
      <c r="D294" t="s">
        <v>186</v>
      </c>
      <c r="E294" t="s">
        <v>955</v>
      </c>
      <c r="F294" t="s">
        <v>1446</v>
      </c>
      <c r="G294">
        <v>10302059.639343919</v>
      </c>
      <c r="H294">
        <v>26680935.363559011</v>
      </c>
      <c r="I294">
        <v>0</v>
      </c>
      <c r="J294">
        <v>265085.39850704104</v>
      </c>
      <c r="K294">
        <v>5.5177125158710092E-4</v>
      </c>
      <c r="L294">
        <v>8.3551151375205429E-4</v>
      </c>
      <c r="M294">
        <v>0</v>
      </c>
      <c r="N294">
        <v>1.6690593139082129E-3</v>
      </c>
      <c r="O294" t="s">
        <v>1268</v>
      </c>
    </row>
    <row r="295" spans="1:15">
      <c r="A295" t="s">
        <v>1447</v>
      </c>
      <c r="B295" t="s">
        <v>187</v>
      </c>
      <c r="C295" t="s">
        <v>1448</v>
      </c>
      <c r="D295" t="s">
        <v>186</v>
      </c>
      <c r="E295" t="s">
        <v>1449</v>
      </c>
      <c r="F295" t="s">
        <v>1450</v>
      </c>
      <c r="G295">
        <v>47638536.492673598</v>
      </c>
      <c r="H295">
        <v>176496346.57650301</v>
      </c>
      <c r="I295">
        <v>235630.40485448</v>
      </c>
      <c r="J295">
        <v>922182.22884444008</v>
      </c>
      <c r="K295">
        <v>2.5514873553978252E-3</v>
      </c>
      <c r="L295">
        <v>5.5269700139991898E-3</v>
      </c>
      <c r="M295">
        <v>9.8346079709421396E-3</v>
      </c>
      <c r="N295">
        <v>5.8063433400786313E-3</v>
      </c>
      <c r="O295" t="s">
        <v>1268</v>
      </c>
    </row>
    <row r="296" spans="1:15">
      <c r="A296" t="s">
        <v>1451</v>
      </c>
      <c r="B296" t="s">
        <v>187</v>
      </c>
      <c r="C296" t="s">
        <v>1452</v>
      </c>
      <c r="D296" t="s">
        <v>186</v>
      </c>
      <c r="E296" t="s">
        <v>1453</v>
      </c>
      <c r="F296" t="s">
        <v>1454</v>
      </c>
      <c r="G296">
        <v>40565776.380488805</v>
      </c>
      <c r="H296">
        <v>95147837.302753195</v>
      </c>
      <c r="I296">
        <v>50104.547522399997</v>
      </c>
      <c r="J296">
        <v>878756.62253119994</v>
      </c>
      <c r="K296">
        <v>2.17267517260172E-3</v>
      </c>
      <c r="L296">
        <v>2.9795474743226262E-3</v>
      </c>
      <c r="M296">
        <v>2.0912351389820037E-3</v>
      </c>
      <c r="N296">
        <v>5.5329223478722293E-3</v>
      </c>
      <c r="O296" t="s">
        <v>1268</v>
      </c>
    </row>
    <row r="297" spans="1:15">
      <c r="A297" t="s">
        <v>1455</v>
      </c>
      <c r="B297" t="s">
        <v>187</v>
      </c>
      <c r="C297" t="s">
        <v>1456</v>
      </c>
      <c r="D297" t="s">
        <v>186</v>
      </c>
      <c r="E297" t="s">
        <v>1457</v>
      </c>
      <c r="F297" t="s">
        <v>1458</v>
      </c>
      <c r="G297">
        <v>594579652.98996007</v>
      </c>
      <c r="H297">
        <v>850253300.50896168</v>
      </c>
      <c r="I297">
        <v>540132.51203992998</v>
      </c>
      <c r="J297">
        <v>4578516.7106003398</v>
      </c>
      <c r="K297">
        <v>3.1845278593183091E-2</v>
      </c>
      <c r="L297">
        <v>2.6625619098466342E-2</v>
      </c>
      <c r="M297">
        <v>2.254374392622829E-2</v>
      </c>
      <c r="N297">
        <v>2.8827751368994826E-2</v>
      </c>
      <c r="O297" t="s">
        <v>1268</v>
      </c>
    </row>
    <row r="298" spans="1:15">
      <c r="A298" t="s">
        <v>1459</v>
      </c>
      <c r="B298" t="s">
        <v>187</v>
      </c>
      <c r="C298" t="s">
        <v>1460</v>
      </c>
      <c r="D298" t="s">
        <v>186</v>
      </c>
      <c r="E298" t="s">
        <v>1461</v>
      </c>
      <c r="F298" t="s">
        <v>1462</v>
      </c>
      <c r="G298">
        <v>19234590.360257812</v>
      </c>
      <c r="H298">
        <v>89183051.325157106</v>
      </c>
      <c r="I298">
        <v>0</v>
      </c>
      <c r="J298">
        <v>728191.04595142102</v>
      </c>
      <c r="K298">
        <v>1.0301914731994822E-3</v>
      </c>
      <c r="L298">
        <v>2.7927606434473102E-3</v>
      </c>
      <c r="M298">
        <v>0</v>
      </c>
      <c r="N298">
        <v>4.5849151043206183E-3</v>
      </c>
      <c r="O298" t="s">
        <v>1268</v>
      </c>
    </row>
    <row r="299" spans="1:15">
      <c r="A299" t="s">
        <v>1463</v>
      </c>
      <c r="B299" t="s">
        <v>187</v>
      </c>
      <c r="C299" t="s">
        <v>1464</v>
      </c>
      <c r="D299" t="s">
        <v>186</v>
      </c>
      <c r="E299" t="s">
        <v>1465</v>
      </c>
      <c r="F299" t="s">
        <v>1466</v>
      </c>
      <c r="G299">
        <v>32583239.214769699</v>
      </c>
      <c r="H299">
        <v>83922795.225755304</v>
      </c>
      <c r="I299">
        <v>105113.03568143</v>
      </c>
      <c r="J299">
        <v>772690.7835002729</v>
      </c>
      <c r="K299">
        <v>1.7451359545265002E-3</v>
      </c>
      <c r="L299">
        <v>2.6280361134993313E-3</v>
      </c>
      <c r="M299">
        <v>4.3871481662179157E-3</v>
      </c>
      <c r="N299">
        <v>4.8650991576132006E-3</v>
      </c>
      <c r="O299" t="s">
        <v>1268</v>
      </c>
    </row>
    <row r="300" spans="1:15">
      <c r="A300" t="s">
        <v>1467</v>
      </c>
      <c r="B300" t="s">
        <v>187</v>
      </c>
      <c r="C300" t="s">
        <v>1468</v>
      </c>
      <c r="D300" t="s">
        <v>186</v>
      </c>
      <c r="E300" t="s">
        <v>1469</v>
      </c>
      <c r="F300" t="s">
        <v>1470</v>
      </c>
      <c r="G300">
        <v>56044202.392544597</v>
      </c>
      <c r="H300">
        <v>227021182.28065988</v>
      </c>
      <c r="I300">
        <v>500509.71338089998</v>
      </c>
      <c r="J300">
        <v>1140436.1655135639</v>
      </c>
      <c r="K300">
        <v>3.0016890583934221E-3</v>
      </c>
      <c r="L300">
        <v>7.1091514999942502E-3</v>
      </c>
      <c r="M300">
        <v>2.0889990066390949E-2</v>
      </c>
      <c r="N300">
        <v>7.1805373464114948E-3</v>
      </c>
      <c r="O300" t="s">
        <v>1268</v>
      </c>
    </row>
    <row r="301" spans="1:15">
      <c r="A301" t="s">
        <v>1471</v>
      </c>
      <c r="B301" t="s">
        <v>187</v>
      </c>
      <c r="C301" t="s">
        <v>1472</v>
      </c>
      <c r="D301" t="s">
        <v>186</v>
      </c>
      <c r="E301" t="s">
        <v>1473</v>
      </c>
      <c r="F301" t="s">
        <v>1474</v>
      </c>
      <c r="G301">
        <v>27574785.660503071</v>
      </c>
      <c r="H301">
        <v>67962032.731823087</v>
      </c>
      <c r="I301">
        <v>0</v>
      </c>
      <c r="J301">
        <v>342751.34910967795</v>
      </c>
      <c r="K301">
        <v>1.4768866157632513E-3</v>
      </c>
      <c r="L301">
        <v>2.1282260187544559E-3</v>
      </c>
      <c r="M301">
        <v>0</v>
      </c>
      <c r="N301">
        <v>2.1580680596065284E-3</v>
      </c>
      <c r="O301" t="s">
        <v>1268</v>
      </c>
    </row>
    <row r="302" spans="1:15">
      <c r="A302" t="s">
        <v>1475</v>
      </c>
      <c r="B302" t="s">
        <v>187</v>
      </c>
      <c r="C302" t="s">
        <v>1476</v>
      </c>
      <c r="D302" t="s">
        <v>186</v>
      </c>
      <c r="E302" t="s">
        <v>1477</v>
      </c>
      <c r="F302" t="s">
        <v>1478</v>
      </c>
      <c r="G302">
        <v>3977521.3147548437</v>
      </c>
      <c r="H302">
        <v>17665726.77508546</v>
      </c>
      <c r="I302">
        <v>0</v>
      </c>
      <c r="J302">
        <v>36088.5911016217</v>
      </c>
      <c r="K302">
        <v>2.1303331478252034E-4</v>
      </c>
      <c r="L302">
        <v>5.5320092486491447E-4</v>
      </c>
      <c r="M302">
        <v>0</v>
      </c>
      <c r="N302">
        <v>2.2722488467197431E-4</v>
      </c>
      <c r="O302" t="s">
        <v>1268</v>
      </c>
    </row>
    <row r="303" spans="1:15">
      <c r="A303" t="s">
        <v>1479</v>
      </c>
      <c r="B303" t="s">
        <v>187</v>
      </c>
      <c r="C303" t="s">
        <v>1480</v>
      </c>
      <c r="D303" t="s">
        <v>186</v>
      </c>
      <c r="E303" t="s">
        <v>1481</v>
      </c>
      <c r="F303" t="s">
        <v>1482</v>
      </c>
      <c r="G303">
        <v>15779999.17300142</v>
      </c>
      <c r="H303">
        <v>72118524.971329197</v>
      </c>
      <c r="I303">
        <v>101373.82413614</v>
      </c>
      <c r="J303">
        <v>402264.22394898004</v>
      </c>
      <c r="K303">
        <v>8.4516593754498082E-4</v>
      </c>
      <c r="L303">
        <v>2.2583862652228608E-3</v>
      </c>
      <c r="M303">
        <v>4.2310830790698523E-3</v>
      </c>
      <c r="N303">
        <v>2.5327794492470733E-3</v>
      </c>
      <c r="O303" t="s">
        <v>1268</v>
      </c>
    </row>
    <row r="304" spans="1:15">
      <c r="A304" t="s">
        <v>1483</v>
      </c>
      <c r="B304" t="s">
        <v>187</v>
      </c>
      <c r="C304" t="s">
        <v>1484</v>
      </c>
      <c r="D304" t="s">
        <v>186</v>
      </c>
      <c r="E304" t="s">
        <v>1485</v>
      </c>
      <c r="F304" t="s">
        <v>1486</v>
      </c>
      <c r="G304">
        <v>27277037.838366348</v>
      </c>
      <c r="H304">
        <v>55061081.217673331</v>
      </c>
      <c r="I304">
        <v>0</v>
      </c>
      <c r="J304">
        <v>150644.65932454198</v>
      </c>
      <c r="K304">
        <v>1.4609394465340722E-3</v>
      </c>
      <c r="L304">
        <v>1.7242336780979512E-3</v>
      </c>
      <c r="M304">
        <v>0</v>
      </c>
      <c r="N304">
        <v>9.4850517286970844E-4</v>
      </c>
      <c r="O304" t="s">
        <v>1268</v>
      </c>
    </row>
    <row r="305" spans="1:15">
      <c r="A305" t="s">
        <v>1487</v>
      </c>
      <c r="B305" t="s">
        <v>187</v>
      </c>
      <c r="C305" t="s">
        <v>1488</v>
      </c>
      <c r="D305" t="s">
        <v>186</v>
      </c>
      <c r="E305" t="s">
        <v>1489</v>
      </c>
      <c r="F305" t="s">
        <v>1490</v>
      </c>
      <c r="G305">
        <v>133146834.59167799</v>
      </c>
      <c r="H305">
        <v>404540893.919595</v>
      </c>
      <c r="I305">
        <v>374266.64896361</v>
      </c>
      <c r="J305">
        <v>1452116.9449681118</v>
      </c>
      <c r="K305">
        <v>7.1312531803775833E-3</v>
      </c>
      <c r="L305">
        <v>1.2668168115088297E-2</v>
      </c>
      <c r="M305">
        <v>1.5620928765235031E-2</v>
      </c>
      <c r="N305">
        <v>9.1429755298973615E-3</v>
      </c>
      <c r="O305" t="s">
        <v>1268</v>
      </c>
    </row>
    <row r="306" spans="1:15">
      <c r="A306" t="s">
        <v>1491</v>
      </c>
      <c r="B306" t="s">
        <v>187</v>
      </c>
      <c r="C306" t="s">
        <v>1492</v>
      </c>
      <c r="D306" t="s">
        <v>186</v>
      </c>
      <c r="E306" t="s">
        <v>1493</v>
      </c>
      <c r="F306" t="s">
        <v>1494</v>
      </c>
      <c r="G306">
        <v>50066177.535144001</v>
      </c>
      <c r="H306">
        <v>153731309.0359481</v>
      </c>
      <c r="I306">
        <v>0</v>
      </c>
      <c r="J306">
        <v>1148112.4669727001</v>
      </c>
      <c r="K306">
        <v>2.6815101453351404E-3</v>
      </c>
      <c r="L306">
        <v>4.8140845503917319E-3</v>
      </c>
      <c r="M306">
        <v>0</v>
      </c>
      <c r="N306">
        <v>7.228869704658674E-3</v>
      </c>
      <c r="O306" t="s">
        <v>1268</v>
      </c>
    </row>
    <row r="307" spans="1:15">
      <c r="A307" t="s">
        <v>1495</v>
      </c>
      <c r="B307" t="s">
        <v>187</v>
      </c>
      <c r="C307" t="s">
        <v>149</v>
      </c>
      <c r="D307" t="s">
        <v>186</v>
      </c>
      <c r="E307" t="s">
        <v>584</v>
      </c>
      <c r="F307" t="s">
        <v>1496</v>
      </c>
      <c r="G307">
        <v>37899264.94782728</v>
      </c>
      <c r="H307">
        <v>94128122.68857345</v>
      </c>
      <c r="I307">
        <v>0</v>
      </c>
      <c r="J307">
        <v>722016.07517738291</v>
      </c>
      <c r="K307">
        <v>2.0298586483261274E-3</v>
      </c>
      <c r="L307">
        <v>2.9476151867442808E-3</v>
      </c>
      <c r="M307">
        <v>0</v>
      </c>
      <c r="N307">
        <v>4.546035586468768E-3</v>
      </c>
      <c r="O307" t="s">
        <v>1268</v>
      </c>
    </row>
    <row r="308" spans="1:15">
      <c r="A308" t="s">
        <v>1497</v>
      </c>
      <c r="B308" t="s">
        <v>187</v>
      </c>
      <c r="C308" t="s">
        <v>1498</v>
      </c>
      <c r="D308" t="s">
        <v>186</v>
      </c>
      <c r="E308" t="s">
        <v>1499</v>
      </c>
      <c r="F308" t="s">
        <v>1500</v>
      </c>
      <c r="G308">
        <v>1181127036.4202299</v>
      </c>
      <c r="H308">
        <v>2048960306.9693899</v>
      </c>
      <c r="I308">
        <v>355262.45165950002</v>
      </c>
      <c r="J308">
        <v>10507515.7479</v>
      </c>
      <c r="K308">
        <v>6.3260354335364477E-2</v>
      </c>
      <c r="L308">
        <v>6.4163040177070904E-2</v>
      </c>
      <c r="M308">
        <v>1.4827742374863289E-2</v>
      </c>
      <c r="N308">
        <v>6.6158555408339065E-2</v>
      </c>
      <c r="O308" t="s">
        <v>1268</v>
      </c>
    </row>
    <row r="309" spans="1:15">
      <c r="A309" t="s">
        <v>1501</v>
      </c>
      <c r="B309" t="s">
        <v>187</v>
      </c>
      <c r="C309" t="s">
        <v>769</v>
      </c>
      <c r="D309" t="s">
        <v>186</v>
      </c>
      <c r="E309" t="s">
        <v>770</v>
      </c>
      <c r="F309" t="s">
        <v>1502</v>
      </c>
      <c r="G309">
        <v>25886280.0515102</v>
      </c>
      <c r="H309">
        <v>75378702.159329101</v>
      </c>
      <c r="I309">
        <v>32813.018549001004</v>
      </c>
      <c r="J309">
        <v>729503.59514970903</v>
      </c>
      <c r="K309">
        <v>1.3864514129201459E-3</v>
      </c>
      <c r="L309">
        <v>2.3604784722736694E-3</v>
      </c>
      <c r="M309">
        <v>1.3695311263925032E-3</v>
      </c>
      <c r="N309">
        <v>4.593179318331286E-3</v>
      </c>
      <c r="O309" t="s">
        <v>1268</v>
      </c>
    </row>
    <row r="310" spans="1:15">
      <c r="A310" t="s">
        <v>1503</v>
      </c>
      <c r="B310" t="s">
        <v>185</v>
      </c>
      <c r="C310" t="s">
        <v>1504</v>
      </c>
      <c r="D310" t="s">
        <v>184</v>
      </c>
      <c r="E310" t="s">
        <v>1505</v>
      </c>
      <c r="F310" t="s">
        <v>1506</v>
      </c>
      <c r="G310">
        <v>3300242233.8451972</v>
      </c>
      <c r="H310">
        <v>3667403648.9142904</v>
      </c>
      <c r="I310">
        <v>969247.71577840007</v>
      </c>
      <c r="J310">
        <v>4323928.1031122999</v>
      </c>
      <c r="K310">
        <v>0.22930494858798078</v>
      </c>
      <c r="L310">
        <v>0.25356224075088868</v>
      </c>
      <c r="M310">
        <v>0.23516682322820742</v>
      </c>
      <c r="N310">
        <v>0.19096734478167834</v>
      </c>
      <c r="O310" t="s">
        <v>109</v>
      </c>
    </row>
    <row r="311" spans="1:15">
      <c r="A311" t="s">
        <v>1507</v>
      </c>
      <c r="B311" t="s">
        <v>185</v>
      </c>
      <c r="C311" t="s">
        <v>1508</v>
      </c>
      <c r="D311" t="s">
        <v>184</v>
      </c>
      <c r="E311" t="s">
        <v>1509</v>
      </c>
      <c r="F311" t="s">
        <v>1510</v>
      </c>
      <c r="G311">
        <v>3862725574.0722084</v>
      </c>
      <c r="H311">
        <v>3504956727.3204823</v>
      </c>
      <c r="I311">
        <v>1404740.2775401659</v>
      </c>
      <c r="J311">
        <v>5281137.1166785602</v>
      </c>
      <c r="K311">
        <v>0.26838699295721252</v>
      </c>
      <c r="L311">
        <v>0.24233075128705392</v>
      </c>
      <c r="M311">
        <v>0.34082959717323597</v>
      </c>
      <c r="N311">
        <v>0.23324271554703971</v>
      </c>
      <c r="O311" t="s">
        <v>109</v>
      </c>
    </row>
    <row r="312" spans="1:15">
      <c r="A312" t="s">
        <v>1511</v>
      </c>
      <c r="B312" t="s">
        <v>185</v>
      </c>
      <c r="C312" t="s">
        <v>1512</v>
      </c>
      <c r="D312" t="s">
        <v>184</v>
      </c>
      <c r="E312" t="s">
        <v>1513</v>
      </c>
      <c r="F312" t="s">
        <v>1514</v>
      </c>
      <c r="G312">
        <v>525503569.96265918</v>
      </c>
      <c r="H312">
        <v>643502758.58744884</v>
      </c>
      <c r="I312">
        <v>166589.98775769002</v>
      </c>
      <c r="J312">
        <v>707643.09189684258</v>
      </c>
      <c r="K312">
        <v>3.6512643786359163E-2</v>
      </c>
      <c r="L312">
        <v>4.4491421457007178E-2</v>
      </c>
      <c r="M312">
        <v>4.0419427938645634E-2</v>
      </c>
      <c r="N312">
        <v>3.1253230648161746E-2</v>
      </c>
      <c r="O312" t="s">
        <v>109</v>
      </c>
    </row>
    <row r="313" spans="1:15">
      <c r="A313" t="s">
        <v>1515</v>
      </c>
      <c r="B313" t="s">
        <v>185</v>
      </c>
      <c r="C313" t="s">
        <v>1516</v>
      </c>
      <c r="D313" t="s">
        <v>184</v>
      </c>
      <c r="E313" t="s">
        <v>1517</v>
      </c>
      <c r="F313" t="s">
        <v>1518</v>
      </c>
      <c r="G313">
        <v>779021781.47221041</v>
      </c>
      <c r="H313">
        <v>859601685.22955966</v>
      </c>
      <c r="I313">
        <v>252996.06323415</v>
      </c>
      <c r="J313">
        <v>1511688.1351120663</v>
      </c>
      <c r="K313">
        <v>5.4127405472680065E-2</v>
      </c>
      <c r="L313">
        <v>5.9432380595622059E-2</v>
      </c>
      <c r="M313">
        <v>6.1383978018701282E-2</v>
      </c>
      <c r="N313">
        <v>6.676407711139519E-2</v>
      </c>
      <c r="O313" t="s">
        <v>109</v>
      </c>
    </row>
    <row r="314" spans="1:15">
      <c r="A314" t="s">
        <v>1519</v>
      </c>
      <c r="B314" t="s">
        <v>185</v>
      </c>
      <c r="C314" t="s">
        <v>1520</v>
      </c>
      <c r="D314" t="s">
        <v>184</v>
      </c>
      <c r="E314" t="s">
        <v>1521</v>
      </c>
      <c r="F314" t="s">
        <v>1522</v>
      </c>
      <c r="G314">
        <v>3516370337.853282</v>
      </c>
      <c r="H314">
        <v>3268767061.7687254</v>
      </c>
      <c r="I314">
        <v>669036.253869429</v>
      </c>
      <c r="J314">
        <v>6575580.671817</v>
      </c>
      <c r="K314">
        <v>0.24432179894815842</v>
      </c>
      <c r="L314">
        <v>0.22600072967701487</v>
      </c>
      <c r="M314">
        <v>0.16232705828005869</v>
      </c>
      <c r="N314">
        <v>0.29041213252153003</v>
      </c>
      <c r="O314" t="s">
        <v>109</v>
      </c>
    </row>
    <row r="315" spans="1:15">
      <c r="A315" t="s">
        <v>1523</v>
      </c>
      <c r="B315" t="s">
        <v>185</v>
      </c>
      <c r="C315" t="s">
        <v>1524</v>
      </c>
      <c r="D315" t="s">
        <v>184</v>
      </c>
      <c r="E315" t="s">
        <v>1525</v>
      </c>
      <c r="F315" t="s">
        <v>1526</v>
      </c>
      <c r="G315">
        <v>1258132466.6617851</v>
      </c>
      <c r="H315">
        <v>1277128903.2335207</v>
      </c>
      <c r="I315">
        <v>297571.15327574004</v>
      </c>
      <c r="J315">
        <v>2387816.3096726602</v>
      </c>
      <c r="K315">
        <v>8.741661373402157E-2</v>
      </c>
      <c r="L315">
        <v>8.8299979340284648E-2</v>
      </c>
      <c r="M315">
        <v>7.2199151631747671E-2</v>
      </c>
      <c r="N315">
        <v>0.10545849274328943</v>
      </c>
      <c r="O315" t="s">
        <v>109</v>
      </c>
    </row>
    <row r="316" spans="1:15">
      <c r="A316" t="s">
        <v>1527</v>
      </c>
      <c r="B316" t="s">
        <v>185</v>
      </c>
      <c r="C316" t="s">
        <v>1528</v>
      </c>
      <c r="D316" t="s">
        <v>184</v>
      </c>
      <c r="E316" t="s">
        <v>1529</v>
      </c>
      <c r="F316" t="s">
        <v>1530</v>
      </c>
      <c r="G316">
        <v>625900700.63049507</v>
      </c>
      <c r="H316">
        <v>682665158.78060591</v>
      </c>
      <c r="I316">
        <v>165617.79083109999</v>
      </c>
      <c r="J316">
        <v>985136.98115570005</v>
      </c>
      <c r="K316">
        <v>4.3488361704902945E-2</v>
      </c>
      <c r="L316">
        <v>4.7199087941742143E-2</v>
      </c>
      <c r="M316">
        <v>4.0183545553723228E-2</v>
      </c>
      <c r="N316">
        <v>4.3508816301115145E-2</v>
      </c>
      <c r="O316" t="s">
        <v>109</v>
      </c>
    </row>
    <row r="317" spans="1:15">
      <c r="A317" t="s">
        <v>1531</v>
      </c>
      <c r="B317" t="s">
        <v>185</v>
      </c>
      <c r="C317" t="s">
        <v>1532</v>
      </c>
      <c r="D317" t="s">
        <v>184</v>
      </c>
      <c r="E317" t="s">
        <v>1533</v>
      </c>
      <c r="F317" t="s">
        <v>1534</v>
      </c>
      <c r="G317">
        <v>524475825.35684407</v>
      </c>
      <c r="H317">
        <v>559498428.14517856</v>
      </c>
      <c r="I317">
        <v>195733.30415520002</v>
      </c>
      <c r="J317">
        <v>869307.75988999999</v>
      </c>
      <c r="K317">
        <v>3.6441234808684386E-2</v>
      </c>
      <c r="L317">
        <v>3.8683408950386598E-2</v>
      </c>
      <c r="M317">
        <v>4.7490418175680026E-2</v>
      </c>
      <c r="N317">
        <v>3.8393190345790196E-2</v>
      </c>
      <c r="O317" t="s">
        <v>109</v>
      </c>
    </row>
    <row r="318" spans="1:15">
      <c r="A318" t="s">
        <v>1535</v>
      </c>
      <c r="B318" t="s">
        <v>183</v>
      </c>
      <c r="C318" t="s">
        <v>1536</v>
      </c>
      <c r="D318" t="s">
        <v>182</v>
      </c>
      <c r="E318" t="s">
        <v>1537</v>
      </c>
      <c r="F318" t="s">
        <v>1538</v>
      </c>
      <c r="G318">
        <v>781070100.8544929</v>
      </c>
      <c r="H318">
        <v>881237591.74535179</v>
      </c>
      <c r="I318">
        <v>2757824.9318379997</v>
      </c>
      <c r="J318">
        <v>5007906.1659629997</v>
      </c>
      <c r="K318">
        <v>0.17645822589378057</v>
      </c>
      <c r="L318">
        <v>0.17991297386510111</v>
      </c>
      <c r="M318">
        <v>0.11719926622527557</v>
      </c>
      <c r="N318">
        <v>0.39036763114696255</v>
      </c>
      <c r="O318" t="s">
        <v>1539</v>
      </c>
    </row>
    <row r="319" spans="1:15">
      <c r="A319" t="s">
        <v>1540</v>
      </c>
      <c r="B319" t="s">
        <v>183</v>
      </c>
      <c r="C319" t="s">
        <v>1541</v>
      </c>
      <c r="D319" t="s">
        <v>182</v>
      </c>
      <c r="E319" t="s">
        <v>1542</v>
      </c>
      <c r="F319" t="s">
        <v>1543</v>
      </c>
      <c r="G319">
        <v>2673412508.0956001</v>
      </c>
      <c r="H319">
        <v>2622615406.2608099</v>
      </c>
      <c r="I319">
        <v>13111906.786381999</v>
      </c>
      <c r="J319">
        <v>6543079.9255039999</v>
      </c>
      <c r="K319">
        <v>0.60397348169479392</v>
      </c>
      <c r="L319">
        <v>0.53543169454482298</v>
      </c>
      <c r="M319">
        <v>0.55721660807309381</v>
      </c>
      <c r="N319">
        <v>0.51003483816935236</v>
      </c>
      <c r="O319" t="s">
        <v>1539</v>
      </c>
    </row>
    <row r="320" spans="1:15">
      <c r="A320" t="s">
        <v>1544</v>
      </c>
      <c r="B320" t="s">
        <v>183</v>
      </c>
      <c r="C320" t="s">
        <v>1545</v>
      </c>
      <c r="D320" t="s">
        <v>182</v>
      </c>
      <c r="E320" t="s">
        <v>1546</v>
      </c>
      <c r="F320" t="s">
        <v>1547</v>
      </c>
      <c r="G320">
        <v>971891377.85775197</v>
      </c>
      <c r="H320">
        <v>1394279542.4859126</v>
      </c>
      <c r="I320">
        <v>7661345.0594880003</v>
      </c>
      <c r="J320">
        <v>1277706.060208</v>
      </c>
      <c r="K320">
        <v>0.21956829241142545</v>
      </c>
      <c r="L320">
        <v>0.284655331590076</v>
      </c>
      <c r="M320">
        <v>0.32558412570163048</v>
      </c>
      <c r="N320">
        <v>9.9597530683685015E-2</v>
      </c>
      <c r="O320" t="s">
        <v>1539</v>
      </c>
    </row>
    <row r="321" spans="1:15">
      <c r="A321" t="s">
        <v>1548</v>
      </c>
      <c r="B321" t="s">
        <v>135</v>
      </c>
      <c r="C321" t="s">
        <v>135</v>
      </c>
      <c r="D321" t="s">
        <v>134</v>
      </c>
      <c r="E321" t="s">
        <v>1549</v>
      </c>
      <c r="F321" t="s">
        <v>1550</v>
      </c>
      <c r="G321">
        <v>2314429467.32937</v>
      </c>
      <c r="H321">
        <v>1285101899.6900609</v>
      </c>
      <c r="I321">
        <v>17035908.285578001</v>
      </c>
      <c r="J321">
        <v>959752.42788257985</v>
      </c>
      <c r="K321">
        <v>1</v>
      </c>
      <c r="L321">
        <v>1</v>
      </c>
      <c r="M321">
        <v>1</v>
      </c>
      <c r="N321">
        <v>1</v>
      </c>
      <c r="O321" t="s">
        <v>1539</v>
      </c>
    </row>
    <row r="322" spans="1:15">
      <c r="A322" t="s">
        <v>1551</v>
      </c>
      <c r="B322" t="s">
        <v>133</v>
      </c>
      <c r="C322" t="s">
        <v>1552</v>
      </c>
      <c r="D322" t="s">
        <v>132</v>
      </c>
      <c r="E322" t="s">
        <v>1553</v>
      </c>
      <c r="F322" t="s">
        <v>1554</v>
      </c>
      <c r="G322">
        <v>1486269011.7739851</v>
      </c>
      <c r="H322">
        <v>1521455937.9173448</v>
      </c>
      <c r="I322">
        <v>3655053.7502967403</v>
      </c>
      <c r="J322">
        <v>2987829.1780428421</v>
      </c>
      <c r="K322">
        <v>1.6215528845062673E-2</v>
      </c>
      <c r="L322">
        <v>1.6681053538797924E-2</v>
      </c>
      <c r="M322">
        <v>1.7200791530869872E-2</v>
      </c>
      <c r="N322">
        <v>1.7208009271874429E-2</v>
      </c>
      <c r="O322" t="s">
        <v>133</v>
      </c>
    </row>
    <row r="323" spans="1:15">
      <c r="A323" t="s">
        <v>1555</v>
      </c>
      <c r="B323" t="s">
        <v>133</v>
      </c>
      <c r="C323" t="s">
        <v>1556</v>
      </c>
      <c r="D323" t="s">
        <v>132</v>
      </c>
      <c r="E323" t="s">
        <v>1557</v>
      </c>
      <c r="F323" t="s">
        <v>1558</v>
      </c>
      <c r="G323">
        <v>285777996.5230462</v>
      </c>
      <c r="H323">
        <v>524063678.72536492</v>
      </c>
      <c r="I323">
        <v>1444436.9141124999</v>
      </c>
      <c r="J323">
        <v>1180757.1468891161</v>
      </c>
      <c r="K323">
        <v>3.1179021490682652E-3</v>
      </c>
      <c r="L323">
        <v>5.7457689471596945E-3</v>
      </c>
      <c r="M323">
        <v>6.7975630282112792E-3</v>
      </c>
      <c r="N323">
        <v>6.800415526033987E-3</v>
      </c>
      <c r="O323" t="s">
        <v>133</v>
      </c>
    </row>
    <row r="324" spans="1:15">
      <c r="A324" t="s">
        <v>1559</v>
      </c>
      <c r="B324" t="s">
        <v>133</v>
      </c>
      <c r="C324" t="s">
        <v>1560</v>
      </c>
      <c r="D324" t="s">
        <v>132</v>
      </c>
      <c r="E324" t="s">
        <v>1561</v>
      </c>
      <c r="F324" t="s">
        <v>1562</v>
      </c>
      <c r="G324">
        <v>779788529.66629004</v>
      </c>
      <c r="H324">
        <v>1107397204.8003256</v>
      </c>
      <c r="I324">
        <v>1808281.035228</v>
      </c>
      <c r="J324">
        <v>1478181.938442077</v>
      </c>
      <c r="K324">
        <v>8.5076680571845188E-3</v>
      </c>
      <c r="L324">
        <v>1.2141365123774586E-2</v>
      </c>
      <c r="M324">
        <v>8.5098242710267072E-3</v>
      </c>
      <c r="N324">
        <v>8.5133945036612278E-3</v>
      </c>
      <c r="O324" t="s">
        <v>133</v>
      </c>
    </row>
    <row r="325" spans="1:15">
      <c r="A325" t="s">
        <v>1563</v>
      </c>
      <c r="B325" t="s">
        <v>133</v>
      </c>
      <c r="C325" t="s">
        <v>1564</v>
      </c>
      <c r="D325" t="s">
        <v>132</v>
      </c>
      <c r="E325" t="s">
        <v>1565</v>
      </c>
      <c r="F325" t="s">
        <v>1566</v>
      </c>
      <c r="G325">
        <v>203281934.1151754</v>
      </c>
      <c r="H325">
        <v>321282590.52637011</v>
      </c>
      <c r="I325">
        <v>600090.91421569989</v>
      </c>
      <c r="J325">
        <v>490545.35194256593</v>
      </c>
      <c r="K325">
        <v>2.2178515734445144E-3</v>
      </c>
      <c r="L325">
        <v>3.5225023348295112E-3</v>
      </c>
      <c r="M325">
        <v>2.8240456694119372E-3</v>
      </c>
      <c r="N325">
        <v>2.8252314511608067E-3</v>
      </c>
      <c r="O325" t="s">
        <v>133</v>
      </c>
    </row>
    <row r="326" spans="1:15">
      <c r="A326" t="s">
        <v>1567</v>
      </c>
      <c r="B326" t="s">
        <v>133</v>
      </c>
      <c r="C326" t="s">
        <v>1568</v>
      </c>
      <c r="D326" t="s">
        <v>132</v>
      </c>
      <c r="E326" t="s">
        <v>1569</v>
      </c>
      <c r="F326" t="s">
        <v>1570</v>
      </c>
      <c r="G326">
        <v>2072944325.4339731</v>
      </c>
      <c r="H326">
        <v>2120868572.2705183</v>
      </c>
      <c r="I326">
        <v>5127946.9789477</v>
      </c>
      <c r="J326">
        <v>4191848.4635841101</v>
      </c>
      <c r="K326">
        <v>2.2616288328021192E-2</v>
      </c>
      <c r="L326">
        <v>2.3252939057325766E-2</v>
      </c>
      <c r="M326">
        <v>2.4132270820660936E-2</v>
      </c>
      <c r="N326">
        <v>2.4142400026663652E-2</v>
      </c>
      <c r="O326" t="s">
        <v>133</v>
      </c>
    </row>
    <row r="327" spans="1:15">
      <c r="A327" t="s">
        <v>1571</v>
      </c>
      <c r="B327" t="s">
        <v>133</v>
      </c>
      <c r="C327" t="s">
        <v>1572</v>
      </c>
      <c r="D327" t="s">
        <v>132</v>
      </c>
      <c r="E327" t="s">
        <v>1573</v>
      </c>
      <c r="F327" t="s">
        <v>1574</v>
      </c>
      <c r="G327">
        <v>8248054990.007719</v>
      </c>
      <c r="H327">
        <v>6077418588.3150454</v>
      </c>
      <c r="I327">
        <v>15893906.409760002</v>
      </c>
      <c r="J327">
        <v>12986438.600743998</v>
      </c>
      <c r="K327">
        <v>8.9988133067845949E-2</v>
      </c>
      <c r="L327">
        <v>6.6632060990304179E-2</v>
      </c>
      <c r="M327">
        <v>7.4797195730225002E-2</v>
      </c>
      <c r="N327">
        <v>7.479368549329643E-2</v>
      </c>
      <c r="O327" t="s">
        <v>133</v>
      </c>
    </row>
    <row r="328" spans="1:15">
      <c r="A328" t="s">
        <v>1575</v>
      </c>
      <c r="B328" t="s">
        <v>133</v>
      </c>
      <c r="C328" t="s">
        <v>356</v>
      </c>
      <c r="D328" t="s">
        <v>132</v>
      </c>
      <c r="E328" t="s">
        <v>357</v>
      </c>
      <c r="F328" t="s">
        <v>1576</v>
      </c>
      <c r="G328">
        <v>68357094.615401134</v>
      </c>
      <c r="H328">
        <v>120312725.06270972</v>
      </c>
      <c r="I328">
        <v>243901.98885482003</v>
      </c>
      <c r="J328">
        <v>199378.03654262502</v>
      </c>
      <c r="K328">
        <v>7.4579126034370633E-4</v>
      </c>
      <c r="L328">
        <v>1.3190937431398462E-3</v>
      </c>
      <c r="M328">
        <v>1.147810005233358E-3</v>
      </c>
      <c r="N328">
        <v>1.1482915846216476E-3</v>
      </c>
      <c r="O328" t="s">
        <v>133</v>
      </c>
    </row>
    <row r="329" spans="1:15">
      <c r="A329" t="s">
        <v>1577</v>
      </c>
      <c r="B329" t="s">
        <v>133</v>
      </c>
      <c r="C329" t="s">
        <v>1578</v>
      </c>
      <c r="D329" t="s">
        <v>132</v>
      </c>
      <c r="E329" t="s">
        <v>1579</v>
      </c>
      <c r="F329" t="s">
        <v>1580</v>
      </c>
      <c r="G329">
        <v>699252786.32859302</v>
      </c>
      <c r="H329">
        <v>776790705.93744862</v>
      </c>
      <c r="I329">
        <v>1765738.1920456998</v>
      </c>
      <c r="J329">
        <v>1443405.4911139039</v>
      </c>
      <c r="K329">
        <v>7.6290050030498871E-3</v>
      </c>
      <c r="L329">
        <v>8.5166366184225052E-3</v>
      </c>
      <c r="M329">
        <v>8.3096163871755249E-3</v>
      </c>
      <c r="N329">
        <v>8.3131041281391399E-3</v>
      </c>
      <c r="O329" t="s">
        <v>133</v>
      </c>
    </row>
    <row r="330" spans="1:15">
      <c r="A330" t="s">
        <v>1581</v>
      </c>
      <c r="B330" t="s">
        <v>133</v>
      </c>
      <c r="C330" t="s">
        <v>1582</v>
      </c>
      <c r="D330" t="s">
        <v>132</v>
      </c>
      <c r="E330" t="s">
        <v>1583</v>
      </c>
      <c r="F330" t="s">
        <v>1584</v>
      </c>
      <c r="G330">
        <v>455196353.94205099</v>
      </c>
      <c r="H330">
        <v>617185185.85708606</v>
      </c>
      <c r="I330">
        <v>1040946.4683084</v>
      </c>
      <c r="J330">
        <v>850923.48005029699</v>
      </c>
      <c r="K330">
        <v>4.966294492478554E-3</v>
      </c>
      <c r="L330">
        <v>6.7667415611968292E-3</v>
      </c>
      <c r="M330">
        <v>4.8987250036239228E-3</v>
      </c>
      <c r="N330">
        <v>4.9007818927428682E-3</v>
      </c>
      <c r="O330" t="s">
        <v>133</v>
      </c>
    </row>
    <row r="331" spans="1:15">
      <c r="A331" t="s">
        <v>1585</v>
      </c>
      <c r="B331" t="s">
        <v>133</v>
      </c>
      <c r="C331" t="s">
        <v>380</v>
      </c>
      <c r="D331" t="s">
        <v>132</v>
      </c>
      <c r="E331" t="s">
        <v>381</v>
      </c>
      <c r="F331" t="s">
        <v>1586</v>
      </c>
      <c r="G331">
        <v>789901621.75218499</v>
      </c>
      <c r="H331">
        <v>984364090.31256855</v>
      </c>
      <c r="I331">
        <v>1809623.0026046</v>
      </c>
      <c r="J331">
        <v>1479279.27090029</v>
      </c>
      <c r="K331">
        <v>8.6180041639945977E-3</v>
      </c>
      <c r="L331">
        <v>1.0792445369565558E-2</v>
      </c>
      <c r="M331">
        <v>8.5161396093672848E-3</v>
      </c>
      <c r="N331">
        <v>8.5197144456626069E-3</v>
      </c>
      <c r="O331" t="s">
        <v>133</v>
      </c>
    </row>
    <row r="332" spans="1:15">
      <c r="A332" t="s">
        <v>1587</v>
      </c>
      <c r="B332" t="s">
        <v>133</v>
      </c>
      <c r="C332" t="s">
        <v>1588</v>
      </c>
      <c r="D332" t="s">
        <v>132</v>
      </c>
      <c r="E332" t="s">
        <v>1589</v>
      </c>
      <c r="F332" t="s">
        <v>1590</v>
      </c>
      <c r="G332">
        <v>1570995378.7774279</v>
      </c>
      <c r="H332">
        <v>1534562548.6311727</v>
      </c>
      <c r="I332">
        <v>3723591.112800865</v>
      </c>
      <c r="J332">
        <v>3043855.9375200002</v>
      </c>
      <c r="K332">
        <v>1.7139912544916473E-2</v>
      </c>
      <c r="L332">
        <v>1.6824752787380055E-2</v>
      </c>
      <c r="M332">
        <v>1.7523330394877933E-2</v>
      </c>
      <c r="N332">
        <v>1.7530688025948163E-2</v>
      </c>
      <c r="O332" t="s">
        <v>133</v>
      </c>
    </row>
    <row r="333" spans="1:15">
      <c r="A333" t="s">
        <v>1591</v>
      </c>
      <c r="B333" t="s">
        <v>133</v>
      </c>
      <c r="C333" t="s">
        <v>820</v>
      </c>
      <c r="D333" t="s">
        <v>132</v>
      </c>
      <c r="E333" t="s">
        <v>821</v>
      </c>
      <c r="F333" t="s">
        <v>1592</v>
      </c>
      <c r="G333">
        <v>403996620.94599712</v>
      </c>
      <c r="H333">
        <v>594584805.84862208</v>
      </c>
      <c r="I333">
        <v>1616112.5214143</v>
      </c>
      <c r="J333">
        <v>1320477.38579956</v>
      </c>
      <c r="K333">
        <v>4.4076939022219689E-3</v>
      </c>
      <c r="L333">
        <v>6.5189538076885533E-3</v>
      </c>
      <c r="M333">
        <v>7.605473536201484E-3</v>
      </c>
      <c r="N333">
        <v>7.6051158697846809E-3</v>
      </c>
      <c r="O333" t="s">
        <v>133</v>
      </c>
    </row>
    <row r="334" spans="1:15">
      <c r="A334" t="s">
        <v>1593</v>
      </c>
      <c r="B334" t="s">
        <v>133</v>
      </c>
      <c r="C334" t="s">
        <v>1594</v>
      </c>
      <c r="D334" t="s">
        <v>132</v>
      </c>
      <c r="E334" t="s">
        <v>1595</v>
      </c>
      <c r="F334" t="s">
        <v>1596</v>
      </c>
      <c r="G334">
        <v>220997527.20767242</v>
      </c>
      <c r="H334">
        <v>393437945.71121156</v>
      </c>
      <c r="I334">
        <v>786959.56495310005</v>
      </c>
      <c r="J334">
        <v>643001.38036602992</v>
      </c>
      <c r="K334">
        <v>2.4111326743240249E-3</v>
      </c>
      <c r="L334">
        <v>4.313604668425129E-3</v>
      </c>
      <c r="M334">
        <v>3.7034550911551872E-3</v>
      </c>
      <c r="N334">
        <v>3.7032818999426891E-3</v>
      </c>
      <c r="O334" t="s">
        <v>133</v>
      </c>
    </row>
    <row r="335" spans="1:15">
      <c r="A335" t="s">
        <v>1597</v>
      </c>
      <c r="B335" t="s">
        <v>133</v>
      </c>
      <c r="C335" t="s">
        <v>1598</v>
      </c>
      <c r="D335" t="s">
        <v>132</v>
      </c>
      <c r="E335" t="s">
        <v>1599</v>
      </c>
      <c r="F335" t="s">
        <v>1600</v>
      </c>
      <c r="G335">
        <v>52257978.519839905</v>
      </c>
      <c r="H335">
        <v>116434989.74807653</v>
      </c>
      <c r="I335">
        <v>217170.65979741002</v>
      </c>
      <c r="J335">
        <v>177443.71139755202</v>
      </c>
      <c r="K335">
        <v>5.7014628668177532E-4</v>
      </c>
      <c r="L335">
        <v>1.2765787357836504E-3</v>
      </c>
      <c r="M335">
        <v>1.0220115765721476E-3</v>
      </c>
      <c r="N335">
        <v>1.0219637231620551E-3</v>
      </c>
      <c r="O335" t="s">
        <v>133</v>
      </c>
    </row>
    <row r="336" spans="1:15">
      <c r="A336" t="s">
        <v>1601</v>
      </c>
      <c r="B336" t="s">
        <v>133</v>
      </c>
      <c r="C336" t="s">
        <v>1602</v>
      </c>
      <c r="D336" t="s">
        <v>132</v>
      </c>
      <c r="E336" t="s">
        <v>1603</v>
      </c>
      <c r="F336" t="s">
        <v>1604</v>
      </c>
      <c r="G336">
        <v>4678179010.5192499</v>
      </c>
      <c r="H336">
        <v>4496111732.0266438</v>
      </c>
      <c r="I336">
        <v>10900353.599537</v>
      </c>
      <c r="J336">
        <v>8906356.4049621001</v>
      </c>
      <c r="K336">
        <v>5.1039984071858883E-2</v>
      </c>
      <c r="L336">
        <v>4.9294809431693433E-2</v>
      </c>
      <c r="M336">
        <v>5.1297387860077558E-2</v>
      </c>
      <c r="N336">
        <v>5.1294988589541263E-2</v>
      </c>
      <c r="O336" t="s">
        <v>133</v>
      </c>
    </row>
    <row r="337" spans="1:15">
      <c r="A337" t="s">
        <v>1605</v>
      </c>
      <c r="B337" t="s">
        <v>133</v>
      </c>
      <c r="C337" t="s">
        <v>432</v>
      </c>
      <c r="D337" t="s">
        <v>132</v>
      </c>
      <c r="E337" t="s">
        <v>433</v>
      </c>
      <c r="F337" t="s">
        <v>1606</v>
      </c>
      <c r="G337">
        <v>1321072903.1484222</v>
      </c>
      <c r="H337">
        <v>1610674940.5281444</v>
      </c>
      <c r="I337">
        <v>2873499.9197657998</v>
      </c>
      <c r="J337">
        <v>2347851.7733488996</v>
      </c>
      <c r="K337">
        <v>1.4413202184620076E-2</v>
      </c>
      <c r="L337">
        <v>1.7659239578983962E-2</v>
      </c>
      <c r="M337">
        <v>1.3522775986495431E-2</v>
      </c>
      <c r="N337">
        <v>1.3522143562183049E-2</v>
      </c>
      <c r="O337" t="s">
        <v>330</v>
      </c>
    </row>
    <row r="338" spans="1:15">
      <c r="A338" t="s">
        <v>1607</v>
      </c>
      <c r="B338" t="s">
        <v>133</v>
      </c>
      <c r="C338" t="s">
        <v>1608</v>
      </c>
      <c r="D338" t="s">
        <v>132</v>
      </c>
      <c r="E338" t="s">
        <v>1609</v>
      </c>
      <c r="F338" t="s">
        <v>1610</v>
      </c>
      <c r="G338">
        <v>463087278.06180197</v>
      </c>
      <c r="H338">
        <v>468834803.29456836</v>
      </c>
      <c r="I338">
        <v>1242934.5175883002</v>
      </c>
      <c r="J338">
        <v>1015564.82605284</v>
      </c>
      <c r="K338">
        <v>5.0523862475137325E-3</v>
      </c>
      <c r="L338">
        <v>5.1402464308718983E-3</v>
      </c>
      <c r="M338">
        <v>5.8492867640654927E-3</v>
      </c>
      <c r="N338">
        <v>5.8490120758356917E-3</v>
      </c>
      <c r="O338" t="s">
        <v>133</v>
      </c>
    </row>
    <row r="339" spans="1:15">
      <c r="A339" t="s">
        <v>1611</v>
      </c>
      <c r="B339" t="s">
        <v>133</v>
      </c>
      <c r="C339" t="s">
        <v>444</v>
      </c>
      <c r="D339" t="s">
        <v>132</v>
      </c>
      <c r="E339" t="s">
        <v>445</v>
      </c>
      <c r="F339" t="s">
        <v>1612</v>
      </c>
      <c r="G339">
        <v>34986020.567974158</v>
      </c>
      <c r="H339">
        <v>80943799.151179418</v>
      </c>
      <c r="I339">
        <v>150985.30001869</v>
      </c>
      <c r="J339">
        <v>123365.62657771297</v>
      </c>
      <c r="K339">
        <v>3.8170534486001373E-4</v>
      </c>
      <c r="L339">
        <v>8.8745773940900215E-4</v>
      </c>
      <c r="M339">
        <v>7.1054130726161922E-4</v>
      </c>
      <c r="N339">
        <v>7.1050810453978492E-4</v>
      </c>
      <c r="O339" t="s">
        <v>133</v>
      </c>
    </row>
    <row r="340" spans="1:15">
      <c r="A340" t="s">
        <v>1613</v>
      </c>
      <c r="B340" t="s">
        <v>133</v>
      </c>
      <c r="C340" t="s">
        <v>1614</v>
      </c>
      <c r="D340" t="s">
        <v>132</v>
      </c>
      <c r="E340" t="s">
        <v>1615</v>
      </c>
      <c r="F340" t="s">
        <v>1616</v>
      </c>
      <c r="G340">
        <v>346950691.50443429</v>
      </c>
      <c r="H340">
        <v>393475987.77884728</v>
      </c>
      <c r="I340">
        <v>1361050.4987675999</v>
      </c>
      <c r="J340">
        <v>1112074.0828474199</v>
      </c>
      <c r="K340">
        <v>3.785309995254164E-3</v>
      </c>
      <c r="L340">
        <v>4.3140217569198683E-3</v>
      </c>
      <c r="M340">
        <v>6.4051440804084713E-3</v>
      </c>
      <c r="N340">
        <v>6.4048444500381194E-3</v>
      </c>
      <c r="O340" t="s">
        <v>133</v>
      </c>
    </row>
    <row r="341" spans="1:15">
      <c r="A341" t="s">
        <v>1617</v>
      </c>
      <c r="B341" t="s">
        <v>133</v>
      </c>
      <c r="C341" t="s">
        <v>1618</v>
      </c>
      <c r="D341" t="s">
        <v>132</v>
      </c>
      <c r="E341" t="s">
        <v>1619</v>
      </c>
      <c r="F341" t="s">
        <v>1620</v>
      </c>
      <c r="G341">
        <v>57687641.791892201</v>
      </c>
      <c r="H341">
        <v>120895157.64068134</v>
      </c>
      <c r="I341">
        <v>240140.4497229</v>
      </c>
      <c r="J341">
        <v>196211.66470892698</v>
      </c>
      <c r="K341">
        <v>6.2938513288624042E-4</v>
      </c>
      <c r="L341">
        <v>1.3254794614335904E-3</v>
      </c>
      <c r="M341">
        <v>1.1301080903331701E-3</v>
      </c>
      <c r="N341">
        <v>1.1300552824016629E-3</v>
      </c>
      <c r="O341" t="s">
        <v>133</v>
      </c>
    </row>
    <row r="342" spans="1:15">
      <c r="A342" t="s">
        <v>1621</v>
      </c>
      <c r="B342" t="s">
        <v>133</v>
      </c>
      <c r="C342" t="s">
        <v>1622</v>
      </c>
      <c r="D342" t="s">
        <v>132</v>
      </c>
      <c r="E342" t="s">
        <v>1623</v>
      </c>
      <c r="F342" t="s">
        <v>1624</v>
      </c>
      <c r="G342">
        <v>93695353.427365705</v>
      </c>
      <c r="H342">
        <v>186236162.16998938</v>
      </c>
      <c r="I342">
        <v>369183.92096239998</v>
      </c>
      <c r="J342">
        <v>301649.21272529307</v>
      </c>
      <c r="K342">
        <v>1.0222373568405064E-3</v>
      </c>
      <c r="L342">
        <v>2.0418701025744831E-3</v>
      </c>
      <c r="M342">
        <v>1.7373904995262597E-3</v>
      </c>
      <c r="N342">
        <v>1.7373089758868521E-3</v>
      </c>
      <c r="O342" t="s">
        <v>133</v>
      </c>
    </row>
    <row r="343" spans="1:15">
      <c r="A343" t="s">
        <v>1625</v>
      </c>
      <c r="B343" t="s">
        <v>133</v>
      </c>
      <c r="C343" t="s">
        <v>1626</v>
      </c>
      <c r="D343" t="s">
        <v>132</v>
      </c>
      <c r="E343" t="s">
        <v>1627</v>
      </c>
      <c r="F343" t="s">
        <v>1628</v>
      </c>
      <c r="G343">
        <v>39479864.020502806</v>
      </c>
      <c r="H343">
        <v>77765106.855797499</v>
      </c>
      <c r="I343">
        <v>151549.62386890998</v>
      </c>
      <c r="J343">
        <v>123826.70008420199</v>
      </c>
      <c r="K343">
        <v>4.3073418657871304E-4</v>
      </c>
      <c r="L343">
        <v>8.5260695271108927E-4</v>
      </c>
      <c r="M343">
        <v>7.1319703206532256E-4</v>
      </c>
      <c r="N343">
        <v>7.1316359677240173E-4</v>
      </c>
      <c r="O343" t="s">
        <v>133</v>
      </c>
    </row>
    <row r="344" spans="1:15">
      <c r="A344" t="s">
        <v>1629</v>
      </c>
      <c r="B344" t="s">
        <v>133</v>
      </c>
      <c r="C344" t="s">
        <v>1630</v>
      </c>
      <c r="D344" t="s">
        <v>132</v>
      </c>
      <c r="E344" t="s">
        <v>1631</v>
      </c>
      <c r="F344" t="s">
        <v>1632</v>
      </c>
      <c r="G344">
        <v>153891754.59284449</v>
      </c>
      <c r="H344">
        <v>258686369.36444619</v>
      </c>
      <c r="I344">
        <v>835427.91834249999</v>
      </c>
      <c r="J344">
        <v>682603.33900635887</v>
      </c>
      <c r="K344">
        <v>1.6789936181466005E-3</v>
      </c>
      <c r="L344">
        <v>2.836205156905444E-3</v>
      </c>
      <c r="M344">
        <v>3.9315486020722054E-3</v>
      </c>
      <c r="N344">
        <v>3.9313641733454679E-3</v>
      </c>
      <c r="O344" t="s">
        <v>133</v>
      </c>
    </row>
    <row r="345" spans="1:15">
      <c r="A345" t="s">
        <v>1633</v>
      </c>
      <c r="B345" t="s">
        <v>133</v>
      </c>
      <c r="C345" t="s">
        <v>1634</v>
      </c>
      <c r="D345" t="s">
        <v>132</v>
      </c>
      <c r="E345" t="s">
        <v>1635</v>
      </c>
      <c r="F345" t="s">
        <v>1636</v>
      </c>
      <c r="G345">
        <v>146973592.07468081</v>
      </c>
      <c r="H345">
        <v>313530209.24730849</v>
      </c>
      <c r="I345">
        <v>566521.33313339995</v>
      </c>
      <c r="J345">
        <v>462887.78847658797</v>
      </c>
      <c r="K345">
        <v>1.6035149107393751E-3</v>
      </c>
      <c r="L345">
        <v>3.4375061913682558E-3</v>
      </c>
      <c r="M345">
        <v>2.6660662235752255E-3</v>
      </c>
      <c r="N345">
        <v>2.6659413511585838E-3</v>
      </c>
      <c r="O345" t="s">
        <v>133</v>
      </c>
    </row>
    <row r="346" spans="1:15">
      <c r="A346" t="s">
        <v>1637</v>
      </c>
      <c r="B346" t="s">
        <v>133</v>
      </c>
      <c r="C346" t="s">
        <v>1638</v>
      </c>
      <c r="D346" t="s">
        <v>132</v>
      </c>
      <c r="E346" t="s">
        <v>1639</v>
      </c>
      <c r="F346" t="s">
        <v>1640</v>
      </c>
      <c r="G346">
        <v>152833319.86630359</v>
      </c>
      <c r="H346">
        <v>256539139.24045119</v>
      </c>
      <c r="I346">
        <v>513623.91033670004</v>
      </c>
      <c r="J346">
        <v>419666.85825689702</v>
      </c>
      <c r="K346">
        <v>1.667445857476845E-3</v>
      </c>
      <c r="L346">
        <v>2.8126631930760408E-3</v>
      </c>
      <c r="M346">
        <v>2.4171293804515232E-3</v>
      </c>
      <c r="N346">
        <v>2.4170160868144334E-3</v>
      </c>
      <c r="O346" t="s">
        <v>133</v>
      </c>
    </row>
    <row r="347" spans="1:15">
      <c r="A347" t="s">
        <v>1641</v>
      </c>
      <c r="B347" t="s">
        <v>133</v>
      </c>
      <c r="C347" t="s">
        <v>1642</v>
      </c>
      <c r="D347" t="s">
        <v>132</v>
      </c>
      <c r="E347" t="s">
        <v>1643</v>
      </c>
      <c r="F347" t="s">
        <v>1644</v>
      </c>
      <c r="G347">
        <v>726321291.56600106</v>
      </c>
      <c r="H347">
        <v>801934269.45426846</v>
      </c>
      <c r="I347">
        <v>1758103.1442085998</v>
      </c>
      <c r="J347">
        <v>1436494.0242128738</v>
      </c>
      <c r="K347">
        <v>7.9243284767903654E-3</v>
      </c>
      <c r="L347">
        <v>8.792307519384885E-3</v>
      </c>
      <c r="M347">
        <v>8.2736856252370681E-3</v>
      </c>
      <c r="N347">
        <v>8.2732984433331949E-3</v>
      </c>
      <c r="O347" t="s">
        <v>133</v>
      </c>
    </row>
    <row r="348" spans="1:15">
      <c r="A348" t="s">
        <v>1645</v>
      </c>
      <c r="B348" t="s">
        <v>133</v>
      </c>
      <c r="C348" t="s">
        <v>1646</v>
      </c>
      <c r="D348" t="s">
        <v>132</v>
      </c>
      <c r="E348" t="s">
        <v>1647</v>
      </c>
      <c r="F348" t="s">
        <v>1648</v>
      </c>
      <c r="G348">
        <v>335969368.67330104</v>
      </c>
      <c r="H348">
        <v>459841139.78331906</v>
      </c>
      <c r="I348">
        <v>866427.61534371984</v>
      </c>
      <c r="J348">
        <v>707932.264636921</v>
      </c>
      <c r="K348">
        <v>3.6655012959443075E-3</v>
      </c>
      <c r="L348">
        <v>5.041641023510287E-3</v>
      </c>
      <c r="M348">
        <v>4.0774340970789E-3</v>
      </c>
      <c r="N348">
        <v>4.0772427899345327E-3</v>
      </c>
      <c r="O348" t="s">
        <v>133</v>
      </c>
    </row>
    <row r="349" spans="1:15">
      <c r="A349" t="s">
        <v>1649</v>
      </c>
      <c r="B349" t="s">
        <v>133</v>
      </c>
      <c r="C349" t="s">
        <v>1650</v>
      </c>
      <c r="D349" t="s">
        <v>132</v>
      </c>
      <c r="E349" t="s">
        <v>1651</v>
      </c>
      <c r="F349" t="s">
        <v>1652</v>
      </c>
      <c r="G349">
        <v>6250372591.5112705</v>
      </c>
      <c r="H349">
        <v>6002744429.0792952</v>
      </c>
      <c r="I349">
        <v>13749981.158541098</v>
      </c>
      <c r="J349">
        <v>11234732.872128</v>
      </c>
      <c r="K349">
        <v>6.819296927214194E-2</v>
      </c>
      <c r="L349">
        <v>6.5813342802591573E-2</v>
      </c>
      <c r="M349">
        <v>6.4707819807643771E-2</v>
      </c>
      <c r="N349">
        <v>6.4704966686632642E-2</v>
      </c>
      <c r="O349" t="s">
        <v>133</v>
      </c>
    </row>
    <row r="350" spans="1:15">
      <c r="A350" t="s">
        <v>1653</v>
      </c>
      <c r="B350" t="s">
        <v>133</v>
      </c>
      <c r="C350" t="s">
        <v>1654</v>
      </c>
      <c r="D350" t="s">
        <v>132</v>
      </c>
      <c r="E350" t="s">
        <v>1655</v>
      </c>
      <c r="F350" t="s">
        <v>1656</v>
      </c>
      <c r="G350">
        <v>108001927.0099787</v>
      </c>
      <c r="H350">
        <v>213464622.41616318</v>
      </c>
      <c r="I350">
        <v>571598.03928219993</v>
      </c>
      <c r="J350">
        <v>467035.70790057298</v>
      </c>
      <c r="K350">
        <v>1.1783252889477466E-3</v>
      </c>
      <c r="L350">
        <v>2.3403995517856054E-3</v>
      </c>
      <c r="M350">
        <v>2.6899573535269818E-3</v>
      </c>
      <c r="N350">
        <v>2.6898307476580442E-3</v>
      </c>
      <c r="O350" t="s">
        <v>330</v>
      </c>
    </row>
    <row r="351" spans="1:15">
      <c r="A351" t="s">
        <v>1657</v>
      </c>
      <c r="B351" t="s">
        <v>133</v>
      </c>
      <c r="C351" t="s">
        <v>1658</v>
      </c>
      <c r="D351" t="s">
        <v>132</v>
      </c>
      <c r="E351" t="s">
        <v>1659</v>
      </c>
      <c r="F351" t="s">
        <v>1660</v>
      </c>
      <c r="G351">
        <v>783531741.37646496</v>
      </c>
      <c r="H351">
        <v>914626951.6820296</v>
      </c>
      <c r="I351">
        <v>2172694.434473</v>
      </c>
      <c r="J351">
        <v>1775244.1258568531</v>
      </c>
      <c r="K351">
        <v>8.5485073379463969E-3</v>
      </c>
      <c r="L351">
        <v>1.0027856061293529E-2</v>
      </c>
      <c r="M351">
        <v>1.0224764553631308E-2</v>
      </c>
      <c r="N351">
        <v>1.0224285110434555E-2</v>
      </c>
      <c r="O351" t="s">
        <v>133</v>
      </c>
    </row>
    <row r="352" spans="1:15">
      <c r="A352" t="s">
        <v>1661</v>
      </c>
      <c r="B352" t="s">
        <v>133</v>
      </c>
      <c r="C352" t="s">
        <v>468</v>
      </c>
      <c r="D352" t="s">
        <v>132</v>
      </c>
      <c r="E352" t="s">
        <v>469</v>
      </c>
      <c r="F352" t="s">
        <v>1662</v>
      </c>
      <c r="G352">
        <v>292769110.43961501</v>
      </c>
      <c r="H352">
        <v>453432501.00118923</v>
      </c>
      <c r="I352">
        <v>1194697.97954059</v>
      </c>
      <c r="J352">
        <v>976152.208304937</v>
      </c>
      <c r="K352">
        <v>3.1941767726224031E-3</v>
      </c>
      <c r="L352">
        <v>4.9713775055395598E-3</v>
      </c>
      <c r="M352">
        <v>5.6222841830330869E-3</v>
      </c>
      <c r="N352">
        <v>5.6220202864058098E-3</v>
      </c>
      <c r="O352" t="s">
        <v>330</v>
      </c>
    </row>
    <row r="353" spans="1:15">
      <c r="A353" t="s">
        <v>1663</v>
      </c>
      <c r="B353" t="s">
        <v>133</v>
      </c>
      <c r="C353" t="s">
        <v>472</v>
      </c>
      <c r="D353" t="s">
        <v>132</v>
      </c>
      <c r="E353" t="s">
        <v>473</v>
      </c>
      <c r="F353" t="s">
        <v>1664</v>
      </c>
      <c r="G353">
        <v>181009203.06507897</v>
      </c>
      <c r="H353">
        <v>310364364.62264335</v>
      </c>
      <c r="I353">
        <v>859282.13586289994</v>
      </c>
      <c r="J353">
        <v>702093.83701033005</v>
      </c>
      <c r="K353">
        <v>1.9748510735753269E-3</v>
      </c>
      <c r="L353">
        <v>3.4027962649330256E-3</v>
      </c>
      <c r="M353">
        <v>4.0438072583688775E-3</v>
      </c>
      <c r="N353">
        <v>4.0436171337324082E-3</v>
      </c>
      <c r="O353" t="s">
        <v>133</v>
      </c>
    </row>
    <row r="354" spans="1:15">
      <c r="A354" t="s">
        <v>1665</v>
      </c>
      <c r="B354" t="s">
        <v>133</v>
      </c>
      <c r="C354" t="s">
        <v>902</v>
      </c>
      <c r="D354" t="s">
        <v>132</v>
      </c>
      <c r="E354" t="s">
        <v>903</v>
      </c>
      <c r="F354" t="s">
        <v>1666</v>
      </c>
      <c r="G354">
        <v>25753897.66066239</v>
      </c>
      <c r="H354">
        <v>58869349.782866858</v>
      </c>
      <c r="I354">
        <v>112910.69017510001</v>
      </c>
      <c r="J354">
        <v>92255.97527133899</v>
      </c>
      <c r="K354">
        <v>2.8098080971950511E-4</v>
      </c>
      <c r="L354">
        <v>6.4543622398059394E-4</v>
      </c>
      <c r="M354">
        <v>5.3136106224179499E-4</v>
      </c>
      <c r="N354">
        <v>5.3133615854669713E-4</v>
      </c>
      <c r="O354" t="s">
        <v>133</v>
      </c>
    </row>
    <row r="355" spans="1:15">
      <c r="A355" t="s">
        <v>1667</v>
      </c>
      <c r="B355" t="s">
        <v>133</v>
      </c>
      <c r="C355" t="s">
        <v>1101</v>
      </c>
      <c r="D355" t="s">
        <v>132</v>
      </c>
      <c r="E355" t="s">
        <v>1102</v>
      </c>
      <c r="F355" t="s">
        <v>1668</v>
      </c>
      <c r="G355">
        <v>1164033345.1333349</v>
      </c>
      <c r="H355">
        <v>1375425791.4646609</v>
      </c>
      <c r="I355">
        <v>3003284.8894647197</v>
      </c>
      <c r="J355">
        <v>2453894.8276952952</v>
      </c>
      <c r="K355">
        <v>1.269986532390594E-2</v>
      </c>
      <c r="L355">
        <v>1.507999718839834E-2</v>
      </c>
      <c r="M355">
        <v>1.4133547909466507E-2</v>
      </c>
      <c r="N355">
        <v>1.4132884589756109E-2</v>
      </c>
      <c r="O355" t="s">
        <v>133</v>
      </c>
    </row>
    <row r="356" spans="1:15">
      <c r="A356" t="s">
        <v>1669</v>
      </c>
      <c r="B356" t="s">
        <v>133</v>
      </c>
      <c r="C356" t="s">
        <v>488</v>
      </c>
      <c r="D356" t="s">
        <v>132</v>
      </c>
      <c r="E356" t="s">
        <v>489</v>
      </c>
      <c r="F356" t="s">
        <v>1670</v>
      </c>
      <c r="G356">
        <v>2618923576.1379175</v>
      </c>
      <c r="H356">
        <v>2684944245.8310928</v>
      </c>
      <c r="I356">
        <v>5297044.87578646</v>
      </c>
      <c r="J356">
        <v>4328058.1796864085</v>
      </c>
      <c r="K356">
        <v>2.8573044620765476E-2</v>
      </c>
      <c r="L356">
        <v>2.9437394535857423E-2</v>
      </c>
      <c r="M356">
        <v>2.4928050546635119E-2</v>
      </c>
      <c r="N356">
        <v>2.4926881975910527E-2</v>
      </c>
      <c r="O356" t="s">
        <v>133</v>
      </c>
    </row>
    <row r="357" spans="1:15">
      <c r="A357" t="s">
        <v>1671</v>
      </c>
      <c r="B357" t="s">
        <v>133</v>
      </c>
      <c r="C357" t="s">
        <v>1672</v>
      </c>
      <c r="D357" t="s">
        <v>132</v>
      </c>
      <c r="E357" t="s">
        <v>1673</v>
      </c>
      <c r="F357" t="s">
        <v>1674</v>
      </c>
      <c r="G357">
        <v>1136531928.9977429</v>
      </c>
      <c r="H357">
        <v>1327722415.9846168</v>
      </c>
      <c r="I357">
        <v>2544424.3428317001</v>
      </c>
      <c r="J357">
        <v>2078974.0933009</v>
      </c>
      <c r="K357">
        <v>1.2399818695002276E-2</v>
      </c>
      <c r="L357">
        <v>1.4556983316926482E-2</v>
      </c>
      <c r="M357">
        <v>1.1974136545479103E-2</v>
      </c>
      <c r="N357">
        <v>1.1973577919519082E-2</v>
      </c>
      <c r="O357" t="s">
        <v>133</v>
      </c>
    </row>
    <row r="358" spans="1:15">
      <c r="A358" t="s">
        <v>1675</v>
      </c>
      <c r="B358" t="s">
        <v>133</v>
      </c>
      <c r="C358" t="s">
        <v>1676</v>
      </c>
      <c r="D358" t="s">
        <v>132</v>
      </c>
      <c r="E358" t="s">
        <v>1677</v>
      </c>
      <c r="F358" t="s">
        <v>1678</v>
      </c>
      <c r="G358">
        <v>192690187.04684171</v>
      </c>
      <c r="H358">
        <v>350612454.12111729</v>
      </c>
      <c r="I358">
        <v>698556.28742550011</v>
      </c>
      <c r="J358">
        <v>570769.68352497893</v>
      </c>
      <c r="K358">
        <v>2.1022932332345045E-3</v>
      </c>
      <c r="L358">
        <v>3.8440713088080379E-3</v>
      </c>
      <c r="M358">
        <v>3.2874266408828958E-3</v>
      </c>
      <c r="N358">
        <v>3.2872729399598352E-3</v>
      </c>
      <c r="O358" t="s">
        <v>133</v>
      </c>
    </row>
    <row r="359" spans="1:15">
      <c r="A359" t="s">
        <v>1679</v>
      </c>
      <c r="B359" t="s">
        <v>133</v>
      </c>
      <c r="C359" t="s">
        <v>1680</v>
      </c>
      <c r="D359" t="s">
        <v>132</v>
      </c>
      <c r="E359" t="s">
        <v>1681</v>
      </c>
      <c r="F359" t="s">
        <v>1682</v>
      </c>
      <c r="G359">
        <v>39437010.405119799</v>
      </c>
      <c r="H359">
        <v>79141391.641459852</v>
      </c>
      <c r="I359">
        <v>155883.61950478001</v>
      </c>
      <c r="J359">
        <v>127367.865535661</v>
      </c>
      <c r="K359">
        <v>4.302666440067738E-4</v>
      </c>
      <c r="L359">
        <v>8.6769636780495841E-4</v>
      </c>
      <c r="M359">
        <v>7.3359294427926679E-4</v>
      </c>
      <c r="N359">
        <v>7.3355847355108825E-4</v>
      </c>
      <c r="O359" t="s">
        <v>133</v>
      </c>
    </row>
    <row r="360" spans="1:15">
      <c r="A360" t="s">
        <v>1683</v>
      </c>
      <c r="B360" t="s">
        <v>133</v>
      </c>
      <c r="C360" t="s">
        <v>504</v>
      </c>
      <c r="D360" t="s">
        <v>132</v>
      </c>
      <c r="E360" t="s">
        <v>505</v>
      </c>
      <c r="F360" t="s">
        <v>1684</v>
      </c>
      <c r="G360">
        <v>202159139.858143</v>
      </c>
      <c r="H360">
        <v>333535827.15157843</v>
      </c>
      <c r="I360">
        <v>980264.37991079991</v>
      </c>
      <c r="J360">
        <v>800945.14398282999</v>
      </c>
      <c r="K360">
        <v>2.205601635837157E-3</v>
      </c>
      <c r="L360">
        <v>3.6568452961172693E-3</v>
      </c>
      <c r="M360">
        <v>4.6131532929205724E-3</v>
      </c>
      <c r="N360">
        <v>4.6129382379710166E-3</v>
      </c>
      <c r="O360" t="s">
        <v>133</v>
      </c>
    </row>
    <row r="361" spans="1:15">
      <c r="A361" t="s">
        <v>1685</v>
      </c>
      <c r="B361" t="s">
        <v>133</v>
      </c>
      <c r="C361" t="s">
        <v>1686</v>
      </c>
      <c r="D361" t="s">
        <v>132</v>
      </c>
      <c r="E361" t="s">
        <v>1687</v>
      </c>
      <c r="F361" t="s">
        <v>1688</v>
      </c>
      <c r="G361">
        <v>1473270363.806263</v>
      </c>
      <c r="H361">
        <v>1570202202.240381</v>
      </c>
      <c r="I361">
        <v>3580599.7450351994</v>
      </c>
      <c r="J361">
        <v>2925601.9982971377</v>
      </c>
      <c r="K361">
        <v>1.6073710675271302E-2</v>
      </c>
      <c r="L361">
        <v>1.7215501513743577E-2</v>
      </c>
      <c r="M361">
        <v>1.6850408770277617E-2</v>
      </c>
      <c r="N361">
        <v>1.6849620012576779E-2</v>
      </c>
      <c r="O361" t="s">
        <v>133</v>
      </c>
    </row>
    <row r="362" spans="1:15">
      <c r="A362" t="s">
        <v>1689</v>
      </c>
      <c r="B362" t="s">
        <v>133</v>
      </c>
      <c r="C362" t="s">
        <v>512</v>
      </c>
      <c r="D362" t="s">
        <v>132</v>
      </c>
      <c r="E362" t="s">
        <v>513</v>
      </c>
      <c r="F362" t="s">
        <v>1690</v>
      </c>
      <c r="G362">
        <v>1557232493.087337</v>
      </c>
      <c r="H362">
        <v>1923075686.3743069</v>
      </c>
      <c r="I362">
        <v>4277102.2608556999</v>
      </c>
      <c r="J362">
        <v>3494692.6616433882</v>
      </c>
      <c r="K362">
        <v>1.6989756369869404E-2</v>
      </c>
      <c r="L362">
        <v>2.1084362474198128E-2</v>
      </c>
      <c r="M362">
        <v>2.0128170300975263E-2</v>
      </c>
      <c r="N362">
        <v>2.0127222856596877E-2</v>
      </c>
      <c r="O362" t="s">
        <v>133</v>
      </c>
    </row>
    <row r="363" spans="1:15">
      <c r="A363" t="s">
        <v>1691</v>
      </c>
      <c r="B363" t="s">
        <v>133</v>
      </c>
      <c r="C363" t="s">
        <v>1692</v>
      </c>
      <c r="D363" t="s">
        <v>132</v>
      </c>
      <c r="E363" t="s">
        <v>1693</v>
      </c>
      <c r="F363" t="s">
        <v>1694</v>
      </c>
      <c r="G363">
        <v>1454948025.4178169</v>
      </c>
      <c r="H363">
        <v>1591725189.1560893</v>
      </c>
      <c r="I363">
        <v>4430888.5095418002</v>
      </c>
      <c r="J363">
        <v>3620347.801783721</v>
      </c>
      <c r="K363">
        <v>1.5873809846892847E-2</v>
      </c>
      <c r="L363">
        <v>1.7451476863478144E-2</v>
      </c>
      <c r="M363">
        <v>2.0851892955874488E-2</v>
      </c>
      <c r="N363">
        <v>2.0850917113445225E-2</v>
      </c>
      <c r="O363" t="s">
        <v>133</v>
      </c>
    </row>
    <row r="364" spans="1:15">
      <c r="A364" t="s">
        <v>1695</v>
      </c>
      <c r="B364" t="s">
        <v>133</v>
      </c>
      <c r="C364" t="s">
        <v>1696</v>
      </c>
      <c r="D364" t="s">
        <v>132</v>
      </c>
      <c r="E364" t="s">
        <v>1697</v>
      </c>
      <c r="F364" t="s">
        <v>1698</v>
      </c>
      <c r="G364">
        <v>8476852317.9405279</v>
      </c>
      <c r="H364">
        <v>6807419371.1457644</v>
      </c>
      <c r="I364">
        <v>16885214.887816757</v>
      </c>
      <c r="J364">
        <v>13796423.057065474</v>
      </c>
      <c r="K364">
        <v>9.248436332049681E-2</v>
      </c>
      <c r="L364">
        <v>7.4635698715385099E-2</v>
      </c>
      <c r="M364">
        <v>7.9462322877111372E-2</v>
      </c>
      <c r="N364">
        <v>7.9458684462074242E-2</v>
      </c>
      <c r="O364" t="s">
        <v>133</v>
      </c>
    </row>
    <row r="365" spans="1:15">
      <c r="A365" t="s">
        <v>1699</v>
      </c>
      <c r="B365" t="s">
        <v>133</v>
      </c>
      <c r="C365" t="s">
        <v>524</v>
      </c>
      <c r="D365" t="s">
        <v>132</v>
      </c>
      <c r="E365" t="s">
        <v>525</v>
      </c>
      <c r="F365" t="s">
        <v>1700</v>
      </c>
      <c r="G365">
        <v>255437467.31519899</v>
      </c>
      <c r="H365">
        <v>407529195.30523103</v>
      </c>
      <c r="I365">
        <v>633615.08108279994</v>
      </c>
      <c r="J365">
        <v>517708.07901155</v>
      </c>
      <c r="K365">
        <v>2.7868801586702521E-3</v>
      </c>
      <c r="L365">
        <v>4.4680993751388589E-3</v>
      </c>
      <c r="M365">
        <v>2.9818113946027823E-3</v>
      </c>
      <c r="N365">
        <v>2.9816716060021391E-3</v>
      </c>
      <c r="O365" t="s">
        <v>133</v>
      </c>
    </row>
    <row r="366" spans="1:15">
      <c r="A366" t="s">
        <v>1701</v>
      </c>
      <c r="B366" t="s">
        <v>133</v>
      </c>
      <c r="C366" t="s">
        <v>1702</v>
      </c>
      <c r="D366" t="s">
        <v>132</v>
      </c>
      <c r="E366" t="s">
        <v>1703</v>
      </c>
      <c r="F366" t="s">
        <v>1704</v>
      </c>
      <c r="G366">
        <v>357846967.25746906</v>
      </c>
      <c r="H366">
        <v>547817957.95867646</v>
      </c>
      <c r="I366">
        <v>1369870.7789393999</v>
      </c>
      <c r="J366">
        <v>1119280.9032261418</v>
      </c>
      <c r="K366">
        <v>3.9041908118340636E-3</v>
      </c>
      <c r="L366">
        <v>6.0062079081517755E-3</v>
      </c>
      <c r="M366">
        <v>6.4466525809241419E-3</v>
      </c>
      <c r="N366">
        <v>6.4463511843618725E-3</v>
      </c>
      <c r="O366" t="s">
        <v>133</v>
      </c>
    </row>
    <row r="367" spans="1:15">
      <c r="A367" t="s">
        <v>1705</v>
      </c>
      <c r="B367" t="s">
        <v>133</v>
      </c>
      <c r="C367" t="s">
        <v>1706</v>
      </c>
      <c r="D367" t="s">
        <v>132</v>
      </c>
      <c r="E367" t="s">
        <v>1707</v>
      </c>
      <c r="F367" t="s">
        <v>1708</v>
      </c>
      <c r="G367">
        <v>864475742.86595201</v>
      </c>
      <c r="H367">
        <v>1148495089.6041231</v>
      </c>
      <c r="I367">
        <v>2422959.0712859998</v>
      </c>
      <c r="J367">
        <v>1979727.830031509</v>
      </c>
      <c r="K367">
        <v>9.4316245802422167E-3</v>
      </c>
      <c r="L367">
        <v>1.2591957217609339E-2</v>
      </c>
      <c r="M367">
        <v>1.1402517369173292E-2</v>
      </c>
      <c r="N367">
        <v>1.1401982116422576E-2</v>
      </c>
      <c r="O367" t="s">
        <v>330</v>
      </c>
    </row>
    <row r="368" spans="1:15">
      <c r="A368" t="s">
        <v>1709</v>
      </c>
      <c r="B368" t="s">
        <v>133</v>
      </c>
      <c r="C368" t="s">
        <v>1710</v>
      </c>
      <c r="D368" t="s">
        <v>132</v>
      </c>
      <c r="E368" t="s">
        <v>1711</v>
      </c>
      <c r="F368" t="s">
        <v>1712</v>
      </c>
      <c r="G368">
        <v>194009811.69801751</v>
      </c>
      <c r="H368">
        <v>374108117.03021681</v>
      </c>
      <c r="I368">
        <v>680630.98481969989</v>
      </c>
      <c r="J368">
        <v>556123.27722611802</v>
      </c>
      <c r="K368">
        <v>2.1166906346647184E-3</v>
      </c>
      <c r="L368">
        <v>4.1016748326095469E-3</v>
      </c>
      <c r="M368">
        <v>3.2030696343067007E-3</v>
      </c>
      <c r="N368">
        <v>3.2029188887836122E-3</v>
      </c>
      <c r="O368" t="s">
        <v>133</v>
      </c>
    </row>
    <row r="369" spans="1:15">
      <c r="A369" t="s">
        <v>1713</v>
      </c>
      <c r="B369" t="s">
        <v>133</v>
      </c>
      <c r="C369" t="s">
        <v>1151</v>
      </c>
      <c r="D369" t="s">
        <v>132</v>
      </c>
      <c r="E369" t="s">
        <v>1152</v>
      </c>
      <c r="F369" t="s">
        <v>1714</v>
      </c>
      <c r="G369">
        <v>6345911460.8247204</v>
      </c>
      <c r="H369">
        <v>5121726891.9816084</v>
      </c>
      <c r="I369">
        <v>12576400.666360199</v>
      </c>
      <c r="J369">
        <v>10275803.912432842</v>
      </c>
      <c r="K369">
        <v>6.9235319801490461E-2</v>
      </c>
      <c r="L369">
        <v>5.6153976179681993E-2</v>
      </c>
      <c r="M369">
        <v>5.9184915147470048E-2</v>
      </c>
      <c r="N369">
        <v>5.9182141435855672E-2</v>
      </c>
      <c r="O369" t="s">
        <v>133</v>
      </c>
    </row>
    <row r="370" spans="1:15">
      <c r="A370" t="s">
        <v>1715</v>
      </c>
      <c r="B370" t="s">
        <v>133</v>
      </c>
      <c r="C370" t="s">
        <v>1716</v>
      </c>
      <c r="D370" t="s">
        <v>132</v>
      </c>
      <c r="E370" t="s">
        <v>1717</v>
      </c>
      <c r="F370" t="s">
        <v>1718</v>
      </c>
      <c r="G370">
        <v>6509884500.1897001</v>
      </c>
      <c r="H370">
        <v>5429501011.2122316</v>
      </c>
      <c r="I370">
        <v>13093758.126295801</v>
      </c>
      <c r="J370">
        <v>10698523.051353201</v>
      </c>
      <c r="K370">
        <v>7.1024302501507722E-2</v>
      </c>
      <c r="L370">
        <v>5.952837331652587E-2</v>
      </c>
      <c r="M370">
        <v>6.1619614723247881E-2</v>
      </c>
      <c r="N370">
        <v>6.1616736731797322E-2</v>
      </c>
      <c r="O370" t="s">
        <v>133</v>
      </c>
    </row>
    <row r="371" spans="1:15">
      <c r="A371" t="s">
        <v>1719</v>
      </c>
      <c r="B371" t="s">
        <v>133</v>
      </c>
      <c r="C371" t="s">
        <v>1720</v>
      </c>
      <c r="D371" t="s">
        <v>132</v>
      </c>
      <c r="E371" t="s">
        <v>1721</v>
      </c>
      <c r="F371" t="s">
        <v>1722</v>
      </c>
      <c r="G371">
        <v>7002183132.75282</v>
      </c>
      <c r="H371">
        <v>5588106812.3797855</v>
      </c>
      <c r="I371">
        <v>14155731.526754001</v>
      </c>
      <c r="J371">
        <v>11566228.433250522</v>
      </c>
      <c r="K371">
        <v>7.6395391189674589E-2</v>
      </c>
      <c r="L371">
        <v>6.1267307580019234E-2</v>
      </c>
      <c r="M371">
        <v>6.6617293094223262E-2</v>
      </c>
      <c r="N371">
        <v>6.6614171781523027E-2</v>
      </c>
      <c r="O371" t="s">
        <v>133</v>
      </c>
    </row>
    <row r="372" spans="1:15">
      <c r="A372" t="s">
        <v>1723</v>
      </c>
      <c r="B372" t="s">
        <v>133</v>
      </c>
      <c r="C372" t="s">
        <v>1724</v>
      </c>
      <c r="D372" t="s">
        <v>132</v>
      </c>
      <c r="E372" t="s">
        <v>1725</v>
      </c>
      <c r="F372" t="s">
        <v>1726</v>
      </c>
      <c r="G372">
        <v>1691979830.7423358</v>
      </c>
      <c r="H372">
        <v>1787870143.1731739</v>
      </c>
      <c r="I372">
        <v>3862576.6430201996</v>
      </c>
      <c r="J372">
        <v>3155996.96750831</v>
      </c>
      <c r="K372">
        <v>1.845988009796359E-2</v>
      </c>
      <c r="L372">
        <v>1.96019857265891E-2</v>
      </c>
      <c r="M372">
        <v>1.8177400428982384E-2</v>
      </c>
      <c r="N372">
        <v>1.8176549542388818E-2</v>
      </c>
      <c r="O372" t="s">
        <v>133</v>
      </c>
    </row>
    <row r="373" spans="1:15">
      <c r="A373" t="s">
        <v>1727</v>
      </c>
      <c r="B373" t="s">
        <v>133</v>
      </c>
      <c r="C373" t="s">
        <v>1728</v>
      </c>
      <c r="D373" t="s">
        <v>132</v>
      </c>
      <c r="E373" t="s">
        <v>1729</v>
      </c>
      <c r="F373" t="s">
        <v>1730</v>
      </c>
      <c r="G373">
        <v>2916991093.2485008</v>
      </c>
      <c r="H373">
        <v>2767614202.8492093</v>
      </c>
      <c r="I373">
        <v>5513638.1211930653</v>
      </c>
      <c r="J373">
        <v>4505030.4539799998</v>
      </c>
      <c r="K373">
        <v>3.1825028200584519E-2</v>
      </c>
      <c r="L373">
        <v>3.0343777655277238E-2</v>
      </c>
      <c r="M373">
        <v>2.5947344793930686E-2</v>
      </c>
      <c r="N373">
        <v>2.5946130519063068E-2</v>
      </c>
      <c r="O373" t="s">
        <v>133</v>
      </c>
    </row>
    <row r="374" spans="1:15">
      <c r="A374" t="s">
        <v>1731</v>
      </c>
      <c r="B374" t="s">
        <v>133</v>
      </c>
      <c r="C374" t="s">
        <v>964</v>
      </c>
      <c r="D374" t="s">
        <v>132</v>
      </c>
      <c r="E374" t="s">
        <v>965</v>
      </c>
      <c r="F374" t="s">
        <v>1732</v>
      </c>
      <c r="G374">
        <v>2900215272.4503446</v>
      </c>
      <c r="H374">
        <v>3190718683.6123075</v>
      </c>
      <c r="I374">
        <v>6729436.0395573005</v>
      </c>
      <c r="J374">
        <v>5498420.8041889798</v>
      </c>
      <c r="K374">
        <v>3.1642000226579051E-2</v>
      </c>
      <c r="L374">
        <v>3.4982642521633932E-2</v>
      </c>
      <c r="M374">
        <v>3.166892591589119E-2</v>
      </c>
      <c r="N374">
        <v>3.1667431617067678E-2</v>
      </c>
      <c r="O374" t="s">
        <v>133</v>
      </c>
    </row>
    <row r="375" spans="1:15">
      <c r="A375" t="s">
        <v>1733</v>
      </c>
      <c r="B375" t="s">
        <v>133</v>
      </c>
      <c r="C375" t="s">
        <v>1734</v>
      </c>
      <c r="D375" t="s">
        <v>132</v>
      </c>
      <c r="E375" t="s">
        <v>1735</v>
      </c>
      <c r="F375" t="s">
        <v>1736</v>
      </c>
      <c r="G375">
        <v>364010063.86196971</v>
      </c>
      <c r="H375">
        <v>570362453.29078674</v>
      </c>
      <c r="I375">
        <v>1073171.256183</v>
      </c>
      <c r="J375">
        <v>876856.44117753999</v>
      </c>
      <c r="K375">
        <v>3.9714315804792394E-3</v>
      </c>
      <c r="L375">
        <v>6.2533829490240677E-3</v>
      </c>
      <c r="M375">
        <v>5.0503758126749518E-3</v>
      </c>
      <c r="N375">
        <v>5.0501393723485369E-3</v>
      </c>
      <c r="O375" t="s">
        <v>133</v>
      </c>
    </row>
    <row r="376" spans="1:15">
      <c r="A376" t="s">
        <v>1737</v>
      </c>
      <c r="B376" t="s">
        <v>133</v>
      </c>
      <c r="C376" t="s">
        <v>1738</v>
      </c>
      <c r="D376" t="s">
        <v>132</v>
      </c>
      <c r="E376" t="s">
        <v>1739</v>
      </c>
      <c r="F376" t="s">
        <v>1740</v>
      </c>
      <c r="G376">
        <v>1265946238.4143441</v>
      </c>
      <c r="H376">
        <v>1601846489.7582393</v>
      </c>
      <c r="I376">
        <v>4235360.0288400995</v>
      </c>
      <c r="J376">
        <v>3460587.8445421997</v>
      </c>
      <c r="K376">
        <v>1.3811757886820588E-2</v>
      </c>
      <c r="L376">
        <v>1.756244554355562E-2</v>
      </c>
      <c r="M376">
        <v>1.9931730117058611E-2</v>
      </c>
      <c r="N376">
        <v>1.9930800647052334E-2</v>
      </c>
      <c r="O376" t="s">
        <v>133</v>
      </c>
    </row>
    <row r="377" spans="1:15">
      <c r="A377" t="s">
        <v>1741</v>
      </c>
      <c r="B377" t="s">
        <v>133</v>
      </c>
      <c r="C377" t="s">
        <v>1742</v>
      </c>
      <c r="D377" t="s">
        <v>132</v>
      </c>
      <c r="E377" t="s">
        <v>1743</v>
      </c>
      <c r="F377" t="s">
        <v>1744</v>
      </c>
      <c r="G377">
        <v>1424533835.9612362</v>
      </c>
      <c r="H377">
        <v>1382291912.0521483</v>
      </c>
      <c r="I377">
        <v>3501100.9088291004</v>
      </c>
      <c r="J377">
        <v>2860645.8771074796</v>
      </c>
      <c r="K377">
        <v>1.554198420663158E-2</v>
      </c>
      <c r="L377">
        <v>1.5155276479943582E-2</v>
      </c>
      <c r="M377">
        <v>1.6476284885391691E-2</v>
      </c>
      <c r="N377">
        <v>1.6475513773869781E-2</v>
      </c>
      <c r="O377" t="s">
        <v>133</v>
      </c>
    </row>
    <row r="378" spans="1:15">
      <c r="A378" t="s">
        <v>1745</v>
      </c>
      <c r="B378" t="s">
        <v>133</v>
      </c>
      <c r="C378" t="s">
        <v>1746</v>
      </c>
      <c r="D378" t="s">
        <v>132</v>
      </c>
      <c r="E378" t="s">
        <v>1747</v>
      </c>
      <c r="F378" t="s">
        <v>1748</v>
      </c>
      <c r="G378">
        <v>639552501.269997</v>
      </c>
      <c r="H378">
        <v>971399201.84493029</v>
      </c>
      <c r="I378">
        <v>1775431.0085437</v>
      </c>
      <c r="J378">
        <v>1450651.7556783401</v>
      </c>
      <c r="K378">
        <v>6.9776614799344763E-3</v>
      </c>
      <c r="L378">
        <v>1.0650299946051515E-2</v>
      </c>
      <c r="M378">
        <v>8.3552310695630388E-3</v>
      </c>
      <c r="N378">
        <v>8.354838036063874E-3</v>
      </c>
      <c r="O378" t="s">
        <v>330</v>
      </c>
    </row>
    <row r="379" spans="1:15">
      <c r="A379" t="s">
        <v>1749</v>
      </c>
      <c r="B379" t="s">
        <v>133</v>
      </c>
      <c r="C379" t="s">
        <v>1750</v>
      </c>
      <c r="D379" t="s">
        <v>132</v>
      </c>
      <c r="E379" t="s">
        <v>1751</v>
      </c>
      <c r="F379" t="s">
        <v>1752</v>
      </c>
      <c r="G379">
        <v>1702637232.6565299</v>
      </c>
      <c r="H379">
        <v>1665821521.8096893</v>
      </c>
      <c r="I379">
        <v>3933872.8023512</v>
      </c>
      <c r="J379">
        <v>3214250.6430636002</v>
      </c>
      <c r="K379">
        <v>1.8576154747292902E-2</v>
      </c>
      <c r="L379">
        <v>1.8263859832461916E-2</v>
      </c>
      <c r="M379">
        <v>1.8512922272814272E-2</v>
      </c>
      <c r="N379">
        <v>1.851205392679035E-2</v>
      </c>
      <c r="O379" t="s">
        <v>133</v>
      </c>
    </row>
    <row r="380" spans="1:15">
      <c r="A380" t="s">
        <v>1753</v>
      </c>
      <c r="B380" t="s">
        <v>133</v>
      </c>
      <c r="C380" t="s">
        <v>1754</v>
      </c>
      <c r="D380" t="s">
        <v>132</v>
      </c>
      <c r="E380" t="s">
        <v>1755</v>
      </c>
      <c r="F380" t="s">
        <v>1756</v>
      </c>
      <c r="G380">
        <v>1622106227.874773</v>
      </c>
      <c r="H380">
        <v>1483012938.5638108</v>
      </c>
      <c r="I380">
        <v>3242892.1038979003</v>
      </c>
      <c r="J380">
        <v>2649671.0405580401</v>
      </c>
      <c r="K380">
        <v>1.7697543391868208E-2</v>
      </c>
      <c r="L380">
        <v>1.6259569278605623E-2</v>
      </c>
      <c r="M380">
        <v>1.5261146578685249E-2</v>
      </c>
      <c r="N380">
        <v>1.526043194450862E-2</v>
      </c>
      <c r="O380" t="s">
        <v>133</v>
      </c>
    </row>
    <row r="381" spans="1:15">
      <c r="A381" t="s">
        <v>1757</v>
      </c>
      <c r="B381" t="s">
        <v>133</v>
      </c>
      <c r="C381" t="s">
        <v>564</v>
      </c>
      <c r="D381" t="s">
        <v>132</v>
      </c>
      <c r="E381" t="s">
        <v>565</v>
      </c>
      <c r="F381" t="s">
        <v>1758</v>
      </c>
      <c r="G381">
        <v>581927618.53280604</v>
      </c>
      <c r="H381">
        <v>707886833.33774149</v>
      </c>
      <c r="I381">
        <v>2134429.9156867</v>
      </c>
      <c r="J381">
        <v>1743979.3085875399</v>
      </c>
      <c r="K381">
        <v>6.34896106243538E-3</v>
      </c>
      <c r="L381">
        <v>7.7611831352019682E-3</v>
      </c>
      <c r="M381">
        <v>1.0044690591485397E-2</v>
      </c>
      <c r="N381">
        <v>1.004421950648118E-2</v>
      </c>
      <c r="O381" t="s">
        <v>133</v>
      </c>
    </row>
    <row r="382" spans="1:15">
      <c r="A382" t="s">
        <v>1759</v>
      </c>
      <c r="B382" t="s">
        <v>133</v>
      </c>
      <c r="C382" t="s">
        <v>1760</v>
      </c>
      <c r="D382" t="s">
        <v>132</v>
      </c>
      <c r="E382" t="s">
        <v>1761</v>
      </c>
      <c r="F382" t="s">
        <v>1762</v>
      </c>
      <c r="G382">
        <v>201848549.97706708</v>
      </c>
      <c r="H382">
        <v>368996207.44442081</v>
      </c>
      <c r="I382">
        <v>998839.45701320004</v>
      </c>
      <c r="J382">
        <v>816121.99194481003</v>
      </c>
      <c r="K382">
        <v>2.2022130304530218E-3</v>
      </c>
      <c r="L382">
        <v>4.0456284921529953E-3</v>
      </c>
      <c r="M382">
        <v>4.7005681575808473E-3</v>
      </c>
      <c r="N382">
        <v>4.7003472981565304E-3</v>
      </c>
      <c r="O382" t="s">
        <v>133</v>
      </c>
    </row>
    <row r="383" spans="1:15">
      <c r="A383" t="s">
        <v>1763</v>
      </c>
      <c r="B383" t="s">
        <v>133</v>
      </c>
      <c r="C383" t="s">
        <v>1764</v>
      </c>
      <c r="D383" t="s">
        <v>132</v>
      </c>
      <c r="E383" t="s">
        <v>1765</v>
      </c>
      <c r="F383" t="s">
        <v>1766</v>
      </c>
      <c r="G383">
        <v>96162179.212072656</v>
      </c>
      <c r="H383">
        <v>218273719.74275109</v>
      </c>
      <c r="I383">
        <v>401063.73253750004</v>
      </c>
      <c r="J383">
        <v>327697.26824902807</v>
      </c>
      <c r="K383">
        <v>1.049150980384279E-3</v>
      </c>
      <c r="L383">
        <v>2.3931258963210333E-3</v>
      </c>
      <c r="M383">
        <v>1.8874178398635088E-3</v>
      </c>
      <c r="N383">
        <v>1.8873293265349925E-3</v>
      </c>
      <c r="O383" t="s">
        <v>133</v>
      </c>
    </row>
    <row r="384" spans="1:15">
      <c r="A384" t="s">
        <v>1767</v>
      </c>
      <c r="B384" t="s">
        <v>133</v>
      </c>
      <c r="C384" t="s">
        <v>1014</v>
      </c>
      <c r="D384" t="s">
        <v>132</v>
      </c>
      <c r="E384" t="s">
        <v>1015</v>
      </c>
      <c r="F384" t="s">
        <v>1768</v>
      </c>
      <c r="G384">
        <v>73687310.549150243</v>
      </c>
      <c r="H384">
        <v>124848998.78606808</v>
      </c>
      <c r="I384">
        <v>250584.23117928999</v>
      </c>
      <c r="J384">
        <v>204744.931212725</v>
      </c>
      <c r="K384">
        <v>8.0394511374401185E-4</v>
      </c>
      <c r="L384">
        <v>1.3688288836458302E-3</v>
      </c>
      <c r="M384">
        <v>1.1792568361240479E-3</v>
      </c>
      <c r="N384">
        <v>1.1792015087642152E-3</v>
      </c>
      <c r="O384" t="s">
        <v>133</v>
      </c>
    </row>
    <row r="385" spans="1:15">
      <c r="A385" t="s">
        <v>1769</v>
      </c>
      <c r="B385" t="s">
        <v>133</v>
      </c>
      <c r="C385" t="s">
        <v>1770</v>
      </c>
      <c r="D385" t="s">
        <v>132</v>
      </c>
      <c r="E385" t="s">
        <v>1771</v>
      </c>
      <c r="F385" t="s">
        <v>1772</v>
      </c>
      <c r="G385">
        <v>2177532681.073257</v>
      </c>
      <c r="H385">
        <v>2315334685.6398191</v>
      </c>
      <c r="I385">
        <v>5428658.6057983004</v>
      </c>
      <c r="J385">
        <v>4435595.9365138197</v>
      </c>
      <c r="K385">
        <v>2.3757370786372536E-2</v>
      </c>
      <c r="L385">
        <v>2.5385041320527477E-2</v>
      </c>
      <c r="M385">
        <v>2.5547428669966427E-2</v>
      </c>
      <c r="N385">
        <v>2.5546231545879861E-2</v>
      </c>
      <c r="O385" t="s">
        <v>133</v>
      </c>
    </row>
    <row r="386" spans="1:15">
      <c r="A386" t="s">
        <v>1773</v>
      </c>
      <c r="B386" t="s">
        <v>133</v>
      </c>
      <c r="C386" t="s">
        <v>1774</v>
      </c>
      <c r="D386" t="s">
        <v>132</v>
      </c>
      <c r="E386" t="s">
        <v>1775</v>
      </c>
      <c r="F386" t="s">
        <v>1776</v>
      </c>
      <c r="G386">
        <v>88344816.118093297</v>
      </c>
      <c r="H386">
        <v>173450797.5649738</v>
      </c>
      <c r="I386">
        <v>313177.45767726999</v>
      </c>
      <c r="J386">
        <v>255888.00569782802</v>
      </c>
      <c r="K386">
        <v>9.6386179266754878E-4</v>
      </c>
      <c r="L386">
        <v>1.9016929563462084E-3</v>
      </c>
      <c r="M386">
        <v>1.473822419502641E-3</v>
      </c>
      <c r="N386">
        <v>1.4737533212973203E-3</v>
      </c>
      <c r="O386" t="s">
        <v>133</v>
      </c>
    </row>
    <row r="387" spans="1:15">
      <c r="A387" t="s">
        <v>1777</v>
      </c>
      <c r="B387" t="s">
        <v>133</v>
      </c>
      <c r="C387" t="s">
        <v>1778</v>
      </c>
      <c r="D387" t="s">
        <v>132</v>
      </c>
      <c r="E387" t="s">
        <v>1779</v>
      </c>
      <c r="F387" t="s">
        <v>1780</v>
      </c>
      <c r="G387">
        <v>442805173.803325</v>
      </c>
      <c r="H387">
        <v>757648269.46404767</v>
      </c>
      <c r="I387">
        <v>1682573.097108</v>
      </c>
      <c r="J387">
        <v>1374780.644118282</v>
      </c>
      <c r="K387">
        <v>4.8311039331840064E-3</v>
      </c>
      <c r="L387">
        <v>8.3067613274476395E-3</v>
      </c>
      <c r="M387">
        <v>7.9182389797838454E-3</v>
      </c>
      <c r="N387">
        <v>7.9178683455649948E-3</v>
      </c>
      <c r="O387" t="s">
        <v>330</v>
      </c>
    </row>
    <row r="388" spans="1:15">
      <c r="A388" t="s">
        <v>1781</v>
      </c>
      <c r="B388" t="s">
        <v>133</v>
      </c>
      <c r="C388" t="s">
        <v>149</v>
      </c>
      <c r="D388" t="s">
        <v>132</v>
      </c>
      <c r="E388" t="s">
        <v>584</v>
      </c>
      <c r="F388" t="s">
        <v>1782</v>
      </c>
      <c r="G388">
        <v>91394071.698286787</v>
      </c>
      <c r="H388">
        <v>171026552.20977321</v>
      </c>
      <c r="I388">
        <v>405585.08973324997</v>
      </c>
      <c r="J388">
        <v>331391.53917662898</v>
      </c>
      <c r="K388">
        <v>9.9712985613714818E-4</v>
      </c>
      <c r="L388">
        <v>1.8751138319999337E-3</v>
      </c>
      <c r="M388">
        <v>1.9086954811442642E-3</v>
      </c>
      <c r="N388">
        <v>1.9086059941711973E-3</v>
      </c>
      <c r="O388" t="s">
        <v>330</v>
      </c>
    </row>
    <row r="389" spans="1:15">
      <c r="A389" t="s">
        <v>1783</v>
      </c>
      <c r="B389" t="s">
        <v>131</v>
      </c>
      <c r="C389" t="s">
        <v>1784</v>
      </c>
      <c r="D389" t="s">
        <v>130</v>
      </c>
      <c r="E389" t="s">
        <v>1785</v>
      </c>
      <c r="F389" t="s">
        <v>1786</v>
      </c>
      <c r="G389">
        <v>83448563.609512001</v>
      </c>
      <c r="H389">
        <v>172581949.674364</v>
      </c>
      <c r="I389">
        <v>414337.85543729999</v>
      </c>
      <c r="J389">
        <v>1107994.24384962</v>
      </c>
      <c r="K389">
        <v>1.6636770143678065E-3</v>
      </c>
      <c r="L389">
        <v>2.9332626956795863E-3</v>
      </c>
      <c r="M389">
        <v>2.2760666824856272E-3</v>
      </c>
      <c r="N389">
        <v>3.3152407286038579E-3</v>
      </c>
      <c r="O389" t="s">
        <v>330</v>
      </c>
    </row>
    <row r="390" spans="1:15">
      <c r="A390" t="s">
        <v>1787</v>
      </c>
      <c r="B390" t="s">
        <v>131</v>
      </c>
      <c r="C390" t="s">
        <v>1788</v>
      </c>
      <c r="D390" t="s">
        <v>130</v>
      </c>
      <c r="E390" t="s">
        <v>1789</v>
      </c>
      <c r="F390" t="s">
        <v>1790</v>
      </c>
      <c r="G390">
        <v>34431466.081713997</v>
      </c>
      <c r="H390">
        <v>72265941.819422305</v>
      </c>
      <c r="I390">
        <v>122283.9208277</v>
      </c>
      <c r="J390">
        <v>594801.5077667</v>
      </c>
      <c r="K390">
        <v>6.8644487350532268E-4</v>
      </c>
      <c r="L390">
        <v>1.2282570205460509E-3</v>
      </c>
      <c r="M390">
        <v>6.717376999161405E-4</v>
      </c>
      <c r="N390">
        <v>1.7797115778615731E-3</v>
      </c>
      <c r="O390" t="s">
        <v>330</v>
      </c>
    </row>
    <row r="391" spans="1:15">
      <c r="A391" t="s">
        <v>1791</v>
      </c>
      <c r="B391" t="s">
        <v>131</v>
      </c>
      <c r="C391" t="s">
        <v>1792</v>
      </c>
      <c r="D391" t="s">
        <v>130</v>
      </c>
      <c r="E391" t="s">
        <v>1793</v>
      </c>
      <c r="F391" t="s">
        <v>1794</v>
      </c>
      <c r="G391">
        <v>37465960.019672997</v>
      </c>
      <c r="H391">
        <v>81717095.942994997</v>
      </c>
      <c r="I391">
        <v>94971.833858500002</v>
      </c>
      <c r="J391">
        <v>595008.98248912999</v>
      </c>
      <c r="K391">
        <v>7.4694223375281995E-4</v>
      </c>
      <c r="L391">
        <v>1.3888921152016777E-3</v>
      </c>
      <c r="M391">
        <v>5.2170523157183063E-4</v>
      </c>
      <c r="N391">
        <v>1.7803323650667177E-3</v>
      </c>
      <c r="O391" t="s">
        <v>330</v>
      </c>
    </row>
    <row r="392" spans="1:15">
      <c r="A392" t="s">
        <v>1795</v>
      </c>
      <c r="B392" t="s">
        <v>131</v>
      </c>
      <c r="C392" t="s">
        <v>1556</v>
      </c>
      <c r="D392" t="s">
        <v>130</v>
      </c>
      <c r="E392" t="s">
        <v>1557</v>
      </c>
      <c r="F392" t="s">
        <v>1796</v>
      </c>
      <c r="G392">
        <v>20185491.270578999</v>
      </c>
      <c r="H392">
        <v>35176428.728633001</v>
      </c>
      <c r="I392">
        <v>0</v>
      </c>
      <c r="J392">
        <v>304092.69555139996</v>
      </c>
      <c r="K392">
        <v>4.0242918988669544E-4</v>
      </c>
      <c r="L392">
        <v>5.9787078748165228E-4</v>
      </c>
      <c r="M392">
        <v>0</v>
      </c>
      <c r="N392">
        <v>9.0987881494785272E-4</v>
      </c>
      <c r="O392" t="s">
        <v>330</v>
      </c>
    </row>
    <row r="393" spans="1:15">
      <c r="A393" t="s">
        <v>1797</v>
      </c>
      <c r="B393" t="s">
        <v>131</v>
      </c>
      <c r="C393" t="s">
        <v>332</v>
      </c>
      <c r="D393" t="s">
        <v>130</v>
      </c>
      <c r="E393" t="s">
        <v>333</v>
      </c>
      <c r="F393" t="s">
        <v>1798</v>
      </c>
      <c r="G393">
        <v>191983374.66336402</v>
      </c>
      <c r="H393">
        <v>221616310.92516482</v>
      </c>
      <c r="I393">
        <v>559915.39825790003</v>
      </c>
      <c r="J393">
        <v>841333.17506733001</v>
      </c>
      <c r="K393">
        <v>3.8274874216264443E-3</v>
      </c>
      <c r="L393">
        <v>3.7666677124547319E-3</v>
      </c>
      <c r="M393">
        <v>3.0757623670191721E-3</v>
      </c>
      <c r="N393">
        <v>2.5173614608483231E-3</v>
      </c>
      <c r="O393" t="s">
        <v>330</v>
      </c>
    </row>
    <row r="394" spans="1:15">
      <c r="A394" t="s">
        <v>1799</v>
      </c>
      <c r="B394" t="s">
        <v>131</v>
      </c>
      <c r="C394" t="s">
        <v>1800</v>
      </c>
      <c r="D394" t="s">
        <v>130</v>
      </c>
      <c r="E394" t="s">
        <v>1801</v>
      </c>
      <c r="F394" t="s">
        <v>1802</v>
      </c>
      <c r="G394">
        <v>91222685.094611913</v>
      </c>
      <c r="H394">
        <v>170956504.77615538</v>
      </c>
      <c r="I394">
        <v>317227.73904689995</v>
      </c>
      <c r="J394">
        <v>1042208.13184514</v>
      </c>
      <c r="K394">
        <v>1.8186662276295836E-3</v>
      </c>
      <c r="L394">
        <v>2.9056360702254514E-3</v>
      </c>
      <c r="M394">
        <v>1.7426153032598197E-3</v>
      </c>
      <c r="N394">
        <v>3.118401440760637E-3</v>
      </c>
      <c r="O394" t="s">
        <v>330</v>
      </c>
    </row>
    <row r="395" spans="1:15">
      <c r="A395" t="s">
        <v>1803</v>
      </c>
      <c r="B395" t="s">
        <v>131</v>
      </c>
      <c r="C395" t="s">
        <v>1804</v>
      </c>
      <c r="D395" t="s">
        <v>130</v>
      </c>
      <c r="E395" t="s">
        <v>1805</v>
      </c>
      <c r="F395" t="s">
        <v>1806</v>
      </c>
      <c r="G395">
        <v>326598860.98170394</v>
      </c>
      <c r="H395">
        <v>445076011.66265184</v>
      </c>
      <c r="I395">
        <v>1227420.3690710999</v>
      </c>
      <c r="J395">
        <v>3157689.74883063</v>
      </c>
      <c r="K395">
        <v>6.5112566883300119E-3</v>
      </c>
      <c r="L395">
        <v>7.564666317742017E-3</v>
      </c>
      <c r="M395">
        <v>6.7425425188302641E-3</v>
      </c>
      <c r="N395">
        <v>9.4481552785386173E-3</v>
      </c>
      <c r="O395" t="s">
        <v>330</v>
      </c>
    </row>
    <row r="396" spans="1:15">
      <c r="A396" t="s">
        <v>1807</v>
      </c>
      <c r="B396" t="s">
        <v>131</v>
      </c>
      <c r="C396" t="s">
        <v>1808</v>
      </c>
      <c r="D396" t="s">
        <v>130</v>
      </c>
      <c r="E396" t="s">
        <v>1809</v>
      </c>
      <c r="F396" t="s">
        <v>1810</v>
      </c>
      <c r="G396">
        <v>649220609.27193999</v>
      </c>
      <c r="H396">
        <v>966229308.94005322</v>
      </c>
      <c r="I396">
        <v>946262.52115281997</v>
      </c>
      <c r="J396">
        <v>4094578.7636340624</v>
      </c>
      <c r="K396">
        <v>1.2943223444249596E-2</v>
      </c>
      <c r="L396">
        <v>1.6422368577558886E-2</v>
      </c>
      <c r="M396">
        <v>5.1980686027533482E-3</v>
      </c>
      <c r="N396">
        <v>1.2251430329198031E-2</v>
      </c>
      <c r="O396" t="s">
        <v>330</v>
      </c>
    </row>
    <row r="397" spans="1:15">
      <c r="A397" t="s">
        <v>1811</v>
      </c>
      <c r="B397" t="s">
        <v>131</v>
      </c>
      <c r="C397" t="s">
        <v>1812</v>
      </c>
      <c r="D397" t="s">
        <v>130</v>
      </c>
      <c r="E397" t="s">
        <v>1813</v>
      </c>
      <c r="F397" t="s">
        <v>1814</v>
      </c>
      <c r="G397">
        <v>56461107.453448005</v>
      </c>
      <c r="H397">
        <v>97964008.684929699</v>
      </c>
      <c r="I397">
        <v>219771.3402642</v>
      </c>
      <c r="J397">
        <v>654863.08504300995</v>
      </c>
      <c r="K397">
        <v>1.1256400663239839E-3</v>
      </c>
      <c r="L397">
        <v>1.6650302811906407E-3</v>
      </c>
      <c r="M397">
        <v>1.2072617038880555E-3</v>
      </c>
      <c r="N397">
        <v>1.9594224277291613E-3</v>
      </c>
      <c r="O397" t="s">
        <v>330</v>
      </c>
    </row>
    <row r="398" spans="1:15">
      <c r="A398" t="s">
        <v>1815</v>
      </c>
      <c r="B398" t="s">
        <v>131</v>
      </c>
      <c r="C398" t="s">
        <v>1816</v>
      </c>
      <c r="D398" t="s">
        <v>130</v>
      </c>
      <c r="E398" t="s">
        <v>1817</v>
      </c>
      <c r="F398" t="s">
        <v>1818</v>
      </c>
      <c r="G398">
        <v>56381214.735894993</v>
      </c>
      <c r="H398">
        <v>112668766.588534</v>
      </c>
      <c r="I398">
        <v>219451.50760700001</v>
      </c>
      <c r="J398">
        <v>704210.83867730002</v>
      </c>
      <c r="K398">
        <v>1.1240472806359008E-3</v>
      </c>
      <c r="L398">
        <v>1.9149574484814689E-3</v>
      </c>
      <c r="M398">
        <v>1.205504779085094E-3</v>
      </c>
      <c r="N398">
        <v>2.1070763380465073E-3</v>
      </c>
      <c r="O398" t="s">
        <v>330</v>
      </c>
    </row>
    <row r="399" spans="1:15">
      <c r="A399" t="s">
        <v>1819</v>
      </c>
      <c r="B399" t="s">
        <v>131</v>
      </c>
      <c r="C399" t="s">
        <v>340</v>
      </c>
      <c r="D399" t="s">
        <v>130</v>
      </c>
      <c r="E399" t="s">
        <v>341</v>
      </c>
      <c r="F399" t="s">
        <v>1820</v>
      </c>
      <c r="G399">
        <v>1013913638.7532756</v>
      </c>
      <c r="H399">
        <v>955802765.2867254</v>
      </c>
      <c r="I399">
        <v>4256238.5441698395</v>
      </c>
      <c r="J399">
        <v>3533174.8917205576</v>
      </c>
      <c r="K399">
        <v>2.0213946680270638E-2</v>
      </c>
      <c r="L399">
        <v>1.6245155424034499E-2</v>
      </c>
      <c r="M399">
        <v>2.3380636396043878E-2</v>
      </c>
      <c r="N399">
        <v>1.0571648153708535E-2</v>
      </c>
      <c r="O399" t="s">
        <v>330</v>
      </c>
    </row>
    <row r="400" spans="1:15">
      <c r="A400" t="s">
        <v>1821</v>
      </c>
      <c r="B400" t="s">
        <v>131</v>
      </c>
      <c r="C400" t="s">
        <v>1822</v>
      </c>
      <c r="D400" t="s">
        <v>130</v>
      </c>
      <c r="E400" t="s">
        <v>1823</v>
      </c>
      <c r="F400" t="s">
        <v>1824</v>
      </c>
      <c r="G400">
        <v>55969162.898158401</v>
      </c>
      <c r="H400">
        <v>85507964.144195139</v>
      </c>
      <c r="I400">
        <v>281147.68563058996</v>
      </c>
      <c r="J400">
        <v>579100.16901373002</v>
      </c>
      <c r="K400">
        <v>1.1158323858370136E-3</v>
      </c>
      <c r="L400">
        <v>1.4533230264284853E-3</v>
      </c>
      <c r="M400">
        <v>1.5444180919611001E-3</v>
      </c>
      <c r="N400">
        <v>1.7327314441502313E-3</v>
      </c>
      <c r="O400" t="s">
        <v>330</v>
      </c>
    </row>
    <row r="401" spans="1:15">
      <c r="A401" t="s">
        <v>1825</v>
      </c>
      <c r="B401" t="s">
        <v>131</v>
      </c>
      <c r="C401" t="s">
        <v>1826</v>
      </c>
      <c r="D401" t="s">
        <v>130</v>
      </c>
      <c r="E401" t="s">
        <v>1827</v>
      </c>
      <c r="F401" t="s">
        <v>1828</v>
      </c>
      <c r="G401">
        <v>59314674.607816301</v>
      </c>
      <c r="H401">
        <v>115588458.8966099</v>
      </c>
      <c r="I401">
        <v>108115.39357290999</v>
      </c>
      <c r="J401">
        <v>1040813.5193423699</v>
      </c>
      <c r="K401">
        <v>1.1825303695039459E-3</v>
      </c>
      <c r="L401">
        <v>1.9645815519656459E-3</v>
      </c>
      <c r="M401">
        <v>5.9390625776977574E-4</v>
      </c>
      <c r="N401">
        <v>3.1142286066548029E-3</v>
      </c>
      <c r="O401" t="s">
        <v>330</v>
      </c>
    </row>
    <row r="402" spans="1:15">
      <c r="A402" t="s">
        <v>1829</v>
      </c>
      <c r="B402" t="s">
        <v>131</v>
      </c>
      <c r="C402" t="s">
        <v>1830</v>
      </c>
      <c r="D402" t="s">
        <v>130</v>
      </c>
      <c r="E402" t="s">
        <v>1831</v>
      </c>
      <c r="F402" t="s">
        <v>1832</v>
      </c>
      <c r="G402">
        <v>63851261.587435298</v>
      </c>
      <c r="H402">
        <v>111142014.76141772</v>
      </c>
      <c r="I402">
        <v>0</v>
      </c>
      <c r="J402">
        <v>1112256.8483685697</v>
      </c>
      <c r="K402">
        <v>1.2729742927449698E-3</v>
      </c>
      <c r="L402">
        <v>1.8890082447061561E-3</v>
      </c>
      <c r="M402">
        <v>0</v>
      </c>
      <c r="N402">
        <v>3.3279949104866578E-3</v>
      </c>
      <c r="O402" t="s">
        <v>330</v>
      </c>
    </row>
    <row r="403" spans="1:15">
      <c r="A403" t="s">
        <v>1833</v>
      </c>
      <c r="B403" t="s">
        <v>131</v>
      </c>
      <c r="C403" t="s">
        <v>1834</v>
      </c>
      <c r="D403" t="s">
        <v>130</v>
      </c>
      <c r="E403" t="s">
        <v>1835</v>
      </c>
      <c r="F403" t="s">
        <v>1836</v>
      </c>
      <c r="G403">
        <v>272980585.87874901</v>
      </c>
      <c r="H403">
        <v>396533249.32031405</v>
      </c>
      <c r="I403">
        <v>1029753.3479310001</v>
      </c>
      <c r="J403">
        <v>2610460.6505647697</v>
      </c>
      <c r="K403">
        <v>5.4422929101605845E-3</v>
      </c>
      <c r="L403">
        <v>6.7396166865802114E-3</v>
      </c>
      <c r="M403">
        <v>5.656705646482873E-3</v>
      </c>
      <c r="N403">
        <v>7.8107855859444646E-3</v>
      </c>
      <c r="O403" t="s">
        <v>330</v>
      </c>
    </row>
    <row r="404" spans="1:15">
      <c r="A404" t="s">
        <v>1837</v>
      </c>
      <c r="B404" t="s">
        <v>131</v>
      </c>
      <c r="C404" t="s">
        <v>1838</v>
      </c>
      <c r="D404" t="s">
        <v>130</v>
      </c>
      <c r="E404" t="s">
        <v>1839</v>
      </c>
      <c r="F404" t="s">
        <v>1840</v>
      </c>
      <c r="G404">
        <v>338080523.765607</v>
      </c>
      <c r="H404">
        <v>526686766.00466466</v>
      </c>
      <c r="I404">
        <v>2650954.1991920001</v>
      </c>
      <c r="J404">
        <v>2378801.9718796802</v>
      </c>
      <c r="K404">
        <v>6.7401615086656432E-3</v>
      </c>
      <c r="L404">
        <v>8.9517510141971322E-3</v>
      </c>
      <c r="M404">
        <v>1.4562387796326615E-2</v>
      </c>
      <c r="N404">
        <v>7.1176373218857945E-3</v>
      </c>
      <c r="O404" t="s">
        <v>330</v>
      </c>
    </row>
    <row r="405" spans="1:15">
      <c r="A405" t="s">
        <v>1841</v>
      </c>
      <c r="B405" t="s">
        <v>131</v>
      </c>
      <c r="C405" t="s">
        <v>1842</v>
      </c>
      <c r="D405" t="s">
        <v>130</v>
      </c>
      <c r="E405" t="s">
        <v>1843</v>
      </c>
      <c r="F405" t="s">
        <v>1844</v>
      </c>
      <c r="G405">
        <v>131897283.0776221</v>
      </c>
      <c r="H405">
        <v>183011537.9251945</v>
      </c>
      <c r="I405">
        <v>304678.55238580005</v>
      </c>
      <c r="J405">
        <v>1505349.0247215899</v>
      </c>
      <c r="K405">
        <v>2.6295776538542022E-3</v>
      </c>
      <c r="L405">
        <v>3.1105275962394832E-3</v>
      </c>
      <c r="M405">
        <v>1.6736793243797899E-3</v>
      </c>
      <c r="N405">
        <v>4.5041699676902367E-3</v>
      </c>
      <c r="O405" t="s">
        <v>330</v>
      </c>
    </row>
    <row r="406" spans="1:15">
      <c r="A406" t="s">
        <v>1845</v>
      </c>
      <c r="B406" t="s">
        <v>131</v>
      </c>
      <c r="C406" t="s">
        <v>1846</v>
      </c>
      <c r="D406" t="s">
        <v>130</v>
      </c>
      <c r="E406" t="s">
        <v>1847</v>
      </c>
      <c r="F406" t="s">
        <v>1848</v>
      </c>
      <c r="G406">
        <v>129966685.70799831</v>
      </c>
      <c r="H406">
        <v>188154770.70632368</v>
      </c>
      <c r="I406">
        <v>646854.99754489993</v>
      </c>
      <c r="J406">
        <v>1067518.80714266</v>
      </c>
      <c r="K406">
        <v>2.5910881900586152E-3</v>
      </c>
      <c r="L406">
        <v>3.1979437650830294E-3</v>
      </c>
      <c r="M406">
        <v>3.5533444240990037E-3</v>
      </c>
      <c r="N406">
        <v>3.1941337670615983E-3</v>
      </c>
      <c r="O406" t="s">
        <v>330</v>
      </c>
    </row>
    <row r="407" spans="1:15">
      <c r="A407" t="s">
        <v>1849</v>
      </c>
      <c r="B407" t="s">
        <v>131</v>
      </c>
      <c r="C407" t="s">
        <v>356</v>
      </c>
      <c r="D407" t="s">
        <v>130</v>
      </c>
      <c r="E407" t="s">
        <v>357</v>
      </c>
      <c r="F407" t="s">
        <v>1850</v>
      </c>
      <c r="G407">
        <v>23351140.464074999</v>
      </c>
      <c r="H407">
        <v>34961404.303434998</v>
      </c>
      <c r="I407">
        <v>48332.3899189</v>
      </c>
      <c r="J407">
        <v>308263.45101299998</v>
      </c>
      <c r="K407">
        <v>4.6554133431395985E-4</v>
      </c>
      <c r="L407">
        <v>5.9421615774613631E-4</v>
      </c>
      <c r="M407">
        <v>2.6550251427837377E-4</v>
      </c>
      <c r="N407">
        <v>9.22358174341727E-4</v>
      </c>
      <c r="O407" t="s">
        <v>330</v>
      </c>
    </row>
    <row r="408" spans="1:15">
      <c r="A408" t="s">
        <v>1851</v>
      </c>
      <c r="B408" t="s">
        <v>131</v>
      </c>
      <c r="C408" t="s">
        <v>1852</v>
      </c>
      <c r="D408" t="s">
        <v>130</v>
      </c>
      <c r="E408" t="s">
        <v>1853</v>
      </c>
      <c r="F408" t="s">
        <v>1854</v>
      </c>
      <c r="G408">
        <v>356941401.32624787</v>
      </c>
      <c r="H408">
        <v>426439537.7432456</v>
      </c>
      <c r="I408">
        <v>471372.74387359997</v>
      </c>
      <c r="J408">
        <v>3590369.5742397998</v>
      </c>
      <c r="K408">
        <v>7.1161824623069232E-3</v>
      </c>
      <c r="L408">
        <v>7.2479143408988667E-3</v>
      </c>
      <c r="M408">
        <v>2.5893743071827183E-3</v>
      </c>
      <c r="N408">
        <v>1.0742780938919189E-2</v>
      </c>
      <c r="O408" t="s">
        <v>330</v>
      </c>
    </row>
    <row r="409" spans="1:15">
      <c r="A409" t="s">
        <v>1855</v>
      </c>
      <c r="B409" t="s">
        <v>131</v>
      </c>
      <c r="C409" t="s">
        <v>1856</v>
      </c>
      <c r="D409" t="s">
        <v>130</v>
      </c>
      <c r="E409" t="s">
        <v>1857</v>
      </c>
      <c r="F409" t="s">
        <v>1858</v>
      </c>
      <c r="G409">
        <v>71261026.102034003</v>
      </c>
      <c r="H409">
        <v>137126243.00075299</v>
      </c>
      <c r="I409">
        <v>124818.13525960001</v>
      </c>
      <c r="J409">
        <v>801072.49888308998</v>
      </c>
      <c r="K409">
        <v>1.4206994826296154E-3</v>
      </c>
      <c r="L409">
        <v>2.3306452033468429E-3</v>
      </c>
      <c r="M409">
        <v>6.8565880550431843E-4</v>
      </c>
      <c r="N409">
        <v>2.3968970864275841E-3</v>
      </c>
      <c r="O409" t="s">
        <v>330</v>
      </c>
    </row>
    <row r="410" spans="1:15">
      <c r="A410" t="s">
        <v>1859</v>
      </c>
      <c r="B410" t="s">
        <v>131</v>
      </c>
      <c r="C410" t="s">
        <v>800</v>
      </c>
      <c r="D410" t="s">
        <v>130</v>
      </c>
      <c r="E410" t="s">
        <v>801</v>
      </c>
      <c r="F410" t="s">
        <v>1860</v>
      </c>
      <c r="G410">
        <v>551439806.13773072</v>
      </c>
      <c r="H410">
        <v>800476875.21759009</v>
      </c>
      <c r="I410">
        <v>2701821.8960585003</v>
      </c>
      <c r="J410">
        <v>3852696.2169114882</v>
      </c>
      <c r="K410">
        <v>1.0993810924915772E-2</v>
      </c>
      <c r="L410">
        <v>1.3605182704565904E-2</v>
      </c>
      <c r="M410">
        <v>1.4841817417668901E-2</v>
      </c>
      <c r="N410">
        <v>1.1527691126684683E-2</v>
      </c>
      <c r="O410" t="s">
        <v>330</v>
      </c>
    </row>
    <row r="411" spans="1:15">
      <c r="A411" t="s">
        <v>1861</v>
      </c>
      <c r="B411" t="s">
        <v>131</v>
      </c>
      <c r="C411" t="s">
        <v>1862</v>
      </c>
      <c r="D411" t="s">
        <v>130</v>
      </c>
      <c r="E411" t="s">
        <v>1863</v>
      </c>
      <c r="F411" t="s">
        <v>1864</v>
      </c>
      <c r="G411">
        <v>312571586.92555344</v>
      </c>
      <c r="H411">
        <v>465094441.24669653</v>
      </c>
      <c r="I411">
        <v>952592.71444155008</v>
      </c>
      <c r="J411">
        <v>2933661.7363864589</v>
      </c>
      <c r="K411">
        <v>6.2316011446988768E-3</v>
      </c>
      <c r="L411">
        <v>7.9049064925445466E-3</v>
      </c>
      <c r="M411">
        <v>5.2328420173692203E-3</v>
      </c>
      <c r="N411">
        <v>8.777838807739434E-3</v>
      </c>
      <c r="O411" t="s">
        <v>330</v>
      </c>
    </row>
    <row r="412" spans="1:15">
      <c r="A412" t="s">
        <v>1865</v>
      </c>
      <c r="B412" t="s">
        <v>131</v>
      </c>
      <c r="C412" t="s">
        <v>1866</v>
      </c>
      <c r="D412" t="s">
        <v>130</v>
      </c>
      <c r="E412" t="s">
        <v>1867</v>
      </c>
      <c r="F412" t="s">
        <v>1868</v>
      </c>
      <c r="G412">
        <v>55383965.136499994</v>
      </c>
      <c r="H412">
        <v>85725618.894898102</v>
      </c>
      <c r="I412">
        <v>0</v>
      </c>
      <c r="J412">
        <v>827218.98159784009</v>
      </c>
      <c r="K412">
        <v>1.1041655575200358E-3</v>
      </c>
      <c r="L412">
        <v>1.4570223620889011E-3</v>
      </c>
      <c r="M412">
        <v>0</v>
      </c>
      <c r="N412">
        <v>2.4751302405137537E-3</v>
      </c>
      <c r="O412" t="s">
        <v>330</v>
      </c>
    </row>
    <row r="413" spans="1:15">
      <c r="A413" t="s">
        <v>1869</v>
      </c>
      <c r="B413" t="s">
        <v>131</v>
      </c>
      <c r="C413" t="s">
        <v>1870</v>
      </c>
      <c r="D413" t="s">
        <v>130</v>
      </c>
      <c r="E413" t="s">
        <v>1871</v>
      </c>
      <c r="F413" t="s">
        <v>1872</v>
      </c>
      <c r="G413">
        <v>1502283463.060889</v>
      </c>
      <c r="H413">
        <v>1582519190.2155881</v>
      </c>
      <c r="I413">
        <v>7612742.4162951</v>
      </c>
      <c r="J413">
        <v>6347014.3005851982</v>
      </c>
      <c r="K413">
        <v>2.9950359340569655E-2</v>
      </c>
      <c r="L413">
        <v>2.6897045227586652E-2</v>
      </c>
      <c r="M413">
        <v>4.1818793886904321E-2</v>
      </c>
      <c r="N413">
        <v>1.8990965369299374E-2</v>
      </c>
      <c r="O413" t="s">
        <v>330</v>
      </c>
    </row>
    <row r="414" spans="1:15">
      <c r="A414" t="s">
        <v>1873</v>
      </c>
      <c r="B414" t="s">
        <v>131</v>
      </c>
      <c r="C414" t="s">
        <v>1874</v>
      </c>
      <c r="D414" t="s">
        <v>130</v>
      </c>
      <c r="E414" t="s">
        <v>1875</v>
      </c>
      <c r="F414" t="s">
        <v>1876</v>
      </c>
      <c r="G414">
        <v>35628056.0559275</v>
      </c>
      <c r="H414">
        <v>45825147.102519363</v>
      </c>
      <c r="I414">
        <v>88582.279530890009</v>
      </c>
      <c r="J414">
        <v>378446.94800033997</v>
      </c>
      <c r="K414">
        <v>7.103007572930582E-4</v>
      </c>
      <c r="L414">
        <v>7.7886009964236948E-4</v>
      </c>
      <c r="M414">
        <v>4.8660573117581698E-4</v>
      </c>
      <c r="N414">
        <v>1.1323549220503325E-3</v>
      </c>
      <c r="O414" t="s">
        <v>330</v>
      </c>
    </row>
    <row r="415" spans="1:15">
      <c r="A415" t="s">
        <v>1877</v>
      </c>
      <c r="B415" t="s">
        <v>131</v>
      </c>
      <c r="C415" t="s">
        <v>1878</v>
      </c>
      <c r="D415" t="s">
        <v>130</v>
      </c>
      <c r="E415" t="s">
        <v>1879</v>
      </c>
      <c r="F415" t="s">
        <v>1880</v>
      </c>
      <c r="G415">
        <v>82429609.683946997</v>
      </c>
      <c r="H415">
        <v>146598551.3524949</v>
      </c>
      <c r="I415">
        <v>219007.75351230003</v>
      </c>
      <c r="J415">
        <v>1026291.9079369999</v>
      </c>
      <c r="K415">
        <v>1.6433625817240658E-3</v>
      </c>
      <c r="L415">
        <v>2.4916398426041027E-3</v>
      </c>
      <c r="M415">
        <v>1.2030671212729753E-3</v>
      </c>
      <c r="N415">
        <v>3.0707783470137655E-3</v>
      </c>
      <c r="O415" t="s">
        <v>330</v>
      </c>
    </row>
    <row r="416" spans="1:15">
      <c r="A416" t="s">
        <v>1881</v>
      </c>
      <c r="B416" t="s">
        <v>131</v>
      </c>
      <c r="C416" t="s">
        <v>364</v>
      </c>
      <c r="D416" t="s">
        <v>130</v>
      </c>
      <c r="E416" t="s">
        <v>365</v>
      </c>
      <c r="F416" t="s">
        <v>1882</v>
      </c>
      <c r="G416">
        <v>818697270.46694803</v>
      </c>
      <c r="H416">
        <v>1104818596.950839</v>
      </c>
      <c r="I416">
        <v>2165319.6149501</v>
      </c>
      <c r="J416">
        <v>7197316.5333579602</v>
      </c>
      <c r="K416">
        <v>1.6322004498184911E-2</v>
      </c>
      <c r="L416">
        <v>1.8777880201514181E-2</v>
      </c>
      <c r="M416">
        <v>1.1894669453552564E-2</v>
      </c>
      <c r="N416">
        <v>2.1535163237978605E-2</v>
      </c>
      <c r="O416" t="s">
        <v>330</v>
      </c>
    </row>
    <row r="417" spans="1:15">
      <c r="A417" t="s">
        <v>1883</v>
      </c>
      <c r="B417" t="s">
        <v>131</v>
      </c>
      <c r="C417" t="s">
        <v>376</v>
      </c>
      <c r="D417" t="s">
        <v>130</v>
      </c>
      <c r="E417" t="s">
        <v>377</v>
      </c>
      <c r="F417" t="s">
        <v>1884</v>
      </c>
      <c r="G417">
        <v>500781790.15764201</v>
      </c>
      <c r="H417">
        <v>467244552.48435521</v>
      </c>
      <c r="I417">
        <v>3287585.2177827004</v>
      </c>
      <c r="J417">
        <v>1824692.5163247602</v>
      </c>
      <c r="K417">
        <v>9.9838645203985839E-3</v>
      </c>
      <c r="L417">
        <v>7.9414505291421494E-3</v>
      </c>
      <c r="M417">
        <v>1.8059569218289287E-2</v>
      </c>
      <c r="N417">
        <v>5.4596808429986142E-3</v>
      </c>
      <c r="O417" t="s">
        <v>330</v>
      </c>
    </row>
    <row r="418" spans="1:15">
      <c r="A418" t="s">
        <v>1885</v>
      </c>
      <c r="B418" t="s">
        <v>131</v>
      </c>
      <c r="C418" t="s">
        <v>380</v>
      </c>
      <c r="D418" t="s">
        <v>130</v>
      </c>
      <c r="E418" t="s">
        <v>381</v>
      </c>
      <c r="F418" t="s">
        <v>1886</v>
      </c>
      <c r="G418">
        <v>17725127.495412</v>
      </c>
      <c r="H418">
        <v>21420965.0518036</v>
      </c>
      <c r="I418">
        <v>0</v>
      </c>
      <c r="J418">
        <v>195555.8556173</v>
      </c>
      <c r="K418">
        <v>3.5337800814458137E-4</v>
      </c>
      <c r="L418">
        <v>3.6407815423610983E-4</v>
      </c>
      <c r="M418">
        <v>0</v>
      </c>
      <c r="N418">
        <v>5.8512464379502642E-4</v>
      </c>
      <c r="O418" t="s">
        <v>330</v>
      </c>
    </row>
    <row r="419" spans="1:15">
      <c r="A419" t="s">
        <v>1887</v>
      </c>
      <c r="B419" t="s">
        <v>131</v>
      </c>
      <c r="C419" t="s">
        <v>1888</v>
      </c>
      <c r="D419" t="s">
        <v>130</v>
      </c>
      <c r="E419" t="s">
        <v>1889</v>
      </c>
      <c r="F419" t="s">
        <v>1890</v>
      </c>
      <c r="G419">
        <v>1415641635.29039</v>
      </c>
      <c r="H419">
        <v>1059595438.0912271</v>
      </c>
      <c r="I419">
        <v>2093299.4531410001</v>
      </c>
      <c r="J419">
        <v>7738496.8682771996</v>
      </c>
      <c r="K419">
        <v>2.8223019634411272E-2</v>
      </c>
      <c r="L419">
        <v>1.800925170291404E-2</v>
      </c>
      <c r="M419">
        <v>1.1499043785731531E-2</v>
      </c>
      <c r="N419">
        <v>2.3154434364884607E-2</v>
      </c>
      <c r="O419" t="s">
        <v>330</v>
      </c>
    </row>
    <row r="420" spans="1:15">
      <c r="A420" t="s">
        <v>1891</v>
      </c>
      <c r="B420" t="s">
        <v>131</v>
      </c>
      <c r="C420" t="s">
        <v>1892</v>
      </c>
      <c r="D420" t="s">
        <v>130</v>
      </c>
      <c r="E420" t="s">
        <v>1893</v>
      </c>
      <c r="F420" t="s">
        <v>1894</v>
      </c>
      <c r="G420">
        <v>32654114.452767</v>
      </c>
      <c r="H420">
        <v>63097759.164057001</v>
      </c>
      <c r="I420">
        <v>202125.82022200001</v>
      </c>
      <c r="J420">
        <v>422398.25974980003</v>
      </c>
      <c r="K420">
        <v>6.5101060209754916E-4</v>
      </c>
      <c r="L420">
        <v>1.072431407143826E-3</v>
      </c>
      <c r="M420">
        <v>1.1103302269878925E-3</v>
      </c>
      <c r="N420">
        <v>1.2638620842907451E-3</v>
      </c>
      <c r="O420" t="s">
        <v>330</v>
      </c>
    </row>
    <row r="421" spans="1:15">
      <c r="A421" t="s">
        <v>1895</v>
      </c>
      <c r="B421" t="s">
        <v>131</v>
      </c>
      <c r="C421" t="s">
        <v>1896</v>
      </c>
      <c r="D421" t="s">
        <v>130</v>
      </c>
      <c r="E421" t="s">
        <v>1897</v>
      </c>
      <c r="F421" t="s">
        <v>1898</v>
      </c>
      <c r="G421">
        <v>3481226374.4211702</v>
      </c>
      <c r="H421">
        <v>3521348539.7501154</v>
      </c>
      <c r="I421">
        <v>9504900.0672990009</v>
      </c>
      <c r="J421">
        <v>22882905.973170102</v>
      </c>
      <c r="K421">
        <v>6.9403666766953295E-2</v>
      </c>
      <c r="L421">
        <v>5.9850061548291311E-2</v>
      </c>
      <c r="M421">
        <v>5.22129129154804E-2</v>
      </c>
      <c r="N421">
        <v>6.8468173270909399E-2</v>
      </c>
      <c r="O421" t="s">
        <v>330</v>
      </c>
    </row>
    <row r="422" spans="1:15">
      <c r="A422" t="s">
        <v>1899</v>
      </c>
      <c r="B422" t="s">
        <v>131</v>
      </c>
      <c r="C422" t="s">
        <v>388</v>
      </c>
      <c r="D422" t="s">
        <v>130</v>
      </c>
      <c r="E422" t="s">
        <v>389</v>
      </c>
      <c r="F422" t="s">
        <v>1900</v>
      </c>
      <c r="G422">
        <v>146651462.33322099</v>
      </c>
      <c r="H422">
        <v>271634275.453004</v>
      </c>
      <c r="I422">
        <v>761142.4362179999</v>
      </c>
      <c r="J422">
        <v>1379084.3485032399</v>
      </c>
      <c r="K422">
        <v>2.923725184161174E-3</v>
      </c>
      <c r="L422">
        <v>4.6167903917973055E-3</v>
      </c>
      <c r="M422">
        <v>4.1811553469409931E-3</v>
      </c>
      <c r="N422">
        <v>4.1263721591667238E-3</v>
      </c>
      <c r="O422" t="s">
        <v>330</v>
      </c>
    </row>
    <row r="423" spans="1:15">
      <c r="A423" t="s">
        <v>1901</v>
      </c>
      <c r="B423" t="s">
        <v>131</v>
      </c>
      <c r="C423" t="s">
        <v>1902</v>
      </c>
      <c r="D423" t="s">
        <v>130</v>
      </c>
      <c r="E423" t="s">
        <v>1903</v>
      </c>
      <c r="F423" t="s">
        <v>1904</v>
      </c>
      <c r="G423">
        <v>149490878.2175861</v>
      </c>
      <c r="H423">
        <v>266550306.01083899</v>
      </c>
      <c r="I423">
        <v>425319.27111029997</v>
      </c>
      <c r="J423">
        <v>1949760.0077088801</v>
      </c>
      <c r="K423">
        <v>2.9803333597452847E-3</v>
      </c>
      <c r="L423">
        <v>4.5303814832247961E-3</v>
      </c>
      <c r="M423">
        <v>2.3363904834896683E-3</v>
      </c>
      <c r="N423">
        <v>5.8338965427303727E-3</v>
      </c>
      <c r="O423" t="s">
        <v>330</v>
      </c>
    </row>
    <row r="424" spans="1:15">
      <c r="A424" t="s">
        <v>1905</v>
      </c>
      <c r="B424" t="s">
        <v>131</v>
      </c>
      <c r="C424" t="s">
        <v>820</v>
      </c>
      <c r="D424" t="s">
        <v>130</v>
      </c>
      <c r="E424" t="s">
        <v>821</v>
      </c>
      <c r="F424" t="s">
        <v>1906</v>
      </c>
      <c r="G424">
        <v>522300146.04807007</v>
      </c>
      <c r="H424">
        <v>737646405.51083994</v>
      </c>
      <c r="I424">
        <v>1147645.7372811299</v>
      </c>
      <c r="J424">
        <v>3641184.15165865</v>
      </c>
      <c r="K424">
        <v>1.0412866441263409E-2</v>
      </c>
      <c r="L424">
        <v>1.2537294241777184E-2</v>
      </c>
      <c r="M424">
        <v>6.3043195103796501E-3</v>
      </c>
      <c r="N424">
        <v>1.0894823747445395E-2</v>
      </c>
      <c r="O424" t="s">
        <v>330</v>
      </c>
    </row>
    <row r="425" spans="1:15">
      <c r="A425" t="s">
        <v>1907</v>
      </c>
      <c r="B425" t="s">
        <v>131</v>
      </c>
      <c r="C425" t="s">
        <v>1908</v>
      </c>
      <c r="D425" t="s">
        <v>130</v>
      </c>
      <c r="E425" t="s">
        <v>1909</v>
      </c>
      <c r="F425" t="s">
        <v>1910</v>
      </c>
      <c r="G425">
        <v>162598472.53200448</v>
      </c>
      <c r="H425">
        <v>282755477.7629593</v>
      </c>
      <c r="I425">
        <v>990411.71785629983</v>
      </c>
      <c r="J425">
        <v>1280589.5231295598</v>
      </c>
      <c r="K425">
        <v>3.2416536561208869E-3</v>
      </c>
      <c r="L425">
        <v>4.8058102048684241E-3</v>
      </c>
      <c r="M425">
        <v>5.4405917378148047E-3</v>
      </c>
      <c r="N425">
        <v>3.8316648008495562E-3</v>
      </c>
      <c r="O425" t="s">
        <v>330</v>
      </c>
    </row>
    <row r="426" spans="1:15">
      <c r="A426" t="s">
        <v>1911</v>
      </c>
      <c r="B426" t="s">
        <v>131</v>
      </c>
      <c r="C426" t="s">
        <v>1912</v>
      </c>
      <c r="D426" t="s">
        <v>130</v>
      </c>
      <c r="E426" t="s">
        <v>1913</v>
      </c>
      <c r="F426" t="s">
        <v>1914</v>
      </c>
      <c r="G426">
        <v>620981808.15860295</v>
      </c>
      <c r="H426">
        <v>807303238.144274</v>
      </c>
      <c r="I426">
        <v>2106165.2750894995</v>
      </c>
      <c r="J426">
        <v>5344465.5357203297</v>
      </c>
      <c r="K426">
        <v>1.2380238986597316E-2</v>
      </c>
      <c r="L426">
        <v>1.3721205937341946E-2</v>
      </c>
      <c r="M426">
        <v>1.156971912542229E-2</v>
      </c>
      <c r="N426">
        <v>1.5991229119638312E-2</v>
      </c>
      <c r="O426" t="s">
        <v>330</v>
      </c>
    </row>
    <row r="427" spans="1:15">
      <c r="A427" t="s">
        <v>1915</v>
      </c>
      <c r="B427" t="s">
        <v>131</v>
      </c>
      <c r="C427" t="s">
        <v>832</v>
      </c>
      <c r="D427" t="s">
        <v>130</v>
      </c>
      <c r="E427" t="s">
        <v>833</v>
      </c>
      <c r="F427" t="s">
        <v>1916</v>
      </c>
      <c r="G427">
        <v>38659795.766189665</v>
      </c>
      <c r="H427">
        <v>60289873.743400484</v>
      </c>
      <c r="I427">
        <v>76336.738533923999</v>
      </c>
      <c r="J427">
        <v>528414.59240712575</v>
      </c>
      <c r="K427">
        <v>7.7074320772409644E-4</v>
      </c>
      <c r="L427">
        <v>1.0247076123107342E-3</v>
      </c>
      <c r="M427">
        <v>4.1933775769366946E-4</v>
      </c>
      <c r="N427">
        <v>1.5810746202526954E-3</v>
      </c>
      <c r="O427" t="s">
        <v>330</v>
      </c>
    </row>
    <row r="428" spans="1:15">
      <c r="A428" t="s">
        <v>1917</v>
      </c>
      <c r="B428" t="s">
        <v>131</v>
      </c>
      <c r="C428" t="s">
        <v>1918</v>
      </c>
      <c r="D428" t="s">
        <v>130</v>
      </c>
      <c r="E428" t="s">
        <v>1919</v>
      </c>
      <c r="F428" t="s">
        <v>1920</v>
      </c>
      <c r="G428">
        <v>177093324.81506902</v>
      </c>
      <c r="H428">
        <v>258362049.33126301</v>
      </c>
      <c r="I428">
        <v>349818.27380730002</v>
      </c>
      <c r="J428">
        <v>1753319.96330419</v>
      </c>
      <c r="K428">
        <v>3.5306310995533879E-3</v>
      </c>
      <c r="L428">
        <v>4.391211031702094E-3</v>
      </c>
      <c r="M428">
        <v>1.9216436719186457E-3</v>
      </c>
      <c r="N428">
        <v>5.2461263087655394E-3</v>
      </c>
      <c r="O428" t="s">
        <v>330</v>
      </c>
    </row>
    <row r="429" spans="1:15">
      <c r="A429" t="s">
        <v>1921</v>
      </c>
      <c r="B429" t="s">
        <v>131</v>
      </c>
      <c r="C429" t="s">
        <v>1922</v>
      </c>
      <c r="D429" t="s">
        <v>130</v>
      </c>
      <c r="E429" t="s">
        <v>1923</v>
      </c>
      <c r="F429" t="s">
        <v>1924</v>
      </c>
      <c r="G429">
        <v>118055589.599176</v>
      </c>
      <c r="H429">
        <v>196198570.4632065</v>
      </c>
      <c r="I429">
        <v>733176.0509883</v>
      </c>
      <c r="J429">
        <v>832323.71864712995</v>
      </c>
      <c r="K429">
        <v>2.3536219479205096E-3</v>
      </c>
      <c r="L429">
        <v>3.33465897662688E-3</v>
      </c>
      <c r="M429">
        <v>4.0275286463738987E-3</v>
      </c>
      <c r="N429">
        <v>2.4904041756163586E-3</v>
      </c>
      <c r="O429" t="s">
        <v>330</v>
      </c>
    </row>
    <row r="430" spans="1:15">
      <c r="A430" t="s">
        <v>1925</v>
      </c>
      <c r="B430" t="s">
        <v>131</v>
      </c>
      <c r="C430" t="s">
        <v>1926</v>
      </c>
      <c r="D430" t="s">
        <v>130</v>
      </c>
      <c r="E430" t="s">
        <v>1927</v>
      </c>
      <c r="F430" t="s">
        <v>1928</v>
      </c>
      <c r="G430">
        <v>78757502.260273993</v>
      </c>
      <c r="H430">
        <v>139686878.24623948</v>
      </c>
      <c r="I430">
        <v>292256.38960419997</v>
      </c>
      <c r="J430">
        <v>1084575.37060992</v>
      </c>
      <c r="K430">
        <v>1.5701534041084814E-3</v>
      </c>
      <c r="L430">
        <v>2.3741666484168519E-3</v>
      </c>
      <c r="M430">
        <v>1.6054411210378039E-3</v>
      </c>
      <c r="N430">
        <v>3.245168882280438E-3</v>
      </c>
      <c r="O430" t="s">
        <v>330</v>
      </c>
    </row>
    <row r="431" spans="1:15">
      <c r="A431" t="s">
        <v>1929</v>
      </c>
      <c r="B431" t="s">
        <v>131</v>
      </c>
      <c r="C431" t="s">
        <v>1930</v>
      </c>
      <c r="D431" t="s">
        <v>130</v>
      </c>
      <c r="E431" t="s">
        <v>1931</v>
      </c>
      <c r="F431" t="s">
        <v>1932</v>
      </c>
      <c r="G431">
        <v>142204462.688366</v>
      </c>
      <c r="H431">
        <v>197292843.65453228</v>
      </c>
      <c r="I431">
        <v>407661.92886906001</v>
      </c>
      <c r="J431">
        <v>1700344.9639830801</v>
      </c>
      <c r="K431">
        <v>2.8350673238932982E-3</v>
      </c>
      <c r="L431">
        <v>3.3532576234555581E-3</v>
      </c>
      <c r="M431">
        <v>2.2393940641446007E-3</v>
      </c>
      <c r="N431">
        <v>5.0876192801216783E-3</v>
      </c>
      <c r="O431" t="s">
        <v>330</v>
      </c>
    </row>
    <row r="432" spans="1:15">
      <c r="A432" t="s">
        <v>1933</v>
      </c>
      <c r="B432" t="s">
        <v>131</v>
      </c>
      <c r="C432" t="s">
        <v>424</v>
      </c>
      <c r="D432" t="s">
        <v>130</v>
      </c>
      <c r="E432" t="s">
        <v>425</v>
      </c>
      <c r="F432" t="s">
        <v>1934</v>
      </c>
      <c r="G432">
        <v>4132341462.1405001</v>
      </c>
      <c r="H432">
        <v>3083186060.1981521</v>
      </c>
      <c r="I432">
        <v>8907986.1714974493</v>
      </c>
      <c r="J432">
        <v>19123149.67444</v>
      </c>
      <c r="K432">
        <v>8.2384659588059822E-2</v>
      </c>
      <c r="L432">
        <v>5.2402900021020889E-2</v>
      </c>
      <c r="M432">
        <v>4.8933908082304585E-2</v>
      </c>
      <c r="N432">
        <v>5.7218568608823593E-2</v>
      </c>
      <c r="O432" t="s">
        <v>330</v>
      </c>
    </row>
    <row r="433" spans="1:15">
      <c r="A433" t="s">
        <v>1935</v>
      </c>
      <c r="B433" t="s">
        <v>131</v>
      </c>
      <c r="C433" t="s">
        <v>1936</v>
      </c>
      <c r="D433" t="s">
        <v>130</v>
      </c>
      <c r="E433" t="s">
        <v>1937</v>
      </c>
      <c r="F433" t="s">
        <v>1938</v>
      </c>
      <c r="G433">
        <v>77769420.501221299</v>
      </c>
      <c r="H433">
        <v>131328861.4943976</v>
      </c>
      <c r="I433">
        <v>429596.34837650001</v>
      </c>
      <c r="J433">
        <v>816922.64727265004</v>
      </c>
      <c r="K433">
        <v>1.5504544561608057E-3</v>
      </c>
      <c r="L433">
        <v>2.232110895805983E-3</v>
      </c>
      <c r="M433">
        <v>2.3598855924599556E-3</v>
      </c>
      <c r="N433">
        <v>2.4443224749502849E-3</v>
      </c>
      <c r="O433" t="s">
        <v>330</v>
      </c>
    </row>
    <row r="434" spans="1:15">
      <c r="A434" t="s">
        <v>1939</v>
      </c>
      <c r="B434" t="s">
        <v>131</v>
      </c>
      <c r="C434" t="s">
        <v>1940</v>
      </c>
      <c r="D434" t="s">
        <v>130</v>
      </c>
      <c r="E434" t="s">
        <v>1941</v>
      </c>
      <c r="F434" t="s">
        <v>1942</v>
      </c>
      <c r="G434">
        <v>151418168.351731</v>
      </c>
      <c r="H434">
        <v>228395809.813407</v>
      </c>
      <c r="I434">
        <v>560660.38386099995</v>
      </c>
      <c r="J434">
        <v>1384393.4357899502</v>
      </c>
      <c r="K434">
        <v>3.0187568886534469E-3</v>
      </c>
      <c r="L434">
        <v>3.8818944277734775E-3</v>
      </c>
      <c r="M434">
        <v>3.0798547686375507E-3</v>
      </c>
      <c r="N434">
        <v>4.1422575326714294E-3</v>
      </c>
      <c r="O434" t="s">
        <v>330</v>
      </c>
    </row>
    <row r="435" spans="1:15">
      <c r="A435" t="s">
        <v>1943</v>
      </c>
      <c r="B435" t="s">
        <v>131</v>
      </c>
      <c r="C435" t="s">
        <v>1944</v>
      </c>
      <c r="D435" t="s">
        <v>130</v>
      </c>
      <c r="E435" t="s">
        <v>1945</v>
      </c>
      <c r="F435" t="s">
        <v>1946</v>
      </c>
      <c r="G435">
        <v>451973730.77298498</v>
      </c>
      <c r="H435">
        <v>460638581.59754908</v>
      </c>
      <c r="I435">
        <v>1604210.3484507999</v>
      </c>
      <c r="J435">
        <v>1997400.1195948999</v>
      </c>
      <c r="K435">
        <v>9.0107998803153483E-3</v>
      </c>
      <c r="L435">
        <v>7.8291731559430675E-3</v>
      </c>
      <c r="M435">
        <v>8.8123488546656796E-3</v>
      </c>
      <c r="N435">
        <v>5.9764410009858918E-3</v>
      </c>
      <c r="O435" t="s">
        <v>330</v>
      </c>
    </row>
    <row r="436" spans="1:15">
      <c r="A436" t="s">
        <v>1947</v>
      </c>
      <c r="B436" t="s">
        <v>131</v>
      </c>
      <c r="C436" t="s">
        <v>1338</v>
      </c>
      <c r="D436" t="s">
        <v>130</v>
      </c>
      <c r="E436" t="s">
        <v>1339</v>
      </c>
      <c r="F436" t="s">
        <v>1948</v>
      </c>
      <c r="G436">
        <v>742358310.38420999</v>
      </c>
      <c r="H436">
        <v>787835409.90692711</v>
      </c>
      <c r="I436">
        <v>1749148.7034967998</v>
      </c>
      <c r="J436">
        <v>5212953.8808181901</v>
      </c>
      <c r="K436">
        <v>1.4800068497168879E-2</v>
      </c>
      <c r="L436">
        <v>1.3390323974064476E-2</v>
      </c>
      <c r="M436">
        <v>9.6085333128448653E-3</v>
      </c>
      <c r="N436">
        <v>1.5597731773385992E-2</v>
      </c>
      <c r="O436" t="s">
        <v>330</v>
      </c>
    </row>
    <row r="437" spans="1:15">
      <c r="A437" t="s">
        <v>1949</v>
      </c>
      <c r="B437" t="s">
        <v>131</v>
      </c>
      <c r="C437" t="s">
        <v>1950</v>
      </c>
      <c r="D437" t="s">
        <v>130</v>
      </c>
      <c r="E437" t="s">
        <v>1951</v>
      </c>
      <c r="F437" t="s">
        <v>1952</v>
      </c>
      <c r="G437">
        <v>53713191.239456005</v>
      </c>
      <c r="H437">
        <v>81736518.072420999</v>
      </c>
      <c r="I437">
        <v>102498.44841030001</v>
      </c>
      <c r="J437">
        <v>766164.67749289994</v>
      </c>
      <c r="K437">
        <v>1.0708560791001943E-3</v>
      </c>
      <c r="L437">
        <v>1.389222220452102E-3</v>
      </c>
      <c r="M437">
        <v>5.6305090247410201E-4</v>
      </c>
      <c r="N437">
        <v>2.292449042710767E-3</v>
      </c>
      <c r="O437" t="s">
        <v>330</v>
      </c>
    </row>
    <row r="438" spans="1:15">
      <c r="A438" t="s">
        <v>1953</v>
      </c>
      <c r="B438" t="s">
        <v>131</v>
      </c>
      <c r="C438" t="s">
        <v>1954</v>
      </c>
      <c r="D438" t="s">
        <v>130</v>
      </c>
      <c r="E438" t="s">
        <v>1955</v>
      </c>
      <c r="F438" t="s">
        <v>1956</v>
      </c>
      <c r="G438">
        <v>11157781.3676922</v>
      </c>
      <c r="H438">
        <v>30057214.961740598</v>
      </c>
      <c r="I438">
        <v>0</v>
      </c>
      <c r="J438">
        <v>224456.32784687</v>
      </c>
      <c r="K438">
        <v>2.2244774013887252E-4</v>
      </c>
      <c r="L438">
        <v>5.1086285413770886E-4</v>
      </c>
      <c r="M438">
        <v>0</v>
      </c>
      <c r="N438">
        <v>6.7159803762644691E-4</v>
      </c>
      <c r="O438" t="s">
        <v>330</v>
      </c>
    </row>
    <row r="439" spans="1:15">
      <c r="A439" t="s">
        <v>1957</v>
      </c>
      <c r="B439" t="s">
        <v>131</v>
      </c>
      <c r="C439" t="s">
        <v>1958</v>
      </c>
      <c r="D439" t="s">
        <v>130</v>
      </c>
      <c r="E439" t="s">
        <v>1959</v>
      </c>
      <c r="F439" t="s">
        <v>1960</v>
      </c>
      <c r="G439">
        <v>197684507.42674619</v>
      </c>
      <c r="H439">
        <v>311263082.76747203</v>
      </c>
      <c r="I439">
        <v>649192.17410000006</v>
      </c>
      <c r="J439">
        <v>2555924.59944057</v>
      </c>
      <c r="K439">
        <v>3.9411483778375228E-3</v>
      </c>
      <c r="L439">
        <v>5.2903353505205893E-3</v>
      </c>
      <c r="M439">
        <v>3.5661831488699651E-3</v>
      </c>
      <c r="N439">
        <v>7.6476077184891283E-3</v>
      </c>
      <c r="O439" t="s">
        <v>330</v>
      </c>
    </row>
    <row r="440" spans="1:15">
      <c r="A440" t="s">
        <v>1961</v>
      </c>
      <c r="B440" t="s">
        <v>131</v>
      </c>
      <c r="C440" t="s">
        <v>1346</v>
      </c>
      <c r="D440" t="s">
        <v>130</v>
      </c>
      <c r="E440" t="s">
        <v>1347</v>
      </c>
      <c r="F440" t="s">
        <v>1962</v>
      </c>
      <c r="G440">
        <v>69133108.411097988</v>
      </c>
      <c r="H440">
        <v>108117908.26131108</v>
      </c>
      <c r="I440">
        <v>394275.95660539996</v>
      </c>
      <c r="J440">
        <v>542235.12270061008</v>
      </c>
      <c r="K440">
        <v>1.3782761310732882E-3</v>
      </c>
      <c r="L440">
        <v>1.8376094813866884E-3</v>
      </c>
      <c r="M440">
        <v>2.1658614021341804E-3</v>
      </c>
      <c r="N440">
        <v>1.6224271680427191E-3</v>
      </c>
      <c r="O440" t="s">
        <v>330</v>
      </c>
    </row>
    <row r="441" spans="1:15">
      <c r="A441" t="s">
        <v>1963</v>
      </c>
      <c r="B441" t="s">
        <v>131</v>
      </c>
      <c r="C441" t="s">
        <v>1964</v>
      </c>
      <c r="D441" t="s">
        <v>130</v>
      </c>
      <c r="E441" t="s">
        <v>1965</v>
      </c>
      <c r="F441" t="s">
        <v>1966</v>
      </c>
      <c r="G441">
        <v>136181851.35441503</v>
      </c>
      <c r="H441">
        <v>225036585.21751043</v>
      </c>
      <c r="I441">
        <v>1116218.4882085</v>
      </c>
      <c r="J441">
        <v>955173.09440052998</v>
      </c>
      <c r="K441">
        <v>2.7149971919536858E-3</v>
      </c>
      <c r="L441">
        <v>3.8247998810254269E-3</v>
      </c>
      <c r="M441">
        <v>6.1316813755877041E-3</v>
      </c>
      <c r="N441">
        <v>2.8579830292448688E-3</v>
      </c>
      <c r="O441" t="s">
        <v>330</v>
      </c>
    </row>
    <row r="442" spans="1:15">
      <c r="A442" t="s">
        <v>1967</v>
      </c>
      <c r="B442" t="s">
        <v>131</v>
      </c>
      <c r="C442" t="s">
        <v>1968</v>
      </c>
      <c r="D442" t="s">
        <v>130</v>
      </c>
      <c r="E442" t="s">
        <v>1969</v>
      </c>
      <c r="F442" t="s">
        <v>1970</v>
      </c>
      <c r="G442">
        <v>35938002.365594</v>
      </c>
      <c r="H442">
        <v>63684957.497133002</v>
      </c>
      <c r="I442">
        <v>107777.83476289999</v>
      </c>
      <c r="J442">
        <v>548975.60021310009</v>
      </c>
      <c r="K442">
        <v>7.1648001944900385E-4</v>
      </c>
      <c r="L442">
        <v>1.0824116337470543E-3</v>
      </c>
      <c r="M442">
        <v>5.9205195855293886E-4</v>
      </c>
      <c r="N442">
        <v>1.642595418648431E-3</v>
      </c>
      <c r="O442" t="s">
        <v>330</v>
      </c>
    </row>
    <row r="443" spans="1:15">
      <c r="A443" t="s">
        <v>1971</v>
      </c>
      <c r="B443" t="s">
        <v>131</v>
      </c>
      <c r="C443" t="s">
        <v>1972</v>
      </c>
      <c r="D443" t="s">
        <v>130</v>
      </c>
      <c r="E443" t="s">
        <v>1973</v>
      </c>
      <c r="F443" t="s">
        <v>1974</v>
      </c>
      <c r="G443">
        <v>72565897.096392006</v>
      </c>
      <c r="H443">
        <v>150394443.8055982</v>
      </c>
      <c r="I443">
        <v>507573.79400399997</v>
      </c>
      <c r="J443">
        <v>966530.79373379995</v>
      </c>
      <c r="K443">
        <v>1.4467141171077723E-3</v>
      </c>
      <c r="L443">
        <v>2.5561561477594704E-3</v>
      </c>
      <c r="M443">
        <v>2.7882361852166072E-3</v>
      </c>
      <c r="N443">
        <v>2.8919665157312877E-3</v>
      </c>
      <c r="O443" t="s">
        <v>330</v>
      </c>
    </row>
    <row r="444" spans="1:15">
      <c r="A444" t="s">
        <v>1975</v>
      </c>
      <c r="B444" t="s">
        <v>131</v>
      </c>
      <c r="C444" t="s">
        <v>440</v>
      </c>
      <c r="D444" t="s">
        <v>130</v>
      </c>
      <c r="E444" t="s">
        <v>441</v>
      </c>
      <c r="F444" t="s">
        <v>1976</v>
      </c>
      <c r="G444">
        <v>412972303.75331163</v>
      </c>
      <c r="H444">
        <v>489737468.05004448</v>
      </c>
      <c r="I444">
        <v>934951.82154919987</v>
      </c>
      <c r="J444">
        <v>3332627.2891779901</v>
      </c>
      <c r="K444">
        <v>8.2332457217584708E-3</v>
      </c>
      <c r="L444">
        <v>8.3237479262360907E-3</v>
      </c>
      <c r="M444">
        <v>5.13593595861869E-3</v>
      </c>
      <c r="N444">
        <v>9.9715876536981968E-3</v>
      </c>
      <c r="O444" t="s">
        <v>330</v>
      </c>
    </row>
    <row r="445" spans="1:15">
      <c r="A445" t="s">
        <v>1977</v>
      </c>
      <c r="B445" t="s">
        <v>131</v>
      </c>
      <c r="C445" t="s">
        <v>1978</v>
      </c>
      <c r="D445" t="s">
        <v>130</v>
      </c>
      <c r="E445" t="s">
        <v>1979</v>
      </c>
      <c r="F445" t="s">
        <v>1980</v>
      </c>
      <c r="G445">
        <v>421014578.33207756</v>
      </c>
      <c r="H445">
        <v>627385456.40840924</v>
      </c>
      <c r="I445">
        <v>1065740.7771200999</v>
      </c>
      <c r="J445">
        <v>3941048.597125411</v>
      </c>
      <c r="K445">
        <v>8.3935809843585143E-3</v>
      </c>
      <c r="L445">
        <v>1.0663260894705616E-2</v>
      </c>
      <c r="M445">
        <v>5.854394048570034E-3</v>
      </c>
      <c r="N445">
        <v>1.1792051172759116E-2</v>
      </c>
      <c r="O445" t="s">
        <v>330</v>
      </c>
    </row>
    <row r="446" spans="1:15">
      <c r="A446" t="s">
        <v>1981</v>
      </c>
      <c r="B446" t="s">
        <v>131</v>
      </c>
      <c r="C446" t="s">
        <v>1982</v>
      </c>
      <c r="D446" t="s">
        <v>130</v>
      </c>
      <c r="E446" t="s">
        <v>1983</v>
      </c>
      <c r="F446" t="s">
        <v>1984</v>
      </c>
      <c r="G446">
        <v>831460821.77222502</v>
      </c>
      <c r="H446">
        <v>1181262410.7444799</v>
      </c>
      <c r="I446">
        <v>1377560.2970795</v>
      </c>
      <c r="J446">
        <v>8029836.5080289999</v>
      </c>
      <c r="K446">
        <v>1.6576465761624481E-2</v>
      </c>
      <c r="L446">
        <v>2.0077145783688046E-2</v>
      </c>
      <c r="M446">
        <v>7.5673005836950922E-3</v>
      </c>
      <c r="N446">
        <v>2.4026154633219353E-2</v>
      </c>
      <c r="O446" t="s">
        <v>330</v>
      </c>
    </row>
    <row r="447" spans="1:15">
      <c r="A447" t="s">
        <v>1985</v>
      </c>
      <c r="B447" t="s">
        <v>131</v>
      </c>
      <c r="C447" t="s">
        <v>444</v>
      </c>
      <c r="D447" t="s">
        <v>130</v>
      </c>
      <c r="E447" t="s">
        <v>445</v>
      </c>
      <c r="F447" t="s">
        <v>1986</v>
      </c>
      <c r="G447">
        <v>162195324.92875701</v>
      </c>
      <c r="H447">
        <v>293848709.024342</v>
      </c>
      <c r="I447">
        <v>1177803.8870890001</v>
      </c>
      <c r="J447">
        <v>1234130.32037029</v>
      </c>
      <c r="K447">
        <v>3.2336162810971685E-3</v>
      </c>
      <c r="L447">
        <v>4.9943546122931714E-3</v>
      </c>
      <c r="M447">
        <v>6.4699861495301023E-3</v>
      </c>
      <c r="N447">
        <v>3.6926537526776305E-3</v>
      </c>
      <c r="O447" t="s">
        <v>330</v>
      </c>
    </row>
    <row r="448" spans="1:15">
      <c r="A448" t="s">
        <v>1987</v>
      </c>
      <c r="B448" t="s">
        <v>131</v>
      </c>
      <c r="C448" t="s">
        <v>860</v>
      </c>
      <c r="D448" t="s">
        <v>130</v>
      </c>
      <c r="E448" t="s">
        <v>861</v>
      </c>
      <c r="F448" t="s">
        <v>1988</v>
      </c>
      <c r="G448">
        <v>6551637579.9518862</v>
      </c>
      <c r="H448">
        <v>5746749515.1051855</v>
      </c>
      <c r="I448">
        <v>35392883.975254998</v>
      </c>
      <c r="J448">
        <v>14849144.33005666</v>
      </c>
      <c r="K448">
        <v>0.13061709365350713</v>
      </c>
      <c r="L448">
        <v>9.7673748650301387E-2</v>
      </c>
      <c r="M448">
        <v>0.19442240904620323</v>
      </c>
      <c r="N448">
        <v>4.4430274201498754E-2</v>
      </c>
      <c r="O448" t="s">
        <v>330</v>
      </c>
    </row>
    <row r="449" spans="1:15">
      <c r="A449" t="s">
        <v>1989</v>
      </c>
      <c r="B449" t="s">
        <v>131</v>
      </c>
      <c r="C449" t="s">
        <v>1990</v>
      </c>
      <c r="D449" t="s">
        <v>130</v>
      </c>
      <c r="E449" t="s">
        <v>1991</v>
      </c>
      <c r="F449" t="s">
        <v>1992</v>
      </c>
      <c r="G449">
        <v>89503397.854397997</v>
      </c>
      <c r="H449">
        <v>174430221.66326502</v>
      </c>
      <c r="I449">
        <v>410148.870559</v>
      </c>
      <c r="J449">
        <v>1289290.5920563999</v>
      </c>
      <c r="K449">
        <v>1.7843895601961648E-3</v>
      </c>
      <c r="L449">
        <v>2.9646765676791921E-3</v>
      </c>
      <c r="M449">
        <v>2.2530554881430975E-3</v>
      </c>
      <c r="N449">
        <v>3.8576993567588243E-3</v>
      </c>
      <c r="O449" t="s">
        <v>330</v>
      </c>
    </row>
    <row r="450" spans="1:15">
      <c r="A450" t="s">
        <v>1993</v>
      </c>
      <c r="B450" t="s">
        <v>131</v>
      </c>
      <c r="C450" t="s">
        <v>1994</v>
      </c>
      <c r="D450" t="s">
        <v>130</v>
      </c>
      <c r="E450" t="s">
        <v>1995</v>
      </c>
      <c r="F450" t="s">
        <v>1996</v>
      </c>
      <c r="G450">
        <v>7662798.1378736999</v>
      </c>
      <c r="H450">
        <v>17029678.888979908</v>
      </c>
      <c r="I450">
        <v>0</v>
      </c>
      <c r="J450">
        <v>116759.64665403</v>
      </c>
      <c r="K450">
        <v>1.5276980904519436E-4</v>
      </c>
      <c r="L450">
        <v>2.8944233101259889E-4</v>
      </c>
      <c r="M450">
        <v>0</v>
      </c>
      <c r="N450">
        <v>3.4935771389925369E-4</v>
      </c>
      <c r="O450" t="s">
        <v>330</v>
      </c>
    </row>
    <row r="451" spans="1:15">
      <c r="A451" t="s">
        <v>1997</v>
      </c>
      <c r="B451" t="s">
        <v>131</v>
      </c>
      <c r="C451" t="s">
        <v>1998</v>
      </c>
      <c r="D451" t="s">
        <v>130</v>
      </c>
      <c r="E451" t="s">
        <v>1999</v>
      </c>
      <c r="F451" t="s">
        <v>2000</v>
      </c>
      <c r="G451">
        <v>466298481.18270594</v>
      </c>
      <c r="H451">
        <v>610776576.15254736</v>
      </c>
      <c r="I451">
        <v>2608878.0184776997</v>
      </c>
      <c r="J451">
        <v>2370317.0389473098</v>
      </c>
      <c r="K451">
        <v>9.2963860781165048E-3</v>
      </c>
      <c r="L451">
        <v>1.0380970603261737E-2</v>
      </c>
      <c r="M451">
        <v>1.4331252282655077E-2</v>
      </c>
      <c r="N451">
        <v>7.092249468660914E-3</v>
      </c>
      <c r="O451" t="s">
        <v>330</v>
      </c>
    </row>
    <row r="452" spans="1:15">
      <c r="A452" t="s">
        <v>2001</v>
      </c>
      <c r="B452" t="s">
        <v>131</v>
      </c>
      <c r="C452" t="s">
        <v>2002</v>
      </c>
      <c r="D452" t="s">
        <v>130</v>
      </c>
      <c r="E452" t="s">
        <v>2003</v>
      </c>
      <c r="F452" t="s">
        <v>2004</v>
      </c>
      <c r="G452">
        <v>286385066.86684734</v>
      </c>
      <c r="H452">
        <v>486498550.18704498</v>
      </c>
      <c r="I452">
        <v>838543.84048290004</v>
      </c>
      <c r="J452">
        <v>2460208.0998662859</v>
      </c>
      <c r="K452">
        <v>5.7095321045196766E-3</v>
      </c>
      <c r="L452">
        <v>8.2686981544619689E-3</v>
      </c>
      <c r="M452">
        <v>4.6063415931723601E-3</v>
      </c>
      <c r="N452">
        <v>7.3612134167592288E-3</v>
      </c>
      <c r="O452" t="s">
        <v>330</v>
      </c>
    </row>
    <row r="453" spans="1:15">
      <c r="A453" t="s">
        <v>2005</v>
      </c>
      <c r="B453" t="s">
        <v>131</v>
      </c>
      <c r="C453" t="s">
        <v>2006</v>
      </c>
      <c r="D453" t="s">
        <v>130</v>
      </c>
      <c r="E453" t="s">
        <v>2007</v>
      </c>
      <c r="F453" t="s">
        <v>2008</v>
      </c>
      <c r="G453">
        <v>95793014.831889987</v>
      </c>
      <c r="H453">
        <v>164760130.719515</v>
      </c>
      <c r="I453">
        <v>256040.53267269998</v>
      </c>
      <c r="J453">
        <v>1173747.8722729799</v>
      </c>
      <c r="K453">
        <v>1.9097828652696412E-3</v>
      </c>
      <c r="L453">
        <v>2.8003203468655365E-3</v>
      </c>
      <c r="M453">
        <v>1.4064979053558684E-3</v>
      </c>
      <c r="N453">
        <v>3.5119828219970736E-3</v>
      </c>
      <c r="O453" t="s">
        <v>330</v>
      </c>
    </row>
    <row r="454" spans="1:15">
      <c r="A454" t="s">
        <v>2009</v>
      </c>
      <c r="B454" t="s">
        <v>131</v>
      </c>
      <c r="C454" t="s">
        <v>452</v>
      </c>
      <c r="D454" t="s">
        <v>130</v>
      </c>
      <c r="E454" t="s">
        <v>453</v>
      </c>
      <c r="F454" t="s">
        <v>2010</v>
      </c>
      <c r="G454">
        <v>116480778.88171901</v>
      </c>
      <c r="H454">
        <v>164838626.74676901</v>
      </c>
      <c r="I454">
        <v>460139.79090099997</v>
      </c>
      <c r="J454">
        <v>1086207.1084805001</v>
      </c>
      <c r="K454">
        <v>2.3222256448652149E-3</v>
      </c>
      <c r="L454">
        <v>2.801654492579719E-3</v>
      </c>
      <c r="M454">
        <v>2.527668745715546E-3</v>
      </c>
      <c r="N454">
        <v>3.2500512215858819E-3</v>
      </c>
      <c r="O454" t="s">
        <v>330</v>
      </c>
    </row>
    <row r="455" spans="1:15">
      <c r="A455" t="s">
        <v>2011</v>
      </c>
      <c r="B455" t="s">
        <v>131</v>
      </c>
      <c r="C455" t="s">
        <v>2012</v>
      </c>
      <c r="D455" t="s">
        <v>130</v>
      </c>
      <c r="E455" t="s">
        <v>2013</v>
      </c>
      <c r="F455" t="s">
        <v>2014</v>
      </c>
      <c r="G455">
        <v>3812203679.5627704</v>
      </c>
      <c r="H455">
        <v>3836105014.9011073</v>
      </c>
      <c r="I455">
        <v>15589538.840421</v>
      </c>
      <c r="J455">
        <v>20703001.196294002</v>
      </c>
      <c r="K455">
        <v>7.6002214555242781E-2</v>
      </c>
      <c r="L455">
        <v>6.5199771807829238E-2</v>
      </c>
      <c r="M455">
        <v>8.5637432072308742E-2</v>
      </c>
      <c r="N455">
        <v>6.1945658248025753E-2</v>
      </c>
      <c r="O455" t="s">
        <v>330</v>
      </c>
    </row>
    <row r="456" spans="1:15">
      <c r="A456" t="s">
        <v>2015</v>
      </c>
      <c r="B456" t="s">
        <v>131</v>
      </c>
      <c r="C456" t="s">
        <v>2016</v>
      </c>
      <c r="D456" t="s">
        <v>130</v>
      </c>
      <c r="E456" t="s">
        <v>2017</v>
      </c>
      <c r="F456" t="s">
        <v>2018</v>
      </c>
      <c r="G456">
        <v>160500906.09333199</v>
      </c>
      <c r="H456">
        <v>272968788.24849564</v>
      </c>
      <c r="I456">
        <v>522510.30338100006</v>
      </c>
      <c r="J456">
        <v>1980119.4110685003</v>
      </c>
      <c r="K456">
        <v>3.1998354040242032E-3</v>
      </c>
      <c r="L456">
        <v>4.6394722342918927E-3</v>
      </c>
      <c r="M456">
        <v>2.8702863549017873E-3</v>
      </c>
      <c r="N456">
        <v>5.9247352190796567E-3</v>
      </c>
      <c r="O456" t="s">
        <v>330</v>
      </c>
    </row>
    <row r="457" spans="1:15">
      <c r="A457" t="s">
        <v>2019</v>
      </c>
      <c r="B457" t="s">
        <v>131</v>
      </c>
      <c r="C457" t="s">
        <v>2020</v>
      </c>
      <c r="D457" t="s">
        <v>130</v>
      </c>
      <c r="E457" t="s">
        <v>2021</v>
      </c>
      <c r="F457" t="s">
        <v>2022</v>
      </c>
      <c r="G457">
        <v>750070732.00416803</v>
      </c>
      <c r="H457">
        <v>1070698217.8562895</v>
      </c>
      <c r="I457">
        <v>2593810.7137944</v>
      </c>
      <c r="J457">
        <v>4277646.1500735497</v>
      </c>
      <c r="K457">
        <v>1.4953827627574988E-2</v>
      </c>
      <c r="L457">
        <v>1.8197958400020278E-2</v>
      </c>
      <c r="M457">
        <v>1.4248483619993724E-2</v>
      </c>
      <c r="N457">
        <v>1.2799188098673973E-2</v>
      </c>
      <c r="O457" t="s">
        <v>330</v>
      </c>
    </row>
    <row r="458" spans="1:15">
      <c r="A458" t="s">
        <v>2023</v>
      </c>
      <c r="B458" t="s">
        <v>131</v>
      </c>
      <c r="C458" t="s">
        <v>2024</v>
      </c>
      <c r="D458" t="s">
        <v>130</v>
      </c>
      <c r="E458" t="s">
        <v>2025</v>
      </c>
      <c r="F458" t="s">
        <v>2026</v>
      </c>
      <c r="G458">
        <v>43259707.478895999</v>
      </c>
      <c r="H458">
        <v>42312192.770526804</v>
      </c>
      <c r="I458">
        <v>54476.317319100002</v>
      </c>
      <c r="J458">
        <v>466166.01568950003</v>
      </c>
      <c r="K458">
        <v>8.6244960809260399E-4</v>
      </c>
      <c r="L458">
        <v>7.1915270896157893E-4</v>
      </c>
      <c r="M458">
        <v>2.992527214382935E-4</v>
      </c>
      <c r="N458">
        <v>1.3948200273453484E-3</v>
      </c>
      <c r="O458" t="s">
        <v>330</v>
      </c>
    </row>
    <row r="459" spans="1:15">
      <c r="A459" t="s">
        <v>2027</v>
      </c>
      <c r="B459" t="s">
        <v>131</v>
      </c>
      <c r="C459" t="s">
        <v>2028</v>
      </c>
      <c r="D459" t="s">
        <v>130</v>
      </c>
      <c r="E459" t="s">
        <v>2029</v>
      </c>
      <c r="F459" t="s">
        <v>2030</v>
      </c>
      <c r="G459">
        <v>121218175.68388109</v>
      </c>
      <c r="H459">
        <v>218737842.22236359</v>
      </c>
      <c r="I459">
        <v>616592.51914440002</v>
      </c>
      <c r="J459">
        <v>1277747.81858086</v>
      </c>
      <c r="K459">
        <v>2.4166730245058902E-3</v>
      </c>
      <c r="L459">
        <v>3.7177442596687408E-3</v>
      </c>
      <c r="M459">
        <v>3.3871046805831182E-3</v>
      </c>
      <c r="N459">
        <v>3.823162108068612E-3</v>
      </c>
      <c r="O459" t="s">
        <v>330</v>
      </c>
    </row>
    <row r="460" spans="1:15">
      <c r="A460" t="s">
        <v>2031</v>
      </c>
      <c r="B460" t="s">
        <v>131</v>
      </c>
      <c r="C460" t="s">
        <v>2032</v>
      </c>
      <c r="D460" t="s">
        <v>130</v>
      </c>
      <c r="E460" t="s">
        <v>2033</v>
      </c>
      <c r="F460" t="s">
        <v>2034</v>
      </c>
      <c r="G460">
        <v>164312129.84264362</v>
      </c>
      <c r="H460">
        <v>264727541.19654089</v>
      </c>
      <c r="I460">
        <v>453069.79171983997</v>
      </c>
      <c r="J460">
        <v>1989698.5846359497</v>
      </c>
      <c r="K460">
        <v>3.2758180821444972E-3</v>
      </c>
      <c r="L460">
        <v>4.4994011400147074E-3</v>
      </c>
      <c r="M460">
        <v>2.4888313829926653E-3</v>
      </c>
      <c r="N460">
        <v>5.9533971607219132E-3</v>
      </c>
      <c r="O460" t="s">
        <v>330</v>
      </c>
    </row>
    <row r="461" spans="1:15">
      <c r="A461" t="s">
        <v>2035</v>
      </c>
      <c r="B461" t="s">
        <v>131</v>
      </c>
      <c r="C461" t="s">
        <v>2036</v>
      </c>
      <c r="D461" t="s">
        <v>130</v>
      </c>
      <c r="E461" t="s">
        <v>2037</v>
      </c>
      <c r="F461" t="s">
        <v>2038</v>
      </c>
      <c r="G461">
        <v>92766150.197929889</v>
      </c>
      <c r="H461">
        <v>151545478.82538521</v>
      </c>
      <c r="I461">
        <v>495276.58964360005</v>
      </c>
      <c r="J461">
        <v>950774.27149207005</v>
      </c>
      <c r="K461">
        <v>1.8494376070733905E-3</v>
      </c>
      <c r="L461">
        <v>2.575719538318753E-3</v>
      </c>
      <c r="M461">
        <v>2.7206844113076487E-3</v>
      </c>
      <c r="N461">
        <v>2.8448212669478245E-3</v>
      </c>
      <c r="O461" t="s">
        <v>330</v>
      </c>
    </row>
    <row r="462" spans="1:15">
      <c r="A462" t="s">
        <v>2039</v>
      </c>
      <c r="B462" t="s">
        <v>131</v>
      </c>
      <c r="C462" t="s">
        <v>2040</v>
      </c>
      <c r="D462" t="s">
        <v>130</v>
      </c>
      <c r="E462" t="s">
        <v>2041</v>
      </c>
      <c r="F462" t="s">
        <v>2042</v>
      </c>
      <c r="G462">
        <v>40043255.514335997</v>
      </c>
      <c r="H462">
        <v>69802752.752728507</v>
      </c>
      <c r="I462">
        <v>196391.73715999996</v>
      </c>
      <c r="J462">
        <v>480162.27465981001</v>
      </c>
      <c r="K462">
        <v>7.9832463134289408E-4</v>
      </c>
      <c r="L462">
        <v>1.1863918045407181E-3</v>
      </c>
      <c r="M462">
        <v>1.0788314024398698E-3</v>
      </c>
      <c r="N462">
        <v>1.4366983746779509E-3</v>
      </c>
      <c r="O462" t="s">
        <v>330</v>
      </c>
    </row>
    <row r="463" spans="1:15">
      <c r="A463" t="s">
        <v>2043</v>
      </c>
      <c r="B463" t="s">
        <v>131</v>
      </c>
      <c r="C463" t="s">
        <v>460</v>
      </c>
      <c r="D463" t="s">
        <v>130</v>
      </c>
      <c r="E463" t="s">
        <v>461</v>
      </c>
      <c r="F463" t="s">
        <v>2044</v>
      </c>
      <c r="G463">
        <v>1111461968.4387796</v>
      </c>
      <c r="H463">
        <v>1105682559.5095489</v>
      </c>
      <c r="I463">
        <v>3613200.2455162299</v>
      </c>
      <c r="J463">
        <v>5286743.2627086537</v>
      </c>
      <c r="K463">
        <v>2.2158724479528609E-2</v>
      </c>
      <c r="L463">
        <v>1.8792564408922369E-2</v>
      </c>
      <c r="M463">
        <v>1.9848258101564813E-2</v>
      </c>
      <c r="N463">
        <v>1.5818517725605226E-2</v>
      </c>
      <c r="O463" t="s">
        <v>330</v>
      </c>
    </row>
    <row r="464" spans="1:15">
      <c r="A464" t="s">
        <v>2045</v>
      </c>
      <c r="B464" t="s">
        <v>131</v>
      </c>
      <c r="C464" t="s">
        <v>464</v>
      </c>
      <c r="D464" t="s">
        <v>130</v>
      </c>
      <c r="E464" t="s">
        <v>465</v>
      </c>
      <c r="F464" t="s">
        <v>2046</v>
      </c>
      <c r="G464">
        <v>643434514.39248598</v>
      </c>
      <c r="H464">
        <v>725055850.98036826</v>
      </c>
      <c r="I464">
        <v>2641205.8699113</v>
      </c>
      <c r="J464">
        <v>3557433.3452985506</v>
      </c>
      <c r="K464">
        <v>1.2827868635999766E-2</v>
      </c>
      <c r="L464">
        <v>1.2323300808559886E-2</v>
      </c>
      <c r="M464">
        <v>1.4508837662795409E-2</v>
      </c>
      <c r="N464">
        <v>1.0644232116812247E-2</v>
      </c>
      <c r="O464" t="s">
        <v>330</v>
      </c>
    </row>
    <row r="465" spans="1:15">
      <c r="A465" t="s">
        <v>2047</v>
      </c>
      <c r="B465" t="s">
        <v>131</v>
      </c>
      <c r="C465" t="s">
        <v>2048</v>
      </c>
      <c r="D465" t="s">
        <v>130</v>
      </c>
      <c r="E465" t="s">
        <v>2049</v>
      </c>
      <c r="F465" t="s">
        <v>2050</v>
      </c>
      <c r="G465">
        <v>38679965.704435006</v>
      </c>
      <c r="H465">
        <v>78908457.121166706</v>
      </c>
      <c r="I465">
        <v>178724.134147</v>
      </c>
      <c r="J465">
        <v>455173.31434089999</v>
      </c>
      <c r="K465">
        <v>7.7114532684021471E-4</v>
      </c>
      <c r="L465">
        <v>1.3411555153008702E-3</v>
      </c>
      <c r="M465">
        <v>9.8177861798011846E-4</v>
      </c>
      <c r="N465">
        <v>1.3619286550024398E-3</v>
      </c>
      <c r="O465" t="s">
        <v>330</v>
      </c>
    </row>
    <row r="466" spans="1:15">
      <c r="A466" t="s">
        <v>2051</v>
      </c>
      <c r="B466" t="s">
        <v>131</v>
      </c>
      <c r="C466" t="s">
        <v>468</v>
      </c>
      <c r="D466" t="s">
        <v>130</v>
      </c>
      <c r="E466" t="s">
        <v>469</v>
      </c>
      <c r="F466" t="s">
        <v>2052</v>
      </c>
      <c r="G466">
        <v>407593000.36448199</v>
      </c>
      <c r="H466">
        <v>634093176.61510193</v>
      </c>
      <c r="I466">
        <v>1993887.8771946998</v>
      </c>
      <c r="J466">
        <v>3869450.5009480999</v>
      </c>
      <c r="K466">
        <v>8.1260009350994158E-3</v>
      </c>
      <c r="L466">
        <v>1.0777267634648422E-2</v>
      </c>
      <c r="M466">
        <v>1.0952949884593879E-2</v>
      </c>
      <c r="N466">
        <v>1.1577821788576742E-2</v>
      </c>
      <c r="O466" t="s">
        <v>330</v>
      </c>
    </row>
    <row r="467" spans="1:15">
      <c r="A467" t="s">
        <v>2053</v>
      </c>
      <c r="B467" t="s">
        <v>131</v>
      </c>
      <c r="C467" t="s">
        <v>2054</v>
      </c>
      <c r="D467" t="s">
        <v>130</v>
      </c>
      <c r="E467" t="s">
        <v>2055</v>
      </c>
      <c r="F467" t="s">
        <v>2056</v>
      </c>
      <c r="G467">
        <v>46513622.686232999</v>
      </c>
      <c r="H467">
        <v>79759786.663510993</v>
      </c>
      <c r="I467">
        <v>158172.72207449999</v>
      </c>
      <c r="J467">
        <v>684084.08747300005</v>
      </c>
      <c r="K467">
        <v>9.2732147290360434E-4</v>
      </c>
      <c r="L467">
        <v>1.3556250075797572E-3</v>
      </c>
      <c r="M467">
        <v>8.6888431280763678E-4</v>
      </c>
      <c r="N467">
        <v>2.0468548831992848E-3</v>
      </c>
      <c r="O467" t="s">
        <v>330</v>
      </c>
    </row>
    <row r="468" spans="1:15">
      <c r="A468" t="s">
        <v>2057</v>
      </c>
      <c r="B468" t="s">
        <v>131</v>
      </c>
      <c r="C468" t="s">
        <v>2058</v>
      </c>
      <c r="D468" t="s">
        <v>130</v>
      </c>
      <c r="E468" t="s">
        <v>2059</v>
      </c>
      <c r="F468" t="s">
        <v>2060</v>
      </c>
      <c r="G468">
        <v>43510435.021568</v>
      </c>
      <c r="H468">
        <v>85585047.921052992</v>
      </c>
      <c r="I468">
        <v>318973.05862099997</v>
      </c>
      <c r="J468">
        <v>519909.27901629999</v>
      </c>
      <c r="K468">
        <v>8.6744825194661021E-4</v>
      </c>
      <c r="L468">
        <v>1.4546331690449403E-3</v>
      </c>
      <c r="M468">
        <v>1.7522028021590126E-3</v>
      </c>
      <c r="N468">
        <v>1.5556257864529483E-3</v>
      </c>
      <c r="O468" t="s">
        <v>330</v>
      </c>
    </row>
    <row r="469" spans="1:15">
      <c r="A469" t="s">
        <v>2061</v>
      </c>
      <c r="B469" t="s">
        <v>131</v>
      </c>
      <c r="C469" t="s">
        <v>472</v>
      </c>
      <c r="D469" t="s">
        <v>130</v>
      </c>
      <c r="E469" t="s">
        <v>473</v>
      </c>
      <c r="F469" t="s">
        <v>2062</v>
      </c>
      <c r="G469">
        <v>89970960.919380993</v>
      </c>
      <c r="H469">
        <v>120651947.119533</v>
      </c>
      <c r="I469">
        <v>376682.90343499999</v>
      </c>
      <c r="J469">
        <v>1036079.9191098</v>
      </c>
      <c r="K469">
        <v>1.7937111577208333E-3</v>
      </c>
      <c r="L469">
        <v>2.0506423546297584E-3</v>
      </c>
      <c r="M469">
        <v>2.0692181395433572E-3</v>
      </c>
      <c r="N469">
        <v>3.1000651537568705E-3</v>
      </c>
      <c r="O469" t="s">
        <v>330</v>
      </c>
    </row>
    <row r="470" spans="1:15">
      <c r="A470" t="s">
        <v>2063</v>
      </c>
      <c r="B470" t="s">
        <v>131</v>
      </c>
      <c r="C470" t="s">
        <v>2064</v>
      </c>
      <c r="D470" t="s">
        <v>130</v>
      </c>
      <c r="E470" t="s">
        <v>2065</v>
      </c>
      <c r="F470" t="s">
        <v>2066</v>
      </c>
      <c r="G470">
        <v>41020158.813443996</v>
      </c>
      <c r="H470">
        <v>69881996.164572194</v>
      </c>
      <c r="I470">
        <v>141283.73036250001</v>
      </c>
      <c r="J470">
        <v>316641.92461677</v>
      </c>
      <c r="K470">
        <v>8.1780071929080935E-4</v>
      </c>
      <c r="L470">
        <v>1.1877386530626988E-3</v>
      </c>
      <c r="M470">
        <v>7.7610864475797646E-4</v>
      </c>
      <c r="N470">
        <v>9.474274895380256E-4</v>
      </c>
      <c r="O470" t="s">
        <v>330</v>
      </c>
    </row>
    <row r="471" spans="1:15">
      <c r="A471" t="s">
        <v>2067</v>
      </c>
      <c r="B471" t="s">
        <v>131</v>
      </c>
      <c r="C471" t="s">
        <v>898</v>
      </c>
      <c r="D471" t="s">
        <v>130</v>
      </c>
      <c r="E471" t="s">
        <v>899</v>
      </c>
      <c r="F471" t="s">
        <v>2068</v>
      </c>
      <c r="G471">
        <v>32297202.954251003</v>
      </c>
      <c r="H471">
        <v>52265312.762786306</v>
      </c>
      <c r="I471">
        <v>62143.741909900004</v>
      </c>
      <c r="J471">
        <v>467360.02571299998</v>
      </c>
      <c r="K471">
        <v>6.4389501579431227E-4</v>
      </c>
      <c r="L471">
        <v>8.883193896834288E-4</v>
      </c>
      <c r="M471">
        <v>3.4137189887423441E-4</v>
      </c>
      <c r="N471">
        <v>1.3983926367539634E-3</v>
      </c>
      <c r="O471" t="s">
        <v>330</v>
      </c>
    </row>
    <row r="472" spans="1:15">
      <c r="A472" t="s">
        <v>2069</v>
      </c>
      <c r="B472" t="s">
        <v>131</v>
      </c>
      <c r="C472" t="s">
        <v>2070</v>
      </c>
      <c r="D472" t="s">
        <v>130</v>
      </c>
      <c r="E472" t="s">
        <v>2071</v>
      </c>
      <c r="F472" t="s">
        <v>2072</v>
      </c>
      <c r="G472">
        <v>106591024.9595824</v>
      </c>
      <c r="H472">
        <v>159404615.55099851</v>
      </c>
      <c r="I472">
        <v>314873.89741820004</v>
      </c>
      <c r="J472">
        <v>1174008.73381208</v>
      </c>
      <c r="K472">
        <v>2.1250580057072285E-3</v>
      </c>
      <c r="L472">
        <v>2.7092961529124821E-3</v>
      </c>
      <c r="M472">
        <v>1.7296850328618202E-3</v>
      </c>
      <c r="N472">
        <v>3.5127633484336967E-3</v>
      </c>
      <c r="O472" t="s">
        <v>330</v>
      </c>
    </row>
    <row r="473" spans="1:15">
      <c r="A473" t="s">
        <v>2073</v>
      </c>
      <c r="B473" t="s">
        <v>131</v>
      </c>
      <c r="C473" t="s">
        <v>476</v>
      </c>
      <c r="D473" t="s">
        <v>130</v>
      </c>
      <c r="E473" t="s">
        <v>477</v>
      </c>
      <c r="F473" t="s">
        <v>2074</v>
      </c>
      <c r="G473">
        <v>113340037.748678</v>
      </c>
      <c r="H473">
        <v>164242470.14843202</v>
      </c>
      <c r="I473">
        <v>396157.72665349999</v>
      </c>
      <c r="J473">
        <v>1119914.0707740302</v>
      </c>
      <c r="K473">
        <v>2.2596100813958371E-3</v>
      </c>
      <c r="L473">
        <v>2.7915220081919561E-3</v>
      </c>
      <c r="M473">
        <v>2.1761984593312821E-3</v>
      </c>
      <c r="N473">
        <v>3.3509061627133487E-3</v>
      </c>
      <c r="O473" t="s">
        <v>330</v>
      </c>
    </row>
    <row r="474" spans="1:15">
      <c r="A474" t="s">
        <v>2075</v>
      </c>
      <c r="B474" t="s">
        <v>131</v>
      </c>
      <c r="C474" t="s">
        <v>2076</v>
      </c>
      <c r="D474" t="s">
        <v>130</v>
      </c>
      <c r="E474" t="s">
        <v>2077</v>
      </c>
      <c r="F474" t="s">
        <v>2078</v>
      </c>
      <c r="G474">
        <v>28249407.757668842</v>
      </c>
      <c r="H474">
        <v>51182600.548950456</v>
      </c>
      <c r="I474">
        <v>0</v>
      </c>
      <c r="J474">
        <v>481512.87781680358</v>
      </c>
      <c r="K474">
        <v>5.6319591761768957E-4</v>
      </c>
      <c r="L474">
        <v>8.699172372393652E-4</v>
      </c>
      <c r="M474">
        <v>0</v>
      </c>
      <c r="N474">
        <v>1.4407395279773482E-3</v>
      </c>
      <c r="O474" t="s">
        <v>330</v>
      </c>
    </row>
    <row r="475" spans="1:15">
      <c r="A475" t="s">
        <v>2079</v>
      </c>
      <c r="B475" t="s">
        <v>131</v>
      </c>
      <c r="C475" t="s">
        <v>2080</v>
      </c>
      <c r="D475" t="s">
        <v>130</v>
      </c>
      <c r="E475" t="s">
        <v>2081</v>
      </c>
      <c r="F475" t="s">
        <v>2082</v>
      </c>
      <c r="G475">
        <v>304514765.5934729</v>
      </c>
      <c r="H475">
        <v>427709401.21362662</v>
      </c>
      <c r="I475">
        <v>1396032.1091552</v>
      </c>
      <c r="J475">
        <v>2182471.2794290497</v>
      </c>
      <c r="K475">
        <v>6.0709758699275477E-3</v>
      </c>
      <c r="L475">
        <v>7.269497381033151E-3</v>
      </c>
      <c r="M475">
        <v>7.6687710997942384E-3</v>
      </c>
      <c r="N475">
        <v>6.5301942810032931E-3</v>
      </c>
      <c r="O475" t="s">
        <v>330</v>
      </c>
    </row>
    <row r="476" spans="1:15">
      <c r="A476" t="s">
        <v>2083</v>
      </c>
      <c r="B476" t="s">
        <v>131</v>
      </c>
      <c r="C476" t="s">
        <v>488</v>
      </c>
      <c r="D476" t="s">
        <v>130</v>
      </c>
      <c r="E476" t="s">
        <v>489</v>
      </c>
      <c r="F476" t="s">
        <v>2084</v>
      </c>
      <c r="G476">
        <v>102016531.69359599</v>
      </c>
      <c r="H476">
        <v>180431996.54750171</v>
      </c>
      <c r="I476">
        <v>151853.58931010001</v>
      </c>
      <c r="J476">
        <v>1440996.9810676598</v>
      </c>
      <c r="K476">
        <v>2.0338583616412833E-3</v>
      </c>
      <c r="L476">
        <v>3.0666848159868264E-3</v>
      </c>
      <c r="M476">
        <v>8.3417165655740283E-4</v>
      </c>
      <c r="N476">
        <v>4.3116215701921009E-3</v>
      </c>
      <c r="O476" t="s">
        <v>330</v>
      </c>
    </row>
    <row r="477" spans="1:15">
      <c r="A477" t="s">
        <v>2085</v>
      </c>
      <c r="B477" t="s">
        <v>131</v>
      </c>
      <c r="C477" t="s">
        <v>1680</v>
      </c>
      <c r="D477" t="s">
        <v>130</v>
      </c>
      <c r="E477" t="s">
        <v>1681</v>
      </c>
      <c r="F477" t="s">
        <v>2086</v>
      </c>
      <c r="G477">
        <v>405255067.19083303</v>
      </c>
      <c r="H477">
        <v>392291817.81309903</v>
      </c>
      <c r="I477">
        <v>416861.46889399999</v>
      </c>
      <c r="J477">
        <v>3124628.3427020996</v>
      </c>
      <c r="K477">
        <v>8.0793905979781137E-3</v>
      </c>
      <c r="L477">
        <v>6.6675278450769801E-3</v>
      </c>
      <c r="M477">
        <v>2.2899295541322575E-3</v>
      </c>
      <c r="N477">
        <v>9.3492319125097478E-3</v>
      </c>
      <c r="O477" t="s">
        <v>330</v>
      </c>
    </row>
    <row r="478" spans="1:15">
      <c r="A478" t="s">
        <v>2087</v>
      </c>
      <c r="B478" t="s">
        <v>131</v>
      </c>
      <c r="C478" t="s">
        <v>910</v>
      </c>
      <c r="D478" t="s">
        <v>130</v>
      </c>
      <c r="E478" t="s">
        <v>911</v>
      </c>
      <c r="F478" t="s">
        <v>2088</v>
      </c>
      <c r="G478">
        <v>25891171.388992</v>
      </c>
      <c r="H478">
        <v>40665835.766482696</v>
      </c>
      <c r="I478">
        <v>76033.11226390001</v>
      </c>
      <c r="J478">
        <v>336934.59699917003</v>
      </c>
      <c r="K478">
        <v>5.1618080469887761E-4</v>
      </c>
      <c r="L478">
        <v>6.9117065410100194E-4</v>
      </c>
      <c r="M478">
        <v>4.1766985883272755E-4</v>
      </c>
      <c r="N478">
        <v>1.0081453988121808E-3</v>
      </c>
      <c r="O478" t="s">
        <v>330</v>
      </c>
    </row>
    <row r="479" spans="1:15">
      <c r="A479" t="s">
        <v>2089</v>
      </c>
      <c r="B479" t="s">
        <v>131</v>
      </c>
      <c r="C479" t="s">
        <v>2090</v>
      </c>
      <c r="D479" t="s">
        <v>130</v>
      </c>
      <c r="E479" t="s">
        <v>2091</v>
      </c>
      <c r="F479" t="s">
        <v>2092</v>
      </c>
      <c r="G479">
        <v>63666294.548845507</v>
      </c>
      <c r="H479">
        <v>98436069.373490006</v>
      </c>
      <c r="I479">
        <v>135828.11815259999</v>
      </c>
      <c r="J479">
        <v>843286.12427562987</v>
      </c>
      <c r="K479">
        <v>1.2692866869048324E-3</v>
      </c>
      <c r="L479">
        <v>1.6730535884395359E-3</v>
      </c>
      <c r="M479">
        <v>7.461395337521532E-4</v>
      </c>
      <c r="N479">
        <v>2.5232048998302396E-3</v>
      </c>
      <c r="O479" t="s">
        <v>330</v>
      </c>
    </row>
    <row r="480" spans="1:15">
      <c r="A480" t="s">
        <v>2093</v>
      </c>
      <c r="B480" t="s">
        <v>131</v>
      </c>
      <c r="C480" t="s">
        <v>496</v>
      </c>
      <c r="D480" t="s">
        <v>130</v>
      </c>
      <c r="E480" t="s">
        <v>497</v>
      </c>
      <c r="F480" t="s">
        <v>2094</v>
      </c>
      <c r="G480">
        <v>594329338.90793097</v>
      </c>
      <c r="H480">
        <v>815557253.23592043</v>
      </c>
      <c r="I480">
        <v>1508843.7938990002</v>
      </c>
      <c r="J480">
        <v>4930495.4939323394</v>
      </c>
      <c r="K480">
        <v>1.1848880523964251E-2</v>
      </c>
      <c r="L480">
        <v>1.3861494041651729E-2</v>
      </c>
      <c r="M480">
        <v>8.2884753186362233E-3</v>
      </c>
      <c r="N480">
        <v>1.4752585191138215E-2</v>
      </c>
      <c r="O480" t="s">
        <v>330</v>
      </c>
    </row>
    <row r="481" spans="1:15">
      <c r="A481" t="s">
        <v>2095</v>
      </c>
      <c r="B481" t="s">
        <v>131</v>
      </c>
      <c r="C481" t="s">
        <v>2096</v>
      </c>
      <c r="D481" t="s">
        <v>130</v>
      </c>
      <c r="E481" t="s">
        <v>2097</v>
      </c>
      <c r="F481" t="s">
        <v>2098</v>
      </c>
      <c r="G481">
        <v>84919431.762097999</v>
      </c>
      <c r="H481">
        <v>152647178.276292</v>
      </c>
      <c r="I481">
        <v>271390.33392399998</v>
      </c>
      <c r="J481">
        <v>1202644.3477343998</v>
      </c>
      <c r="K481">
        <v>1.6930010605919409E-3</v>
      </c>
      <c r="L481">
        <v>2.5944444044318838E-3</v>
      </c>
      <c r="M481">
        <v>1.4908183958743772E-3</v>
      </c>
      <c r="N481">
        <v>3.5984442570582862E-3</v>
      </c>
      <c r="O481" t="s">
        <v>330</v>
      </c>
    </row>
    <row r="482" spans="1:15">
      <c r="A482" t="s">
        <v>2099</v>
      </c>
      <c r="B482" t="s">
        <v>131</v>
      </c>
      <c r="C482" t="s">
        <v>2100</v>
      </c>
      <c r="D482" t="s">
        <v>130</v>
      </c>
      <c r="E482" t="s">
        <v>2101</v>
      </c>
      <c r="F482" t="s">
        <v>2102</v>
      </c>
      <c r="G482">
        <v>135457045.38260791</v>
      </c>
      <c r="H482">
        <v>195829132.9934386</v>
      </c>
      <c r="I482">
        <v>549290.01972840005</v>
      </c>
      <c r="J482">
        <v>1007228.0130799201</v>
      </c>
      <c r="K482">
        <v>2.7005470566486057E-3</v>
      </c>
      <c r="L482">
        <v>3.3283798892107213E-3</v>
      </c>
      <c r="M482">
        <v>3.0173943715719087E-3</v>
      </c>
      <c r="N482">
        <v>3.0137370753403449E-3</v>
      </c>
      <c r="O482" t="s">
        <v>330</v>
      </c>
    </row>
    <row r="483" spans="1:15">
      <c r="A483" t="s">
        <v>2103</v>
      </c>
      <c r="B483" t="s">
        <v>131</v>
      </c>
      <c r="C483" t="s">
        <v>2104</v>
      </c>
      <c r="D483" t="s">
        <v>130</v>
      </c>
      <c r="E483" t="s">
        <v>2105</v>
      </c>
      <c r="F483" t="s">
        <v>2106</v>
      </c>
      <c r="G483">
        <v>181109258.12719002</v>
      </c>
      <c r="H483">
        <v>247956417.68966529</v>
      </c>
      <c r="I483">
        <v>477992.04061640007</v>
      </c>
      <c r="J483">
        <v>1664587.8593016001</v>
      </c>
      <c r="K483">
        <v>3.6106949814660077E-3</v>
      </c>
      <c r="L483">
        <v>4.2143533059846999E-3</v>
      </c>
      <c r="M483">
        <v>2.6257358430164936E-3</v>
      </c>
      <c r="N483">
        <v>4.9806300873212481E-3</v>
      </c>
      <c r="O483" t="s">
        <v>330</v>
      </c>
    </row>
    <row r="484" spans="1:15">
      <c r="A484" t="s">
        <v>2107</v>
      </c>
      <c r="B484" t="s">
        <v>131</v>
      </c>
      <c r="C484" t="s">
        <v>500</v>
      </c>
      <c r="D484" t="s">
        <v>130</v>
      </c>
      <c r="E484" t="s">
        <v>501</v>
      </c>
      <c r="F484" t="s">
        <v>2108</v>
      </c>
      <c r="G484">
        <v>62472513.517487004</v>
      </c>
      <c r="H484">
        <v>77722235.440743998</v>
      </c>
      <c r="I484">
        <v>0</v>
      </c>
      <c r="J484">
        <v>833319.52443280001</v>
      </c>
      <c r="K484">
        <v>1.2454868037654052E-3</v>
      </c>
      <c r="L484">
        <v>1.3209940800490633E-3</v>
      </c>
      <c r="M484">
        <v>0</v>
      </c>
      <c r="N484">
        <v>2.4933837361301053E-3</v>
      </c>
      <c r="O484" t="s">
        <v>330</v>
      </c>
    </row>
    <row r="485" spans="1:15">
      <c r="A485" t="s">
        <v>2109</v>
      </c>
      <c r="B485" t="s">
        <v>131</v>
      </c>
      <c r="C485" t="s">
        <v>504</v>
      </c>
      <c r="D485" t="s">
        <v>130</v>
      </c>
      <c r="E485" t="s">
        <v>505</v>
      </c>
      <c r="F485" t="s">
        <v>2110</v>
      </c>
      <c r="G485">
        <v>96469707.038560897</v>
      </c>
      <c r="H485">
        <v>173126327.69689369</v>
      </c>
      <c r="I485">
        <v>512545.08044469997</v>
      </c>
      <c r="J485">
        <v>1155231.2577802499</v>
      </c>
      <c r="K485">
        <v>1.9232737777712422E-3</v>
      </c>
      <c r="L485">
        <v>2.9425151334278392E-3</v>
      </c>
      <c r="M485">
        <v>2.8155447675444947E-3</v>
      </c>
      <c r="N485">
        <v>3.4565790734100129E-3</v>
      </c>
      <c r="O485" t="s">
        <v>330</v>
      </c>
    </row>
    <row r="486" spans="1:15">
      <c r="A486" t="s">
        <v>2111</v>
      </c>
      <c r="B486" t="s">
        <v>131</v>
      </c>
      <c r="C486" t="s">
        <v>512</v>
      </c>
      <c r="D486" t="s">
        <v>130</v>
      </c>
      <c r="E486" t="s">
        <v>513</v>
      </c>
      <c r="F486" t="s">
        <v>2112</v>
      </c>
      <c r="G486">
        <v>25403594.734098002</v>
      </c>
      <c r="H486">
        <v>44120741.263429597</v>
      </c>
      <c r="I486">
        <v>54774.677051700004</v>
      </c>
      <c r="J486">
        <v>375940.13963347999</v>
      </c>
      <c r="K486">
        <v>5.06460205105513E-4</v>
      </c>
      <c r="L486">
        <v>7.4989142664073916E-4</v>
      </c>
      <c r="M486">
        <v>3.0089168982569674E-4</v>
      </c>
      <c r="N486">
        <v>1.1248542755056858E-3</v>
      </c>
      <c r="O486" t="s">
        <v>330</v>
      </c>
    </row>
    <row r="487" spans="1:15">
      <c r="A487" t="s">
        <v>2113</v>
      </c>
      <c r="B487" t="s">
        <v>131</v>
      </c>
      <c r="C487" t="s">
        <v>2114</v>
      </c>
      <c r="D487" t="s">
        <v>130</v>
      </c>
      <c r="E487" t="s">
        <v>2115</v>
      </c>
      <c r="F487" t="s">
        <v>2116</v>
      </c>
      <c r="G487">
        <v>114706491.49172099</v>
      </c>
      <c r="H487">
        <v>147613139.44868141</v>
      </c>
      <c r="I487">
        <v>652306.67727790005</v>
      </c>
      <c r="J487">
        <v>708817.00813889003</v>
      </c>
      <c r="K487">
        <v>2.2868524638307857E-3</v>
      </c>
      <c r="L487">
        <v>2.5088841339082619E-3</v>
      </c>
      <c r="M487">
        <v>3.5832919329761921E-3</v>
      </c>
      <c r="N487">
        <v>2.1208585040520438E-3</v>
      </c>
      <c r="O487" t="s">
        <v>330</v>
      </c>
    </row>
    <row r="488" spans="1:15">
      <c r="A488" t="s">
        <v>2117</v>
      </c>
      <c r="B488" t="s">
        <v>131</v>
      </c>
      <c r="C488" t="s">
        <v>930</v>
      </c>
      <c r="D488" t="s">
        <v>130</v>
      </c>
      <c r="E488" t="s">
        <v>931</v>
      </c>
      <c r="F488" t="s">
        <v>2118</v>
      </c>
      <c r="G488">
        <v>28134950.313536</v>
      </c>
      <c r="H488">
        <v>52764954.964513995</v>
      </c>
      <c r="I488">
        <v>242795.315382</v>
      </c>
      <c r="J488">
        <v>263104.17997323</v>
      </c>
      <c r="K488">
        <v>5.6091403030063345E-4</v>
      </c>
      <c r="L488">
        <v>8.9681148189979542E-4</v>
      </c>
      <c r="M488">
        <v>1.3337384473868952E-3</v>
      </c>
      <c r="N488">
        <v>7.8723666495108277E-4</v>
      </c>
      <c r="O488" t="s">
        <v>330</v>
      </c>
    </row>
    <row r="489" spans="1:15">
      <c r="A489" t="s">
        <v>2119</v>
      </c>
      <c r="B489" t="s">
        <v>131</v>
      </c>
      <c r="C489" t="s">
        <v>2120</v>
      </c>
      <c r="D489" t="s">
        <v>130</v>
      </c>
      <c r="E489" t="s">
        <v>2121</v>
      </c>
      <c r="F489" t="s">
        <v>2122</v>
      </c>
      <c r="G489">
        <v>108355887.043108</v>
      </c>
      <c r="H489">
        <v>159522410.26395899</v>
      </c>
      <c r="I489">
        <v>296514.16012120002</v>
      </c>
      <c r="J489">
        <v>1410011.5756859099</v>
      </c>
      <c r="K489">
        <v>2.1602432785853844E-3</v>
      </c>
      <c r="L489">
        <v>2.7112982327239994E-3</v>
      </c>
      <c r="M489">
        <v>1.6288301729630386E-3</v>
      </c>
      <c r="N489">
        <v>4.2189098268919072E-3</v>
      </c>
      <c r="O489" t="s">
        <v>330</v>
      </c>
    </row>
    <row r="490" spans="1:15">
      <c r="A490" t="s">
        <v>2123</v>
      </c>
      <c r="B490" t="s">
        <v>131</v>
      </c>
      <c r="C490" t="s">
        <v>524</v>
      </c>
      <c r="D490" t="s">
        <v>130</v>
      </c>
      <c r="E490" t="s">
        <v>525</v>
      </c>
      <c r="F490" t="s">
        <v>2124</v>
      </c>
      <c r="G490">
        <v>332743309.83679652</v>
      </c>
      <c r="H490">
        <v>482722185.31368017</v>
      </c>
      <c r="I490">
        <v>364461.38396985998</v>
      </c>
      <c r="J490">
        <v>3508624.6610872173</v>
      </c>
      <c r="K490">
        <v>6.633755840909924E-3</v>
      </c>
      <c r="L490">
        <v>8.2045137468271245E-3</v>
      </c>
      <c r="M490">
        <v>2.0020821226457552E-3</v>
      </c>
      <c r="N490">
        <v>1.049819116154088E-2</v>
      </c>
      <c r="O490" t="s">
        <v>330</v>
      </c>
    </row>
    <row r="491" spans="1:15">
      <c r="A491" t="s">
        <v>2125</v>
      </c>
      <c r="B491" t="s">
        <v>131</v>
      </c>
      <c r="C491" t="s">
        <v>528</v>
      </c>
      <c r="D491" t="s">
        <v>130</v>
      </c>
      <c r="E491" t="s">
        <v>529</v>
      </c>
      <c r="F491" t="s">
        <v>2126</v>
      </c>
      <c r="G491">
        <v>32303758.401177801</v>
      </c>
      <c r="H491">
        <v>63869807.411575072</v>
      </c>
      <c r="I491">
        <v>129591.51820473</v>
      </c>
      <c r="J491">
        <v>474133.07739537803</v>
      </c>
      <c r="K491">
        <v>6.4402570883322497E-4</v>
      </c>
      <c r="L491">
        <v>1.0855534070284174E-3</v>
      </c>
      <c r="M491">
        <v>7.1188025194369553E-4</v>
      </c>
      <c r="N491">
        <v>1.4186583528612449E-3</v>
      </c>
      <c r="O491" t="s">
        <v>330</v>
      </c>
    </row>
    <row r="492" spans="1:15">
      <c r="A492" t="s">
        <v>2127</v>
      </c>
      <c r="B492" t="s">
        <v>131</v>
      </c>
      <c r="C492" t="s">
        <v>532</v>
      </c>
      <c r="D492" t="s">
        <v>130</v>
      </c>
      <c r="E492" t="s">
        <v>533</v>
      </c>
      <c r="F492" t="s">
        <v>2128</v>
      </c>
      <c r="G492">
        <v>149735354.79164499</v>
      </c>
      <c r="H492">
        <v>272340694.885481</v>
      </c>
      <c r="I492">
        <v>725395.55619000003</v>
      </c>
      <c r="J492">
        <v>1607342.3074826</v>
      </c>
      <c r="K492">
        <v>2.9852073808095225E-3</v>
      </c>
      <c r="L492">
        <v>4.6287969415708926E-3</v>
      </c>
      <c r="M492">
        <v>3.984788344585705E-3</v>
      </c>
      <c r="N492">
        <v>4.8093450955668058E-3</v>
      </c>
      <c r="O492" t="s">
        <v>330</v>
      </c>
    </row>
    <row r="493" spans="1:15">
      <c r="A493" t="s">
        <v>2129</v>
      </c>
      <c r="B493" t="s">
        <v>131</v>
      </c>
      <c r="C493" t="s">
        <v>2130</v>
      </c>
      <c r="D493" t="s">
        <v>130</v>
      </c>
      <c r="E493" t="s">
        <v>2131</v>
      </c>
      <c r="F493" t="s">
        <v>2132</v>
      </c>
      <c r="G493">
        <v>108521113.3712379</v>
      </c>
      <c r="H493">
        <v>187566993.5777624</v>
      </c>
      <c r="I493">
        <v>287551.38857850002</v>
      </c>
      <c r="J493">
        <v>1532263.3664727001</v>
      </c>
      <c r="K493">
        <v>2.1635373226334569E-3</v>
      </c>
      <c r="L493">
        <v>3.1879537010709143E-3</v>
      </c>
      <c r="M493">
        <v>1.5795953144451284E-3</v>
      </c>
      <c r="N493">
        <v>4.5847006405273366E-3</v>
      </c>
      <c r="O493" t="s">
        <v>330</v>
      </c>
    </row>
    <row r="494" spans="1:15">
      <c r="A494" t="s">
        <v>2133</v>
      </c>
      <c r="B494" t="s">
        <v>131</v>
      </c>
      <c r="C494" t="s">
        <v>2134</v>
      </c>
      <c r="D494" t="s">
        <v>130</v>
      </c>
      <c r="E494" t="s">
        <v>2135</v>
      </c>
      <c r="F494" t="s">
        <v>2136</v>
      </c>
      <c r="G494">
        <v>904629999.90319991</v>
      </c>
      <c r="H494">
        <v>896848570.77782071</v>
      </c>
      <c r="I494">
        <v>5087795.9684199002</v>
      </c>
      <c r="J494">
        <v>4495331.4543898003</v>
      </c>
      <c r="K494">
        <v>1.8035207225244005E-2</v>
      </c>
      <c r="L494">
        <v>1.5243149479420374E-2</v>
      </c>
      <c r="M494">
        <v>2.7948599769584918E-2</v>
      </c>
      <c r="N494">
        <v>1.3450526488646428E-2</v>
      </c>
      <c r="O494" t="s">
        <v>330</v>
      </c>
    </row>
    <row r="495" spans="1:15">
      <c r="A495" t="s">
        <v>2137</v>
      </c>
      <c r="B495" t="s">
        <v>131</v>
      </c>
      <c r="C495" t="s">
        <v>944</v>
      </c>
      <c r="D495" t="s">
        <v>130</v>
      </c>
      <c r="E495" t="s">
        <v>945</v>
      </c>
      <c r="F495" t="s">
        <v>2138</v>
      </c>
      <c r="G495">
        <v>452281943.91059899</v>
      </c>
      <c r="H495">
        <v>495259650.13363719</v>
      </c>
      <c r="I495">
        <v>1117574.7590296001</v>
      </c>
      <c r="J495">
        <v>3952915.7532350412</v>
      </c>
      <c r="K495">
        <v>9.0169445889885132E-3</v>
      </c>
      <c r="L495">
        <v>8.4176048489045148E-3</v>
      </c>
      <c r="M495">
        <v>6.1391317274873038E-3</v>
      </c>
      <c r="N495">
        <v>1.1827559009993589E-2</v>
      </c>
      <c r="O495" t="s">
        <v>330</v>
      </c>
    </row>
    <row r="496" spans="1:15">
      <c r="A496" t="s">
        <v>2139</v>
      </c>
      <c r="B496" t="s">
        <v>131</v>
      </c>
      <c r="C496" t="s">
        <v>2140</v>
      </c>
      <c r="D496" t="s">
        <v>130</v>
      </c>
      <c r="E496" t="s">
        <v>2141</v>
      </c>
      <c r="F496" t="s">
        <v>2142</v>
      </c>
      <c r="G496">
        <v>179437153.5134522</v>
      </c>
      <c r="H496">
        <v>326009612.91037273</v>
      </c>
      <c r="I496">
        <v>1192482.4746394998</v>
      </c>
      <c r="J496">
        <v>1757579.6549344899</v>
      </c>
      <c r="K496">
        <v>3.5773589731374366E-3</v>
      </c>
      <c r="L496">
        <v>5.5409724932837913E-3</v>
      </c>
      <c r="M496">
        <v>6.5506194868687334E-3</v>
      </c>
      <c r="N496">
        <v>5.2588717749648926E-3</v>
      </c>
      <c r="O496" t="s">
        <v>330</v>
      </c>
    </row>
    <row r="497" spans="1:15">
      <c r="A497" t="s">
        <v>2143</v>
      </c>
      <c r="B497" t="s">
        <v>131</v>
      </c>
      <c r="C497" t="s">
        <v>2144</v>
      </c>
      <c r="D497" t="s">
        <v>130</v>
      </c>
      <c r="E497" t="s">
        <v>2145</v>
      </c>
      <c r="F497" t="s">
        <v>2146</v>
      </c>
      <c r="G497">
        <v>48554468.512669995</v>
      </c>
      <c r="H497">
        <v>81950164.103949994</v>
      </c>
      <c r="I497">
        <v>184149.48805670001</v>
      </c>
      <c r="J497">
        <v>678909.18970970006</v>
      </c>
      <c r="K497">
        <v>9.6800891130218066E-4</v>
      </c>
      <c r="L497">
        <v>1.392853422530572E-3</v>
      </c>
      <c r="M497">
        <v>1.0115815121943788E-3</v>
      </c>
      <c r="N497">
        <v>2.0313710195181468E-3</v>
      </c>
      <c r="O497" t="s">
        <v>330</v>
      </c>
    </row>
    <row r="498" spans="1:15">
      <c r="A498" t="s">
        <v>2147</v>
      </c>
      <c r="B498" t="s">
        <v>131</v>
      </c>
      <c r="C498" t="s">
        <v>2148</v>
      </c>
      <c r="D498" t="s">
        <v>130</v>
      </c>
      <c r="E498" t="s">
        <v>2149</v>
      </c>
      <c r="F498" t="s">
        <v>2150</v>
      </c>
      <c r="G498">
        <v>443459802.47796702</v>
      </c>
      <c r="H498">
        <v>616932963.93245196</v>
      </c>
      <c r="I498">
        <v>965052.99411840003</v>
      </c>
      <c r="J498">
        <v>4957229.9191926001</v>
      </c>
      <c r="K498">
        <v>8.8410614666899444E-3</v>
      </c>
      <c r="L498">
        <v>1.0485606705988616E-2</v>
      </c>
      <c r="M498">
        <v>5.3012896068297564E-3</v>
      </c>
      <c r="N498">
        <v>1.4832577534032247E-2</v>
      </c>
      <c r="O498" t="s">
        <v>330</v>
      </c>
    </row>
    <row r="499" spans="1:15">
      <c r="A499" t="s">
        <v>2151</v>
      </c>
      <c r="B499" t="s">
        <v>131</v>
      </c>
      <c r="C499" t="s">
        <v>2152</v>
      </c>
      <c r="D499" t="s">
        <v>130</v>
      </c>
      <c r="E499" t="s">
        <v>2153</v>
      </c>
      <c r="F499" t="s">
        <v>2154</v>
      </c>
      <c r="G499">
        <v>219930236.12170839</v>
      </c>
      <c r="H499">
        <v>282031619.88160521</v>
      </c>
      <c r="I499">
        <v>602390.75609200005</v>
      </c>
      <c r="J499">
        <v>1973690.6807379711</v>
      </c>
      <c r="K499">
        <v>4.3846516078134591E-3</v>
      </c>
      <c r="L499">
        <v>4.7935072651672803E-3</v>
      </c>
      <c r="M499">
        <v>3.3090906654697576E-3</v>
      </c>
      <c r="N499">
        <v>5.9054997503547183E-3</v>
      </c>
      <c r="O499" t="s">
        <v>330</v>
      </c>
    </row>
    <row r="500" spans="1:15">
      <c r="A500" t="s">
        <v>2155</v>
      </c>
      <c r="B500" t="s">
        <v>131</v>
      </c>
      <c r="C500" t="s">
        <v>540</v>
      </c>
      <c r="D500" t="s">
        <v>130</v>
      </c>
      <c r="E500" t="s">
        <v>541</v>
      </c>
      <c r="F500" t="s">
        <v>2156</v>
      </c>
      <c r="G500">
        <v>112229734.25674608</v>
      </c>
      <c r="H500">
        <v>195106374.9231573</v>
      </c>
      <c r="I500">
        <v>497779.27844045003</v>
      </c>
      <c r="J500">
        <v>1436772.7013849199</v>
      </c>
      <c r="K500">
        <v>2.2374744529487958E-3</v>
      </c>
      <c r="L500">
        <v>3.3160956422801607E-3</v>
      </c>
      <c r="M500">
        <v>2.7344323383010159E-3</v>
      </c>
      <c r="N500">
        <v>4.2989820604374517E-3</v>
      </c>
      <c r="O500" t="s">
        <v>330</v>
      </c>
    </row>
    <row r="501" spans="1:15">
      <c r="A501" t="s">
        <v>2157</v>
      </c>
      <c r="B501" t="s">
        <v>131</v>
      </c>
      <c r="C501" t="s">
        <v>2158</v>
      </c>
      <c r="D501" t="s">
        <v>130</v>
      </c>
      <c r="E501" t="s">
        <v>2159</v>
      </c>
      <c r="F501" t="s">
        <v>2160</v>
      </c>
      <c r="G501">
        <v>60188138.097749002</v>
      </c>
      <c r="H501">
        <v>123291599.02473329</v>
      </c>
      <c r="I501">
        <v>546239.04073999997</v>
      </c>
      <c r="J501">
        <v>500816.73112179001</v>
      </c>
      <c r="K501">
        <v>1.1999442238381011E-3</v>
      </c>
      <c r="L501">
        <v>2.0955067942638747E-3</v>
      </c>
      <c r="M501">
        <v>3.0006345425257984E-3</v>
      </c>
      <c r="N501">
        <v>1.4984987817378498E-3</v>
      </c>
      <c r="O501" t="s">
        <v>330</v>
      </c>
    </row>
    <row r="502" spans="1:15">
      <c r="A502" t="s">
        <v>2161</v>
      </c>
      <c r="B502" t="s">
        <v>131</v>
      </c>
      <c r="C502" t="s">
        <v>544</v>
      </c>
      <c r="D502" t="s">
        <v>130</v>
      </c>
      <c r="E502" t="s">
        <v>545</v>
      </c>
      <c r="F502" t="s">
        <v>2162</v>
      </c>
      <c r="G502">
        <v>57592715.798423797</v>
      </c>
      <c r="H502">
        <v>106521817.42887443</v>
      </c>
      <c r="I502">
        <v>436530.58246100001</v>
      </c>
      <c r="J502">
        <v>652228.36073649302</v>
      </c>
      <c r="K502">
        <v>1.1482004401802983E-3</v>
      </c>
      <c r="L502">
        <v>1.810481767819097E-3</v>
      </c>
      <c r="M502">
        <v>2.3979771618426985E-3</v>
      </c>
      <c r="N502">
        <v>1.9515390426140368E-3</v>
      </c>
      <c r="O502" t="s">
        <v>330</v>
      </c>
    </row>
    <row r="503" spans="1:15">
      <c r="A503" t="s">
        <v>2163</v>
      </c>
      <c r="B503" t="s">
        <v>131</v>
      </c>
      <c r="C503" t="s">
        <v>964</v>
      </c>
      <c r="D503" t="s">
        <v>130</v>
      </c>
      <c r="E503" t="s">
        <v>965</v>
      </c>
      <c r="F503" t="s">
        <v>2164</v>
      </c>
      <c r="G503">
        <v>142482505.329999</v>
      </c>
      <c r="H503">
        <v>222974044.24864531</v>
      </c>
      <c r="I503">
        <v>665686.52051900001</v>
      </c>
      <c r="J503">
        <v>1085033.9515821999</v>
      </c>
      <c r="K503">
        <v>2.8406105367646847E-3</v>
      </c>
      <c r="L503">
        <v>3.7897442190996094E-3</v>
      </c>
      <c r="M503">
        <v>3.6567909266556546E-3</v>
      </c>
      <c r="N503">
        <v>3.246541007023057E-3</v>
      </c>
      <c r="O503" t="s">
        <v>330</v>
      </c>
    </row>
    <row r="504" spans="1:15">
      <c r="A504" t="s">
        <v>2165</v>
      </c>
      <c r="B504" t="s">
        <v>131</v>
      </c>
      <c r="C504" t="s">
        <v>976</v>
      </c>
      <c r="D504" t="s">
        <v>130</v>
      </c>
      <c r="E504" t="s">
        <v>977</v>
      </c>
      <c r="F504" t="s">
        <v>2166</v>
      </c>
      <c r="G504">
        <v>41624749.309526995</v>
      </c>
      <c r="H504">
        <v>68492950.914321005</v>
      </c>
      <c r="I504">
        <v>174924.336148</v>
      </c>
      <c r="J504">
        <v>516775.37984292</v>
      </c>
      <c r="K504">
        <v>8.2985417195591737E-4</v>
      </c>
      <c r="L504">
        <v>1.1641299580464437E-3</v>
      </c>
      <c r="M504">
        <v>9.609053294012326E-4</v>
      </c>
      <c r="N504">
        <v>1.5462488151946595E-3</v>
      </c>
      <c r="O504" t="s">
        <v>330</v>
      </c>
    </row>
    <row r="505" spans="1:15">
      <c r="A505" t="s">
        <v>2167</v>
      </c>
      <c r="B505" t="s">
        <v>131</v>
      </c>
      <c r="C505" t="s">
        <v>1734</v>
      </c>
      <c r="D505" t="s">
        <v>130</v>
      </c>
      <c r="E505" t="s">
        <v>1735</v>
      </c>
      <c r="F505" t="s">
        <v>2168</v>
      </c>
      <c r="G505">
        <v>92501232.019607589</v>
      </c>
      <c r="H505">
        <v>141162871.49206117</v>
      </c>
      <c r="I505">
        <v>403867.63825815992</v>
      </c>
      <c r="J505">
        <v>1135538.1235107603</v>
      </c>
      <c r="K505">
        <v>1.8441560508080798E-3</v>
      </c>
      <c r="L505">
        <v>2.3992531417332901E-3</v>
      </c>
      <c r="M505">
        <v>2.2185510290952852E-3</v>
      </c>
      <c r="N505">
        <v>3.3976550481576418E-3</v>
      </c>
      <c r="O505" t="s">
        <v>330</v>
      </c>
    </row>
    <row r="506" spans="1:15">
      <c r="A506" t="s">
        <v>2169</v>
      </c>
      <c r="B506" t="s">
        <v>131</v>
      </c>
      <c r="C506" t="s">
        <v>2170</v>
      </c>
      <c r="D506" t="s">
        <v>130</v>
      </c>
      <c r="E506" t="s">
        <v>2171</v>
      </c>
      <c r="F506" t="s">
        <v>2172</v>
      </c>
      <c r="G506">
        <v>14230002.0405953</v>
      </c>
      <c r="H506">
        <v>21848409.959146701</v>
      </c>
      <c r="I506">
        <v>41467.147017489995</v>
      </c>
      <c r="J506">
        <v>172361.98150394001</v>
      </c>
      <c r="K506">
        <v>2.8369724157417198E-4</v>
      </c>
      <c r="L506">
        <v>3.7134315618755074E-4</v>
      </c>
      <c r="M506">
        <v>2.2778993158766459E-4</v>
      </c>
      <c r="N506">
        <v>5.1572601962206731E-4</v>
      </c>
      <c r="O506" t="s">
        <v>330</v>
      </c>
    </row>
    <row r="507" spans="1:15">
      <c r="A507" t="s">
        <v>2173</v>
      </c>
      <c r="B507" t="s">
        <v>131</v>
      </c>
      <c r="C507" t="s">
        <v>2174</v>
      </c>
      <c r="D507" t="s">
        <v>130</v>
      </c>
      <c r="E507" t="s">
        <v>2175</v>
      </c>
      <c r="F507" t="s">
        <v>2176</v>
      </c>
      <c r="G507">
        <v>58280776.782676995</v>
      </c>
      <c r="H507">
        <v>127333741.79868899</v>
      </c>
      <c r="I507">
        <v>118054.0214428</v>
      </c>
      <c r="J507">
        <v>1147409.7265561</v>
      </c>
      <c r="K507">
        <v>1.1619180069600201E-3</v>
      </c>
      <c r="L507">
        <v>2.1642084553114339E-3</v>
      </c>
      <c r="M507">
        <v>6.4850175144100968E-4</v>
      </c>
      <c r="N507">
        <v>3.433176191113209E-3</v>
      </c>
      <c r="O507" t="s">
        <v>330</v>
      </c>
    </row>
    <row r="508" spans="1:15">
      <c r="A508" t="s">
        <v>2177</v>
      </c>
      <c r="B508" t="s">
        <v>131</v>
      </c>
      <c r="C508" t="s">
        <v>548</v>
      </c>
      <c r="D508" t="s">
        <v>130</v>
      </c>
      <c r="E508" t="s">
        <v>549</v>
      </c>
      <c r="F508" t="s">
        <v>2178</v>
      </c>
      <c r="G508">
        <v>34721542.909081005</v>
      </c>
      <c r="H508">
        <v>46525444.740577005</v>
      </c>
      <c r="I508">
        <v>64908.835810099998</v>
      </c>
      <c r="J508">
        <v>435176.69344050001</v>
      </c>
      <c r="K508">
        <v>6.9222800660213033E-4</v>
      </c>
      <c r="L508">
        <v>7.9076260127398793E-4</v>
      </c>
      <c r="M508">
        <v>3.5656128603159937E-4</v>
      </c>
      <c r="N508">
        <v>1.3020965643472334E-3</v>
      </c>
      <c r="O508" t="s">
        <v>330</v>
      </c>
    </row>
    <row r="509" spans="1:15">
      <c r="A509" t="s">
        <v>2179</v>
      </c>
      <c r="B509" t="s">
        <v>131</v>
      </c>
      <c r="C509" t="s">
        <v>2180</v>
      </c>
      <c r="D509" t="s">
        <v>130</v>
      </c>
      <c r="E509" t="s">
        <v>2181</v>
      </c>
      <c r="F509" t="s">
        <v>2182</v>
      </c>
      <c r="G509">
        <v>1090206714.450078</v>
      </c>
      <c r="H509">
        <v>1003857049.3149561</v>
      </c>
      <c r="I509">
        <v>2272248.2507841</v>
      </c>
      <c r="J509">
        <v>4392695.1453896305</v>
      </c>
      <c r="K509">
        <v>2.173496790462788E-2</v>
      </c>
      <c r="L509">
        <v>1.7061902708287356E-2</v>
      </c>
      <c r="M509">
        <v>1.2482056539312666E-2</v>
      </c>
      <c r="N509">
        <v>1.3143427355487829E-2</v>
      </c>
      <c r="O509" t="s">
        <v>330</v>
      </c>
    </row>
    <row r="510" spans="1:15">
      <c r="A510" t="s">
        <v>2183</v>
      </c>
      <c r="B510" t="s">
        <v>131</v>
      </c>
      <c r="C510" t="s">
        <v>2184</v>
      </c>
      <c r="D510" t="s">
        <v>130</v>
      </c>
      <c r="E510" t="s">
        <v>2185</v>
      </c>
      <c r="F510" t="s">
        <v>2186</v>
      </c>
      <c r="G510">
        <v>486012042.66175902</v>
      </c>
      <c r="H510">
        <v>475768713.95999503</v>
      </c>
      <c r="I510">
        <v>1198223.199241</v>
      </c>
      <c r="J510">
        <v>3012585.7818309399</v>
      </c>
      <c r="K510">
        <v>9.6894066129875073E-3</v>
      </c>
      <c r="L510">
        <v>8.0863301351242426E-3</v>
      </c>
      <c r="M510">
        <v>6.5821547951378989E-3</v>
      </c>
      <c r="N510">
        <v>9.0139882384572684E-3</v>
      </c>
      <c r="O510" t="s">
        <v>330</v>
      </c>
    </row>
    <row r="511" spans="1:15">
      <c r="A511" t="s">
        <v>2187</v>
      </c>
      <c r="B511" t="s">
        <v>131</v>
      </c>
      <c r="C511" t="s">
        <v>2188</v>
      </c>
      <c r="D511" t="s">
        <v>130</v>
      </c>
      <c r="E511" t="s">
        <v>2189</v>
      </c>
      <c r="F511" t="s">
        <v>2190</v>
      </c>
      <c r="G511">
        <v>20819633.142276</v>
      </c>
      <c r="H511">
        <v>39959466.857873097</v>
      </c>
      <c r="I511">
        <v>57047.973047199994</v>
      </c>
      <c r="J511">
        <v>278955.57038376998</v>
      </c>
      <c r="K511">
        <v>4.1507179522532373E-4</v>
      </c>
      <c r="L511">
        <v>6.7916496304859519E-4</v>
      </c>
      <c r="M511">
        <v>3.1337950190196625E-4</v>
      </c>
      <c r="N511">
        <v>8.3466576973725815E-4</v>
      </c>
      <c r="O511" t="s">
        <v>330</v>
      </c>
    </row>
    <row r="512" spans="1:15">
      <c r="A512" t="s">
        <v>2191</v>
      </c>
      <c r="B512" t="s">
        <v>131</v>
      </c>
      <c r="C512" t="s">
        <v>2192</v>
      </c>
      <c r="D512" t="s">
        <v>130</v>
      </c>
      <c r="E512" t="s">
        <v>2193</v>
      </c>
      <c r="F512" t="s">
        <v>2194</v>
      </c>
      <c r="G512">
        <v>66131820.100615002</v>
      </c>
      <c r="H512">
        <v>95412288.762383491</v>
      </c>
      <c r="I512">
        <v>288891.78198199999</v>
      </c>
      <c r="J512">
        <v>776949.33200369996</v>
      </c>
      <c r="K512">
        <v>1.3184407766985103E-3</v>
      </c>
      <c r="L512">
        <v>1.6216603640425845E-3</v>
      </c>
      <c r="M512">
        <v>1.5869584475190057E-3</v>
      </c>
      <c r="N512">
        <v>2.3247179160163743E-3</v>
      </c>
      <c r="O512" t="s">
        <v>330</v>
      </c>
    </row>
    <row r="513" spans="1:15">
      <c r="A513" t="s">
        <v>2195</v>
      </c>
      <c r="B513" t="s">
        <v>131</v>
      </c>
      <c r="C513" t="s">
        <v>1754</v>
      </c>
      <c r="D513" t="s">
        <v>130</v>
      </c>
      <c r="E513" t="s">
        <v>1755</v>
      </c>
      <c r="F513" t="s">
        <v>2196</v>
      </c>
      <c r="G513">
        <v>33669425.353408001</v>
      </c>
      <c r="H513">
        <v>53149051.6130106</v>
      </c>
      <c r="I513">
        <v>146119.39497709999</v>
      </c>
      <c r="J513">
        <v>417073.6103228</v>
      </c>
      <c r="K513">
        <v>6.7125240536857606E-4</v>
      </c>
      <c r="L513">
        <v>9.0333972180377427E-4</v>
      </c>
      <c r="M513">
        <v>8.0267222076854758E-4</v>
      </c>
      <c r="N513">
        <v>1.247930147149451E-3</v>
      </c>
      <c r="O513" t="s">
        <v>330</v>
      </c>
    </row>
    <row r="514" spans="1:15">
      <c r="A514" t="s">
        <v>2197</v>
      </c>
      <c r="B514" t="s">
        <v>131</v>
      </c>
      <c r="C514" t="s">
        <v>2198</v>
      </c>
      <c r="D514" t="s">
        <v>130</v>
      </c>
      <c r="E514" t="s">
        <v>2199</v>
      </c>
      <c r="F514" t="s">
        <v>2200</v>
      </c>
      <c r="G514">
        <v>260816431.08814341</v>
      </c>
      <c r="H514">
        <v>316868042.06548691</v>
      </c>
      <c r="I514">
        <v>1110325.0753895</v>
      </c>
      <c r="J514">
        <v>1504523.6033414681</v>
      </c>
      <c r="K514">
        <v>5.1997815492815609E-3</v>
      </c>
      <c r="L514">
        <v>5.3855991834457061E-3</v>
      </c>
      <c r="M514">
        <v>6.0993073108300865E-3</v>
      </c>
      <c r="N514">
        <v>4.5017002160711913E-3</v>
      </c>
      <c r="O514" t="s">
        <v>330</v>
      </c>
    </row>
    <row r="515" spans="1:15">
      <c r="A515" t="s">
        <v>2201</v>
      </c>
      <c r="B515" t="s">
        <v>131</v>
      </c>
      <c r="C515" t="s">
        <v>2202</v>
      </c>
      <c r="D515" t="s">
        <v>130</v>
      </c>
      <c r="E515" t="s">
        <v>2203</v>
      </c>
      <c r="F515" t="s">
        <v>2204</v>
      </c>
      <c r="G515">
        <v>92348002.324553698</v>
      </c>
      <c r="H515">
        <v>138510923.48961928</v>
      </c>
      <c r="I515">
        <v>512711.93018100003</v>
      </c>
      <c r="J515">
        <v>822635.72174627997</v>
      </c>
      <c r="K515">
        <v>1.841101178314736E-3</v>
      </c>
      <c r="L515">
        <v>2.3541797133642033E-3</v>
      </c>
      <c r="M515">
        <v>2.8164613169758116E-3</v>
      </c>
      <c r="N515">
        <v>2.4614166225829649E-3</v>
      </c>
      <c r="O515" t="s">
        <v>330</v>
      </c>
    </row>
    <row r="516" spans="1:15">
      <c r="A516" t="s">
        <v>2205</v>
      </c>
      <c r="B516" t="s">
        <v>131</v>
      </c>
      <c r="C516" t="s">
        <v>2206</v>
      </c>
      <c r="D516" t="s">
        <v>130</v>
      </c>
      <c r="E516" t="s">
        <v>2207</v>
      </c>
      <c r="F516" t="s">
        <v>2208</v>
      </c>
      <c r="G516">
        <v>39760111.264012001</v>
      </c>
      <c r="H516">
        <v>43900183.959634401</v>
      </c>
      <c r="I516">
        <v>0</v>
      </c>
      <c r="J516">
        <v>514533.22005080001</v>
      </c>
      <c r="K516">
        <v>7.9267970996091907E-4</v>
      </c>
      <c r="L516">
        <v>7.4614275818089837E-4</v>
      </c>
      <c r="M516">
        <v>0</v>
      </c>
      <c r="N516">
        <v>1.5395400263140894E-3</v>
      </c>
      <c r="O516" t="s">
        <v>330</v>
      </c>
    </row>
    <row r="517" spans="1:15">
      <c r="A517" t="s">
        <v>2209</v>
      </c>
      <c r="B517" t="s">
        <v>131</v>
      </c>
      <c r="C517" t="s">
        <v>564</v>
      </c>
      <c r="D517" t="s">
        <v>130</v>
      </c>
      <c r="E517" t="s">
        <v>565</v>
      </c>
      <c r="F517" t="s">
        <v>2210</v>
      </c>
      <c r="G517">
        <v>128515549.378905</v>
      </c>
      <c r="H517">
        <v>165889199.520055</v>
      </c>
      <c r="I517">
        <v>405959.97517420002</v>
      </c>
      <c r="J517">
        <v>609058.66925634001</v>
      </c>
      <c r="K517">
        <v>2.562157528451021E-3</v>
      </c>
      <c r="L517">
        <v>2.8195103919411001E-3</v>
      </c>
      <c r="M517">
        <v>2.2300447854118723E-3</v>
      </c>
      <c r="N517">
        <v>1.8223705742481573E-3</v>
      </c>
      <c r="O517" t="s">
        <v>330</v>
      </c>
    </row>
    <row r="518" spans="1:15">
      <c r="A518" t="s">
        <v>2211</v>
      </c>
      <c r="B518" t="s">
        <v>131</v>
      </c>
      <c r="C518" t="s">
        <v>2212</v>
      </c>
      <c r="D518" t="s">
        <v>130</v>
      </c>
      <c r="E518" t="s">
        <v>2213</v>
      </c>
      <c r="F518" t="s">
        <v>2214</v>
      </c>
      <c r="G518">
        <v>44306959.858889997</v>
      </c>
      <c r="H518">
        <v>54956905.143592298</v>
      </c>
      <c r="I518">
        <v>164997.79579399998</v>
      </c>
      <c r="J518">
        <v>403406.56943959999</v>
      </c>
      <c r="K518">
        <v>8.83328214475703E-4</v>
      </c>
      <c r="L518">
        <v>9.3406662766220107E-4</v>
      </c>
      <c r="M518">
        <v>9.0637623563005656E-4</v>
      </c>
      <c r="N518">
        <v>1.2070368565687572E-3</v>
      </c>
      <c r="O518" t="s">
        <v>330</v>
      </c>
    </row>
    <row r="519" spans="1:15">
      <c r="A519" t="s">
        <v>2215</v>
      </c>
      <c r="B519" t="s">
        <v>131</v>
      </c>
      <c r="C519" t="s">
        <v>2216</v>
      </c>
      <c r="D519" t="s">
        <v>130</v>
      </c>
      <c r="E519" t="s">
        <v>2217</v>
      </c>
      <c r="F519" t="s">
        <v>2218</v>
      </c>
      <c r="G519">
        <v>48145711.385230392</v>
      </c>
      <c r="H519">
        <v>54726321.396098003</v>
      </c>
      <c r="I519">
        <v>0</v>
      </c>
      <c r="J519">
        <v>395160.56236419</v>
      </c>
      <c r="K519">
        <v>9.5985970168171975E-4</v>
      </c>
      <c r="L519">
        <v>9.3014754628647654E-4</v>
      </c>
      <c r="M519">
        <v>0</v>
      </c>
      <c r="N519">
        <v>1.1823638958051946E-3</v>
      </c>
      <c r="O519" t="s">
        <v>330</v>
      </c>
    </row>
    <row r="520" spans="1:15">
      <c r="A520" t="s">
        <v>2219</v>
      </c>
      <c r="B520" t="s">
        <v>131</v>
      </c>
      <c r="C520" t="s">
        <v>2220</v>
      </c>
      <c r="D520" t="s">
        <v>130</v>
      </c>
      <c r="E520" t="s">
        <v>2221</v>
      </c>
      <c r="F520" t="s">
        <v>2222</v>
      </c>
      <c r="G520">
        <v>70169966.827911004</v>
      </c>
      <c r="H520">
        <v>132553964.35842401</v>
      </c>
      <c r="I520">
        <v>234019.04115</v>
      </c>
      <c r="J520">
        <v>1052362.1463045999</v>
      </c>
      <c r="K520">
        <v>1.3989475176207852E-3</v>
      </c>
      <c r="L520">
        <v>2.2529331691445299E-3</v>
      </c>
      <c r="M520">
        <v>1.2855280675877095E-3</v>
      </c>
      <c r="N520">
        <v>3.1487833696214542E-3</v>
      </c>
      <c r="O520" t="s">
        <v>330</v>
      </c>
    </row>
    <row r="521" spans="1:15">
      <c r="A521" t="s">
        <v>2223</v>
      </c>
      <c r="B521" t="s">
        <v>131</v>
      </c>
      <c r="C521" t="s">
        <v>1764</v>
      </c>
      <c r="D521" t="s">
        <v>130</v>
      </c>
      <c r="E521" t="s">
        <v>1765</v>
      </c>
      <c r="F521" t="s">
        <v>2224</v>
      </c>
      <c r="G521">
        <v>50673668.292535</v>
      </c>
      <c r="H521">
        <v>86219836.203279004</v>
      </c>
      <c r="I521">
        <v>0</v>
      </c>
      <c r="J521">
        <v>896371.84923880012</v>
      </c>
      <c r="K521">
        <v>1.0102584577307168E-3</v>
      </c>
      <c r="L521">
        <v>1.4654222509357254E-3</v>
      </c>
      <c r="M521">
        <v>0</v>
      </c>
      <c r="N521">
        <v>2.6820432317821255E-3</v>
      </c>
      <c r="O521" t="s">
        <v>330</v>
      </c>
    </row>
    <row r="522" spans="1:15">
      <c r="A522" t="s">
        <v>2225</v>
      </c>
      <c r="B522" t="s">
        <v>131</v>
      </c>
      <c r="C522" t="s">
        <v>2226</v>
      </c>
      <c r="D522" t="s">
        <v>130</v>
      </c>
      <c r="E522" t="s">
        <v>2227</v>
      </c>
      <c r="F522" t="s">
        <v>2228</v>
      </c>
      <c r="G522">
        <v>49588599.807119995</v>
      </c>
      <c r="H522">
        <v>81185744.518180102</v>
      </c>
      <c r="I522">
        <v>331482.91132149997</v>
      </c>
      <c r="J522">
        <v>376280.13378128002</v>
      </c>
      <c r="K522">
        <v>9.8862592842024143E-4</v>
      </c>
      <c r="L522">
        <v>1.3798610820278923E-3</v>
      </c>
      <c r="M522">
        <v>1.8209227092608141E-3</v>
      </c>
      <c r="N522">
        <v>1.1258715754172424E-3</v>
      </c>
      <c r="O522" t="s">
        <v>330</v>
      </c>
    </row>
    <row r="523" spans="1:15">
      <c r="A523" t="s">
        <v>2229</v>
      </c>
      <c r="B523" t="s">
        <v>131</v>
      </c>
      <c r="C523" t="s">
        <v>2230</v>
      </c>
      <c r="D523" t="s">
        <v>130</v>
      </c>
      <c r="E523" t="s">
        <v>2231</v>
      </c>
      <c r="F523" t="s">
        <v>2232</v>
      </c>
      <c r="G523">
        <v>56643547.827419005</v>
      </c>
      <c r="H523">
        <v>77080053.584700003</v>
      </c>
      <c r="I523">
        <v>156528.17894879999</v>
      </c>
      <c r="J523">
        <v>669723.29485880001</v>
      </c>
      <c r="K523">
        <v>1.1292772991718556E-3</v>
      </c>
      <c r="L523">
        <v>1.3100793344123943E-3</v>
      </c>
      <c r="M523">
        <v>8.5985040541250869E-4</v>
      </c>
      <c r="N523">
        <v>2.003885811081893E-3</v>
      </c>
      <c r="O523" t="s">
        <v>330</v>
      </c>
    </row>
    <row r="524" spans="1:15">
      <c r="A524" t="s">
        <v>2233</v>
      </c>
      <c r="B524" t="s">
        <v>131</v>
      </c>
      <c r="C524" t="s">
        <v>2234</v>
      </c>
      <c r="D524" t="s">
        <v>130</v>
      </c>
      <c r="E524" t="s">
        <v>2235</v>
      </c>
      <c r="F524" t="s">
        <v>2236</v>
      </c>
      <c r="G524">
        <v>180201585.91076401</v>
      </c>
      <c r="H524">
        <v>269901490.36820567</v>
      </c>
      <c r="I524">
        <v>1023762.817804</v>
      </c>
      <c r="J524">
        <v>1580030.85269629</v>
      </c>
      <c r="K524">
        <v>3.5925991229187656E-3</v>
      </c>
      <c r="L524">
        <v>4.5873393752891524E-3</v>
      </c>
      <c r="M524">
        <v>5.6237980908406286E-3</v>
      </c>
      <c r="N524">
        <v>4.7276262168202783E-3</v>
      </c>
      <c r="O524" t="s">
        <v>330</v>
      </c>
    </row>
    <row r="525" spans="1:15">
      <c r="A525" t="s">
        <v>2237</v>
      </c>
      <c r="B525" t="s">
        <v>131</v>
      </c>
      <c r="C525" t="s">
        <v>2238</v>
      </c>
      <c r="D525" t="s">
        <v>130</v>
      </c>
      <c r="E525" t="s">
        <v>2239</v>
      </c>
      <c r="F525" t="s">
        <v>2240</v>
      </c>
      <c r="G525">
        <v>254002299.258001</v>
      </c>
      <c r="H525">
        <v>411665646.61850452</v>
      </c>
      <c r="I525">
        <v>962539.21188610001</v>
      </c>
      <c r="J525">
        <v>2337849.84795035</v>
      </c>
      <c r="K525">
        <v>5.0639312241432168E-3</v>
      </c>
      <c r="L525">
        <v>6.9968121613951436E-3</v>
      </c>
      <c r="M525">
        <v>5.2874807406813234E-3</v>
      </c>
      <c r="N525">
        <v>6.9951040597077876E-3</v>
      </c>
      <c r="O525" t="s">
        <v>330</v>
      </c>
    </row>
    <row r="526" spans="1:15">
      <c r="A526" t="s">
        <v>2241</v>
      </c>
      <c r="B526" t="s">
        <v>131</v>
      </c>
      <c r="C526" t="s">
        <v>2242</v>
      </c>
      <c r="D526" t="s">
        <v>130</v>
      </c>
      <c r="E526" t="s">
        <v>2243</v>
      </c>
      <c r="F526" t="s">
        <v>2244</v>
      </c>
      <c r="G526">
        <v>109490845.50779</v>
      </c>
      <c r="H526">
        <v>195620648.70095998</v>
      </c>
      <c r="I526">
        <v>232446.95527560002</v>
      </c>
      <c r="J526">
        <v>1586544.4609924499</v>
      </c>
      <c r="K526">
        <v>2.1828704422929496E-3</v>
      </c>
      <c r="L526">
        <v>3.324836417840068E-3</v>
      </c>
      <c r="M526">
        <v>1.2768921869077952E-3</v>
      </c>
      <c r="N526">
        <v>4.7471156497604474E-3</v>
      </c>
      <c r="O526" t="s">
        <v>330</v>
      </c>
    </row>
    <row r="527" spans="1:15">
      <c r="A527" t="s">
        <v>2245</v>
      </c>
      <c r="B527" t="s">
        <v>131</v>
      </c>
      <c r="C527" t="s">
        <v>2246</v>
      </c>
      <c r="D527" t="s">
        <v>130</v>
      </c>
      <c r="E527" t="s">
        <v>2247</v>
      </c>
      <c r="F527" t="s">
        <v>2248</v>
      </c>
      <c r="G527">
        <v>34406127.129889004</v>
      </c>
      <c r="H527">
        <v>69956507.986080602</v>
      </c>
      <c r="I527">
        <v>72250.392280399989</v>
      </c>
      <c r="J527">
        <v>552020.30892790004</v>
      </c>
      <c r="K527">
        <v>6.8593970205723547E-4</v>
      </c>
      <c r="L527">
        <v>1.1890050818336689E-3</v>
      </c>
      <c r="M527">
        <v>3.9689038427921343E-4</v>
      </c>
      <c r="N527">
        <v>1.6517055222379311E-3</v>
      </c>
      <c r="O527" t="s">
        <v>161</v>
      </c>
    </row>
    <row r="528" spans="1:15">
      <c r="A528" t="s">
        <v>2249</v>
      </c>
      <c r="B528" t="s">
        <v>131</v>
      </c>
      <c r="C528" t="s">
        <v>2250</v>
      </c>
      <c r="D528" t="s">
        <v>130</v>
      </c>
      <c r="E528" t="s">
        <v>2251</v>
      </c>
      <c r="F528" t="s">
        <v>2252</v>
      </c>
      <c r="G528">
        <v>67434864.416314006</v>
      </c>
      <c r="H528">
        <v>103244884.96667531</v>
      </c>
      <c r="I528">
        <v>140497.29879500001</v>
      </c>
      <c r="J528">
        <v>660763.17875680001</v>
      </c>
      <c r="K528">
        <v>1.3444189934941314E-3</v>
      </c>
      <c r="L528">
        <v>1.7547858867274376E-3</v>
      </c>
      <c r="M528">
        <v>7.7178856956969201E-4</v>
      </c>
      <c r="N528">
        <v>1.9770761575126088E-3</v>
      </c>
      <c r="O528" t="s">
        <v>330</v>
      </c>
    </row>
    <row r="529" spans="1:15">
      <c r="A529" t="s">
        <v>2253</v>
      </c>
      <c r="B529" t="s">
        <v>131</v>
      </c>
      <c r="C529" t="s">
        <v>2254</v>
      </c>
      <c r="D529" t="s">
        <v>130</v>
      </c>
      <c r="E529" t="s">
        <v>2255</v>
      </c>
      <c r="F529" t="s">
        <v>2256</v>
      </c>
      <c r="G529">
        <v>445727067.25014102</v>
      </c>
      <c r="H529">
        <v>519067210.74871296</v>
      </c>
      <c r="I529">
        <v>1211399.4933879999</v>
      </c>
      <c r="J529">
        <v>3285720.26460667</v>
      </c>
      <c r="K529">
        <v>8.8862629192230577E-3</v>
      </c>
      <c r="L529">
        <v>8.8222464093869312E-3</v>
      </c>
      <c r="M529">
        <v>6.6545356401730808E-3</v>
      </c>
      <c r="N529">
        <v>9.8312366733752637E-3</v>
      </c>
      <c r="O529" t="s">
        <v>330</v>
      </c>
    </row>
    <row r="530" spans="1:15">
      <c r="A530" t="s">
        <v>2257</v>
      </c>
      <c r="B530" t="s">
        <v>131</v>
      </c>
      <c r="C530" t="s">
        <v>2258</v>
      </c>
      <c r="D530" t="s">
        <v>130</v>
      </c>
      <c r="E530" t="s">
        <v>2259</v>
      </c>
      <c r="F530" t="s">
        <v>2260</v>
      </c>
      <c r="G530">
        <v>116322610.54333</v>
      </c>
      <c r="H530">
        <v>174857916.8253637</v>
      </c>
      <c r="I530">
        <v>242208.76479599997</v>
      </c>
      <c r="J530">
        <v>1197036.0451854998</v>
      </c>
      <c r="K530">
        <v>2.319072312829329E-3</v>
      </c>
      <c r="L530">
        <v>2.9719458230472872E-3</v>
      </c>
      <c r="M530">
        <v>1.3305163709368009E-3</v>
      </c>
      <c r="N530">
        <v>3.5816635985560842E-3</v>
      </c>
      <c r="O530" t="s">
        <v>330</v>
      </c>
    </row>
    <row r="531" spans="1:15">
      <c r="A531" t="s">
        <v>2261</v>
      </c>
      <c r="B531" t="s">
        <v>131</v>
      </c>
      <c r="C531" t="s">
        <v>2262</v>
      </c>
      <c r="D531" t="s">
        <v>130</v>
      </c>
      <c r="E531" t="s">
        <v>2263</v>
      </c>
      <c r="F531" t="s">
        <v>2264</v>
      </c>
      <c r="G531">
        <v>122943327.14203399</v>
      </c>
      <c r="H531">
        <v>154123593.78531301</v>
      </c>
      <c r="I531">
        <v>200513.56376240001</v>
      </c>
      <c r="J531">
        <v>1253727.7403984999</v>
      </c>
      <c r="K531">
        <v>2.4510666042523595E-3</v>
      </c>
      <c r="L531">
        <v>2.6195380746801659E-3</v>
      </c>
      <c r="M531">
        <v>1.1014736787310483E-3</v>
      </c>
      <c r="N531">
        <v>3.7512913903853373E-3</v>
      </c>
      <c r="O531" t="s">
        <v>330</v>
      </c>
    </row>
    <row r="532" spans="1:15">
      <c r="A532" t="s">
        <v>2265</v>
      </c>
      <c r="B532" t="s">
        <v>131</v>
      </c>
      <c r="C532" t="s">
        <v>1014</v>
      </c>
      <c r="D532" t="s">
        <v>130</v>
      </c>
      <c r="E532" t="s">
        <v>1015</v>
      </c>
      <c r="F532" t="s">
        <v>2266</v>
      </c>
      <c r="G532">
        <v>67898079.045662001</v>
      </c>
      <c r="H532">
        <v>143685962.990399</v>
      </c>
      <c r="I532">
        <v>760201.54422899999</v>
      </c>
      <c r="J532">
        <v>656618.25402479991</v>
      </c>
      <c r="K532">
        <v>1.3536538981854965E-3</v>
      </c>
      <c r="L532">
        <v>2.442136480250586E-3</v>
      </c>
      <c r="M532">
        <v>4.1759867800821434E-3</v>
      </c>
      <c r="N532">
        <v>1.9646740865047478E-3</v>
      </c>
      <c r="O532" t="s">
        <v>161</v>
      </c>
    </row>
    <row r="533" spans="1:15">
      <c r="A533" t="s">
        <v>2267</v>
      </c>
      <c r="B533" t="s">
        <v>131</v>
      </c>
      <c r="C533" t="s">
        <v>2268</v>
      </c>
      <c r="D533" t="s">
        <v>130</v>
      </c>
      <c r="E533" t="s">
        <v>2269</v>
      </c>
      <c r="F533" t="s">
        <v>2270</v>
      </c>
      <c r="G533">
        <v>95903043.869680107</v>
      </c>
      <c r="H533">
        <v>129772415.89990892</v>
      </c>
      <c r="I533">
        <v>431191.07456699997</v>
      </c>
      <c r="J533">
        <v>648755.75223970995</v>
      </c>
      <c r="K533">
        <v>1.9119764654128503E-3</v>
      </c>
      <c r="L533">
        <v>2.2056570064578631E-3</v>
      </c>
      <c r="M533">
        <v>2.3686458423436002E-3</v>
      </c>
      <c r="N533">
        <v>1.9411486157802007E-3</v>
      </c>
      <c r="O533" t="s">
        <v>330</v>
      </c>
    </row>
    <row r="534" spans="1:15">
      <c r="A534" t="s">
        <v>2271</v>
      </c>
      <c r="B534" t="s">
        <v>131</v>
      </c>
      <c r="C534" t="s">
        <v>580</v>
      </c>
      <c r="D534" t="s">
        <v>130</v>
      </c>
      <c r="E534" t="s">
        <v>581</v>
      </c>
      <c r="F534" t="s">
        <v>2272</v>
      </c>
      <c r="G534">
        <v>196553958.75469598</v>
      </c>
      <c r="H534">
        <v>323030138.5618639</v>
      </c>
      <c r="I534">
        <v>690372.64834990003</v>
      </c>
      <c r="J534">
        <v>2152080.8644312001</v>
      </c>
      <c r="K534">
        <v>3.9186091302105021E-3</v>
      </c>
      <c r="L534">
        <v>5.4903323134984456E-3</v>
      </c>
      <c r="M534">
        <v>3.7923983116390798E-3</v>
      </c>
      <c r="N534">
        <v>6.4392628144191409E-3</v>
      </c>
      <c r="O534" t="s">
        <v>330</v>
      </c>
    </row>
    <row r="535" spans="1:15">
      <c r="A535" t="s">
        <v>2273</v>
      </c>
      <c r="B535" t="s">
        <v>131</v>
      </c>
      <c r="C535" t="s">
        <v>1778</v>
      </c>
      <c r="D535" t="s">
        <v>130</v>
      </c>
      <c r="E535" t="s">
        <v>1779</v>
      </c>
      <c r="F535" t="s">
        <v>2274</v>
      </c>
      <c r="G535">
        <v>309148858.61022532</v>
      </c>
      <c r="H535">
        <v>475229917.66179919</v>
      </c>
      <c r="I535">
        <v>1408746.6069978601</v>
      </c>
      <c r="J535">
        <v>2673827.1563945287</v>
      </c>
      <c r="K535">
        <v>6.1633637277999694E-3</v>
      </c>
      <c r="L535">
        <v>8.077172566299402E-3</v>
      </c>
      <c r="M535">
        <v>7.7386151764202351E-3</v>
      </c>
      <c r="N535">
        <v>8.0003851457997981E-3</v>
      </c>
      <c r="O535" t="s">
        <v>330</v>
      </c>
    </row>
    <row r="536" spans="1:15">
      <c r="A536" t="s">
        <v>2275</v>
      </c>
      <c r="B536" t="s">
        <v>131</v>
      </c>
      <c r="C536" t="s">
        <v>2276</v>
      </c>
      <c r="D536" t="s">
        <v>130</v>
      </c>
      <c r="E536" t="s">
        <v>2277</v>
      </c>
      <c r="F536" t="s">
        <v>2278</v>
      </c>
      <c r="G536">
        <v>179027401.60535303</v>
      </c>
      <c r="H536">
        <v>279737618.75716841</v>
      </c>
      <c r="I536">
        <v>882876.7884379999</v>
      </c>
      <c r="J536">
        <v>1892933.5535885298</v>
      </c>
      <c r="K536">
        <v>3.5691899310160186E-3</v>
      </c>
      <c r="L536">
        <v>4.7545176261299766E-3</v>
      </c>
      <c r="M536">
        <v>4.8498741221286515E-3</v>
      </c>
      <c r="N536">
        <v>5.6638655374181349E-3</v>
      </c>
      <c r="O536" t="s">
        <v>330</v>
      </c>
    </row>
    <row r="537" spans="1:15">
      <c r="A537" t="s">
        <v>2279</v>
      </c>
      <c r="B537" t="s">
        <v>131</v>
      </c>
      <c r="C537" t="s">
        <v>2280</v>
      </c>
      <c r="D537" t="s">
        <v>130</v>
      </c>
      <c r="E537" t="s">
        <v>2281</v>
      </c>
      <c r="F537" t="s">
        <v>2282</v>
      </c>
      <c r="G537">
        <v>77738276.433474004</v>
      </c>
      <c r="H537">
        <v>94866214.378432304</v>
      </c>
      <c r="I537">
        <v>550154.82368000003</v>
      </c>
      <c r="J537">
        <v>279280.10160430003</v>
      </c>
      <c r="K537">
        <v>1.5498335506903707E-3</v>
      </c>
      <c r="L537">
        <v>1.6123790943470425E-3</v>
      </c>
      <c r="M537">
        <v>3.022144966853726E-3</v>
      </c>
      <c r="N537">
        <v>8.3563680286850134E-4</v>
      </c>
      <c r="O537" t="s">
        <v>330</v>
      </c>
    </row>
    <row r="538" spans="1:15">
      <c r="A538" t="s">
        <v>2283</v>
      </c>
      <c r="B538" t="s">
        <v>131</v>
      </c>
      <c r="C538" t="s">
        <v>149</v>
      </c>
      <c r="D538" t="s">
        <v>130</v>
      </c>
      <c r="E538" t="s">
        <v>584</v>
      </c>
      <c r="F538" t="s">
        <v>2284</v>
      </c>
      <c r="G538">
        <v>91522369.130110994</v>
      </c>
      <c r="H538">
        <v>131395202.096131</v>
      </c>
      <c r="I538">
        <v>247606.03506690002</v>
      </c>
      <c r="J538">
        <v>706273.38416307897</v>
      </c>
      <c r="K538">
        <v>1.8246408953754042E-3</v>
      </c>
      <c r="L538">
        <v>2.2332384436905719E-3</v>
      </c>
      <c r="M538">
        <v>1.3601649943458312E-3</v>
      </c>
      <c r="N538">
        <v>2.1132477011533181E-3</v>
      </c>
      <c r="O538" t="s">
        <v>330</v>
      </c>
    </row>
    <row r="539" spans="1:15">
      <c r="A539" t="s">
        <v>2285</v>
      </c>
      <c r="B539" t="s">
        <v>131</v>
      </c>
      <c r="C539" t="s">
        <v>2286</v>
      </c>
      <c r="D539" t="s">
        <v>130</v>
      </c>
      <c r="E539" t="s">
        <v>2287</v>
      </c>
      <c r="F539" t="s">
        <v>2288</v>
      </c>
      <c r="G539">
        <v>125577958.5442121</v>
      </c>
      <c r="H539">
        <v>228297122.64266717</v>
      </c>
      <c r="I539">
        <v>629752.26828099997</v>
      </c>
      <c r="J539">
        <v>1573016.96128962</v>
      </c>
      <c r="K539">
        <v>2.5035920824097299E-3</v>
      </c>
      <c r="L539">
        <v>3.8802171063790939E-3</v>
      </c>
      <c r="M539">
        <v>3.4593946395299583E-3</v>
      </c>
      <c r="N539">
        <v>4.7066398817499737E-3</v>
      </c>
      <c r="O539" t="s">
        <v>330</v>
      </c>
    </row>
    <row r="540" spans="1:15">
      <c r="A540" t="s">
        <v>2289</v>
      </c>
      <c r="B540" t="s">
        <v>131</v>
      </c>
      <c r="C540" t="s">
        <v>2290</v>
      </c>
      <c r="D540" t="s">
        <v>130</v>
      </c>
      <c r="E540" t="s">
        <v>2291</v>
      </c>
      <c r="F540" t="s">
        <v>2292</v>
      </c>
      <c r="G540">
        <v>18110838.637719687</v>
      </c>
      <c r="H540">
        <v>28148565.366926398</v>
      </c>
      <c r="I540">
        <v>74471.727472400002</v>
      </c>
      <c r="J540">
        <v>170025.58116097</v>
      </c>
      <c r="K540">
        <v>3.6106776017728989E-4</v>
      </c>
      <c r="L540">
        <v>4.7842278339939521E-4</v>
      </c>
      <c r="M540">
        <v>4.0909276201225435E-4</v>
      </c>
      <c r="N540">
        <v>5.0873525264080006E-4</v>
      </c>
      <c r="O540" t="s">
        <v>330</v>
      </c>
    </row>
    <row r="541" spans="1:15">
      <c r="A541" t="s">
        <v>2293</v>
      </c>
      <c r="B541" t="s">
        <v>131</v>
      </c>
      <c r="C541" t="s">
        <v>2294</v>
      </c>
      <c r="D541" t="s">
        <v>130</v>
      </c>
      <c r="E541" t="s">
        <v>2295</v>
      </c>
      <c r="F541" t="s">
        <v>2296</v>
      </c>
      <c r="G541">
        <v>24778099.134098031</v>
      </c>
      <c r="H541">
        <v>49458227.159589149</v>
      </c>
      <c r="I541">
        <v>0</v>
      </c>
      <c r="J541">
        <v>312124.73101620981</v>
      </c>
      <c r="K541">
        <v>4.9398997665223935E-4</v>
      </c>
      <c r="L541">
        <v>8.4060918882538076E-4</v>
      </c>
      <c r="M541">
        <v>0</v>
      </c>
      <c r="N541">
        <v>9.3391154910178785E-4</v>
      </c>
      <c r="O541" t="s">
        <v>330</v>
      </c>
    </row>
    <row r="542" spans="1:15">
      <c r="A542" t="s">
        <v>2297</v>
      </c>
      <c r="B542" t="s">
        <v>131</v>
      </c>
      <c r="C542" t="s">
        <v>1024</v>
      </c>
      <c r="D542" t="s">
        <v>130</v>
      </c>
      <c r="E542" t="s">
        <v>1025</v>
      </c>
      <c r="F542" t="s">
        <v>2298</v>
      </c>
      <c r="G542">
        <v>66657106.174926996</v>
      </c>
      <c r="H542">
        <v>133280701.981176</v>
      </c>
      <c r="I542">
        <v>333208.33578899998</v>
      </c>
      <c r="J542">
        <v>1058821.309071</v>
      </c>
      <c r="K542">
        <v>1.3289131722677104E-3</v>
      </c>
      <c r="L542">
        <v>2.2652850539296274E-3</v>
      </c>
      <c r="M542">
        <v>1.8304009191131999E-3</v>
      </c>
      <c r="N542">
        <v>3.168109895544054E-3</v>
      </c>
      <c r="O542" t="s">
        <v>330</v>
      </c>
    </row>
    <row r="543" spans="1:15">
      <c r="A543" t="s">
        <v>2299</v>
      </c>
      <c r="B543" t="s">
        <v>131</v>
      </c>
      <c r="C543" t="s">
        <v>2300</v>
      </c>
      <c r="D543" t="s">
        <v>130</v>
      </c>
      <c r="E543" t="s">
        <v>2301</v>
      </c>
      <c r="F543" t="s">
        <v>2302</v>
      </c>
      <c r="G543">
        <v>494198141.46606803</v>
      </c>
      <c r="H543">
        <v>752068774.75357556</v>
      </c>
      <c r="I543">
        <v>1964604.4194276</v>
      </c>
      <c r="J543">
        <v>4515104.3786433293</v>
      </c>
      <c r="K543">
        <v>9.8526092354053272E-3</v>
      </c>
      <c r="L543">
        <v>1.2782421833410352E-2</v>
      </c>
      <c r="M543">
        <v>1.0792088158596561E-2</v>
      </c>
      <c r="N543">
        <v>1.35096892543131E-2</v>
      </c>
      <c r="O543" t="s">
        <v>330</v>
      </c>
    </row>
    <row r="544" spans="1:15">
      <c r="A544" t="s">
        <v>2303</v>
      </c>
      <c r="B544" t="s">
        <v>131</v>
      </c>
      <c r="C544" t="s">
        <v>587</v>
      </c>
      <c r="D544" t="s">
        <v>130</v>
      </c>
      <c r="E544" t="s">
        <v>588</v>
      </c>
      <c r="F544" t="s">
        <v>2304</v>
      </c>
      <c r="G544">
        <v>25249291.554019</v>
      </c>
      <c r="H544">
        <v>49823892.330127202</v>
      </c>
      <c r="I544">
        <v>39343.899926099999</v>
      </c>
      <c r="J544">
        <v>478489.49437909998</v>
      </c>
      <c r="K544">
        <v>5.0338393101717106E-4</v>
      </c>
      <c r="L544">
        <v>8.4682416093499247E-4</v>
      </c>
      <c r="M544">
        <v>2.1612637755807486E-4</v>
      </c>
      <c r="N544">
        <v>1.4316932319640796E-3</v>
      </c>
      <c r="O544" t="s">
        <v>330</v>
      </c>
    </row>
    <row r="545" spans="1:16">
      <c r="A545" t="s">
        <v>2305</v>
      </c>
      <c r="B545" t="s">
        <v>131</v>
      </c>
      <c r="C545" t="s">
        <v>2306</v>
      </c>
      <c r="D545" t="s">
        <v>130</v>
      </c>
      <c r="E545" t="s">
        <v>2307</v>
      </c>
      <c r="F545" t="s">
        <v>2308</v>
      </c>
      <c r="G545">
        <v>44346825.346263997</v>
      </c>
      <c r="H545">
        <v>68793618.476281002</v>
      </c>
      <c r="I545">
        <v>223225.55629400001</v>
      </c>
      <c r="J545">
        <v>392271.35530259</v>
      </c>
      <c r="K545">
        <v>8.8412299502244843E-4</v>
      </c>
      <c r="L545">
        <v>1.1692402082490998E-3</v>
      </c>
      <c r="M545">
        <v>1.2262366199290672E-3</v>
      </c>
      <c r="N545">
        <v>1.1737190702773047E-3</v>
      </c>
      <c r="O545" t="s">
        <v>330</v>
      </c>
    </row>
    <row r="546" spans="1:16">
      <c r="A546" t="s">
        <v>2309</v>
      </c>
      <c r="B546" t="s">
        <v>131</v>
      </c>
      <c r="C546" t="s">
        <v>2310</v>
      </c>
      <c r="D546" t="s">
        <v>130</v>
      </c>
      <c r="E546" t="s">
        <v>2311</v>
      </c>
      <c r="F546" t="s">
        <v>2312</v>
      </c>
      <c r="G546">
        <v>59393711.043472998</v>
      </c>
      <c r="H546">
        <v>84003747.502787992</v>
      </c>
      <c r="I546">
        <v>219177.152863</v>
      </c>
      <c r="J546">
        <v>619600.63066400005</v>
      </c>
      <c r="K546">
        <v>1.1841060838795091E-3</v>
      </c>
      <c r="L546">
        <v>1.4277568384882906E-3</v>
      </c>
      <c r="M546">
        <v>1.20399767640595E-3</v>
      </c>
      <c r="N546">
        <v>1.8539132830772368E-3</v>
      </c>
      <c r="O546" t="s">
        <v>330</v>
      </c>
    </row>
    <row r="547" spans="1:16">
      <c r="A547" t="s">
        <v>2313</v>
      </c>
      <c r="B547" t="s">
        <v>131</v>
      </c>
      <c r="C547" t="s">
        <v>2314</v>
      </c>
      <c r="D547" t="s">
        <v>130</v>
      </c>
      <c r="E547" t="s">
        <v>2315</v>
      </c>
      <c r="F547" t="s">
        <v>2316</v>
      </c>
      <c r="G547">
        <v>107662120.981058</v>
      </c>
      <c r="H547">
        <v>189623150.1572347</v>
      </c>
      <c r="I547">
        <v>742482.17537200009</v>
      </c>
      <c r="J547">
        <v>1191297.3407328001</v>
      </c>
      <c r="K547">
        <v>2.1464119721990695E-3</v>
      </c>
      <c r="L547">
        <v>3.2229008516994843E-3</v>
      </c>
      <c r="M547">
        <v>4.078649632242911E-3</v>
      </c>
      <c r="N547">
        <v>3.5644927632050723E-3</v>
      </c>
      <c r="O547" t="s">
        <v>330</v>
      </c>
    </row>
    <row r="548" spans="1:16">
      <c r="A548" t="s">
        <v>2317</v>
      </c>
      <c r="B548" t="s">
        <v>129</v>
      </c>
      <c r="C548" t="s">
        <v>129</v>
      </c>
      <c r="D548" t="s">
        <v>128</v>
      </c>
      <c r="E548" t="s">
        <v>2318</v>
      </c>
      <c r="F548" t="s">
        <v>2319</v>
      </c>
      <c r="G548">
        <v>676405341.40086997</v>
      </c>
      <c r="H548">
        <v>1161304575.3048615</v>
      </c>
      <c r="I548">
        <v>4654837.3278700002</v>
      </c>
      <c r="J548">
        <v>12413975.7446</v>
      </c>
      <c r="K548">
        <v>0.14693969740553744</v>
      </c>
      <c r="L548">
        <v>0.19846398734950715</v>
      </c>
      <c r="M548">
        <v>0.19191429111874755</v>
      </c>
      <c r="N548">
        <v>0.19191429355020376</v>
      </c>
      <c r="O548" t="s">
        <v>129</v>
      </c>
    </row>
    <row r="549" spans="1:16">
      <c r="A549" t="s">
        <v>2320</v>
      </c>
      <c r="B549" t="s">
        <v>129</v>
      </c>
      <c r="C549" t="s">
        <v>2321</v>
      </c>
      <c r="D549" t="s">
        <v>128</v>
      </c>
      <c r="E549" t="s">
        <v>2322</v>
      </c>
      <c r="F549" t="s">
        <v>2323</v>
      </c>
      <c r="G549">
        <v>3152427381.4357929</v>
      </c>
      <c r="H549">
        <v>3383935957.6093521</v>
      </c>
      <c r="I549">
        <v>14091346.69437</v>
      </c>
      <c r="J549">
        <v>37580182.496772505</v>
      </c>
      <c r="K549">
        <v>0.68482121173342703</v>
      </c>
      <c r="L549">
        <v>0.57830601666769599</v>
      </c>
      <c r="M549">
        <v>0.58097214172594847</v>
      </c>
      <c r="N549">
        <v>0.58097214975573619</v>
      </c>
      <c r="O549" t="s">
        <v>129</v>
      </c>
    </row>
    <row r="550" spans="1:16">
      <c r="A550" t="s">
        <v>2324</v>
      </c>
      <c r="B550" t="s">
        <v>129</v>
      </c>
      <c r="C550" t="s">
        <v>2325</v>
      </c>
      <c r="D550" t="s">
        <v>128</v>
      </c>
      <c r="E550" t="s">
        <v>2326</v>
      </c>
      <c r="F550" t="s">
        <v>2327</v>
      </c>
      <c r="G550" t="s">
        <v>14</v>
      </c>
      <c r="H550" t="s">
        <v>14</v>
      </c>
      <c r="I550" t="s">
        <v>14</v>
      </c>
      <c r="J550" t="s">
        <v>14</v>
      </c>
      <c r="K550" t="e">
        <v>#VALUE!</v>
      </c>
      <c r="L550" t="e">
        <v>#VALUE!</v>
      </c>
      <c r="M550" t="e">
        <v>#VALUE!</v>
      </c>
      <c r="N550" t="e">
        <v>#VALUE!</v>
      </c>
      <c r="O550" t="s">
        <v>129</v>
      </c>
      <c r="P550" t="s">
        <v>2328</v>
      </c>
    </row>
    <row r="551" spans="1:16">
      <c r="A551" t="s">
        <v>2329</v>
      </c>
      <c r="B551" t="s">
        <v>129</v>
      </c>
      <c r="C551" t="s">
        <v>2330</v>
      </c>
      <c r="D551" t="s">
        <v>128</v>
      </c>
      <c r="E551" t="s">
        <v>2331</v>
      </c>
      <c r="F551" t="s">
        <v>2332</v>
      </c>
      <c r="G551">
        <v>229606298.29749301</v>
      </c>
      <c r="H551">
        <v>442751715.37406218</v>
      </c>
      <c r="I551">
        <v>1761775.969606</v>
      </c>
      <c r="J551">
        <v>4698476.0739188995</v>
      </c>
      <c r="K551">
        <v>4.9878790023102852E-2</v>
      </c>
      <c r="L551">
        <v>7.5665137903984478E-2</v>
      </c>
      <c r="M551">
        <v>7.2636262559081705E-2</v>
      </c>
      <c r="N551">
        <v>7.2636255704053257E-2</v>
      </c>
      <c r="O551" t="s">
        <v>129</v>
      </c>
    </row>
    <row r="552" spans="1:16">
      <c r="A552" t="s">
        <v>2333</v>
      </c>
      <c r="B552" t="s">
        <v>129</v>
      </c>
      <c r="C552" t="s">
        <v>2334</v>
      </c>
      <c r="D552" t="s">
        <v>128</v>
      </c>
      <c r="E552" t="s">
        <v>2335</v>
      </c>
      <c r="F552" t="s">
        <v>2336</v>
      </c>
      <c r="G552">
        <v>544846226.78673398</v>
      </c>
      <c r="H552">
        <v>863470230.1901679</v>
      </c>
      <c r="I552">
        <v>3746811.7645199997</v>
      </c>
      <c r="J552">
        <v>9992363.9459380005</v>
      </c>
      <c r="K552">
        <v>0.11836030083793267</v>
      </c>
      <c r="L552">
        <v>0.14756485807881251</v>
      </c>
      <c r="M552">
        <v>0.15447730459622228</v>
      </c>
      <c r="N552">
        <v>0.15447730099000678</v>
      </c>
      <c r="O552" t="s">
        <v>129</v>
      </c>
    </row>
    <row r="553" spans="1:16">
      <c r="A553" t="s">
        <v>2337</v>
      </c>
      <c r="B553" t="s">
        <v>123</v>
      </c>
      <c r="C553" t="s">
        <v>2338</v>
      </c>
      <c r="D553" t="s">
        <v>122</v>
      </c>
      <c r="E553" t="s">
        <v>2339</v>
      </c>
      <c r="F553" t="s">
        <v>2340</v>
      </c>
      <c r="G553">
        <v>1291827168.697037</v>
      </c>
      <c r="H553">
        <v>1947772018.3630149</v>
      </c>
      <c r="I553">
        <v>7528898.5358300004</v>
      </c>
      <c r="J553">
        <v>11701336.950930899</v>
      </c>
      <c r="K553">
        <v>0.23507879906989798</v>
      </c>
      <c r="L553">
        <v>0.19756009386058132</v>
      </c>
      <c r="M553">
        <v>0.5386191108486077</v>
      </c>
      <c r="N553">
        <v>0.21900412586646878</v>
      </c>
      <c r="O553" t="s">
        <v>1067</v>
      </c>
    </row>
    <row r="554" spans="1:16">
      <c r="A554" t="s">
        <v>2341</v>
      </c>
      <c r="B554" t="s">
        <v>123</v>
      </c>
      <c r="C554" t="s">
        <v>1265</v>
      </c>
      <c r="D554" t="s">
        <v>122</v>
      </c>
      <c r="E554" t="s">
        <v>1266</v>
      </c>
      <c r="F554" t="s">
        <v>2342</v>
      </c>
      <c r="G554">
        <v>14345800.400525799</v>
      </c>
      <c r="H554">
        <v>55623535.985636704</v>
      </c>
      <c r="I554">
        <v>35654.9010758</v>
      </c>
      <c r="J554">
        <v>130320.28990094</v>
      </c>
      <c r="K554">
        <v>2.6105609260823419E-3</v>
      </c>
      <c r="L554">
        <v>5.6418260897984325E-3</v>
      </c>
      <c r="M554">
        <v>2.5507597191606105E-3</v>
      </c>
      <c r="N554">
        <v>2.4390957453925477E-3</v>
      </c>
      <c r="O554" t="s">
        <v>1067</v>
      </c>
    </row>
    <row r="555" spans="1:16">
      <c r="A555" t="s">
        <v>2343</v>
      </c>
      <c r="B555" t="s">
        <v>123</v>
      </c>
      <c r="C555" t="s">
        <v>2344</v>
      </c>
      <c r="D555" t="s">
        <v>122</v>
      </c>
      <c r="E555" t="s">
        <v>2345</v>
      </c>
      <c r="F555" t="s">
        <v>2346</v>
      </c>
      <c r="G555">
        <v>285052385.98840499</v>
      </c>
      <c r="H555">
        <v>400963032.83195907</v>
      </c>
      <c r="I555">
        <v>0</v>
      </c>
      <c r="J555">
        <v>817917.45020869002</v>
      </c>
      <c r="K555">
        <v>5.1872087995912544E-2</v>
      </c>
      <c r="L555">
        <v>4.0669181841661337E-2</v>
      </c>
      <c r="M555">
        <v>0</v>
      </c>
      <c r="N555">
        <v>1.5308276051279312E-2</v>
      </c>
      <c r="O555" t="s">
        <v>1067</v>
      </c>
    </row>
    <row r="556" spans="1:16">
      <c r="A556" t="s">
        <v>2347</v>
      </c>
      <c r="B556" t="s">
        <v>123</v>
      </c>
      <c r="C556" t="s">
        <v>2348</v>
      </c>
      <c r="D556" t="s">
        <v>122</v>
      </c>
      <c r="E556" t="s">
        <v>2349</v>
      </c>
      <c r="F556" t="s">
        <v>2350</v>
      </c>
      <c r="G556">
        <v>23012338.94426598</v>
      </c>
      <c r="H556">
        <v>52053324.798330933</v>
      </c>
      <c r="I556">
        <v>0</v>
      </c>
      <c r="J556">
        <v>320163.46579774591</v>
      </c>
      <c r="K556">
        <v>4.1876445502101005E-3</v>
      </c>
      <c r="L556">
        <v>5.279704008458023E-3</v>
      </c>
      <c r="M556">
        <v>0</v>
      </c>
      <c r="N556">
        <v>5.9922315078565665E-3</v>
      </c>
      <c r="O556" t="s">
        <v>1067</v>
      </c>
    </row>
    <row r="557" spans="1:16">
      <c r="A557" t="s">
        <v>2351</v>
      </c>
      <c r="B557" t="s">
        <v>123</v>
      </c>
      <c r="C557" t="s">
        <v>2352</v>
      </c>
      <c r="D557" t="s">
        <v>122</v>
      </c>
      <c r="E557" t="s">
        <v>2353</v>
      </c>
      <c r="F557" t="s">
        <v>2354</v>
      </c>
      <c r="G557">
        <v>28429235.5402456</v>
      </c>
      <c r="H557">
        <v>81056286.605012596</v>
      </c>
      <c r="I557">
        <v>64235.913537299995</v>
      </c>
      <c r="J557">
        <v>352501.20449594001</v>
      </c>
      <c r="K557">
        <v>5.1733782283096882E-3</v>
      </c>
      <c r="L557">
        <v>8.2214383607044726E-3</v>
      </c>
      <c r="M557">
        <v>4.5954518405784761E-3</v>
      </c>
      <c r="N557">
        <v>6.5974698858124172E-3</v>
      </c>
      <c r="O557" t="s">
        <v>1067</v>
      </c>
    </row>
    <row r="558" spans="1:16">
      <c r="A558" t="s">
        <v>2355</v>
      </c>
      <c r="B558" t="s">
        <v>123</v>
      </c>
      <c r="C558" t="s">
        <v>2356</v>
      </c>
      <c r="D558" t="s">
        <v>122</v>
      </c>
      <c r="E558" t="s">
        <v>2357</v>
      </c>
      <c r="F558" t="s">
        <v>2358</v>
      </c>
      <c r="G558">
        <v>194528804.727669</v>
      </c>
      <c r="H558">
        <v>309980690.90122837</v>
      </c>
      <c r="I558">
        <v>0</v>
      </c>
      <c r="J558">
        <v>2293533.263206</v>
      </c>
      <c r="K558">
        <v>3.5399160900143417E-2</v>
      </c>
      <c r="L558">
        <v>3.1440956031847551E-2</v>
      </c>
      <c r="M558">
        <v>0</v>
      </c>
      <c r="N558">
        <v>4.2926141650347041E-2</v>
      </c>
      <c r="O558" t="s">
        <v>1067</v>
      </c>
    </row>
    <row r="559" spans="1:16">
      <c r="A559" t="s">
        <v>2359</v>
      </c>
      <c r="B559" t="s">
        <v>123</v>
      </c>
      <c r="C559" t="s">
        <v>2360</v>
      </c>
      <c r="D559" t="s">
        <v>122</v>
      </c>
      <c r="E559" t="s">
        <v>2361</v>
      </c>
      <c r="F559" t="s">
        <v>2362</v>
      </c>
      <c r="G559">
        <v>52260453.485866003</v>
      </c>
      <c r="H559">
        <v>173199922.04368198</v>
      </c>
      <c r="I559">
        <v>827287.20580029988</v>
      </c>
      <c r="J559">
        <v>248073.16182404</v>
      </c>
      <c r="K559">
        <v>9.5100373656770744E-3</v>
      </c>
      <c r="L559">
        <v>1.7567452727015164E-2</v>
      </c>
      <c r="M559">
        <v>5.9184314555975573E-2</v>
      </c>
      <c r="N559">
        <v>4.6429776515309043E-3</v>
      </c>
      <c r="O559" t="s">
        <v>1067</v>
      </c>
    </row>
    <row r="560" spans="1:16">
      <c r="A560" t="s">
        <v>2363</v>
      </c>
      <c r="B560" t="s">
        <v>123</v>
      </c>
      <c r="C560" t="s">
        <v>2364</v>
      </c>
      <c r="D560" t="s">
        <v>122</v>
      </c>
      <c r="E560" t="s">
        <v>2365</v>
      </c>
      <c r="F560" t="s">
        <v>2366</v>
      </c>
      <c r="G560">
        <v>30010257.963745002</v>
      </c>
      <c r="H560">
        <v>101567421.00378101</v>
      </c>
      <c r="I560">
        <v>0</v>
      </c>
      <c r="J560">
        <v>378209.72238353995</v>
      </c>
      <c r="K560">
        <v>5.4610830092779415E-3</v>
      </c>
      <c r="L560">
        <v>1.0301857218150273E-2</v>
      </c>
      <c r="M560">
        <v>0</v>
      </c>
      <c r="N560">
        <v>7.0786346886812365E-3</v>
      </c>
      <c r="O560" t="s">
        <v>1067</v>
      </c>
    </row>
    <row r="561" spans="1:15">
      <c r="A561" t="s">
        <v>2367</v>
      </c>
      <c r="B561" t="s">
        <v>123</v>
      </c>
      <c r="C561" t="s">
        <v>2368</v>
      </c>
      <c r="D561" t="s">
        <v>122</v>
      </c>
      <c r="E561" t="s">
        <v>2369</v>
      </c>
      <c r="F561" t="s">
        <v>2370</v>
      </c>
      <c r="G561">
        <v>119689980.11222361</v>
      </c>
      <c r="H561">
        <v>348166869.83634949</v>
      </c>
      <c r="I561">
        <v>285776.64885599999</v>
      </c>
      <c r="J561">
        <v>1563092.7065437699</v>
      </c>
      <c r="K561">
        <v>2.1780449790246029E-2</v>
      </c>
      <c r="L561">
        <v>3.5314132678537349E-2</v>
      </c>
      <c r="M561">
        <v>2.0444526350778418E-2</v>
      </c>
      <c r="N561">
        <v>2.9255097368821398E-2</v>
      </c>
      <c r="O561" t="s">
        <v>1067</v>
      </c>
    </row>
    <row r="562" spans="1:15">
      <c r="A562" t="s">
        <v>2371</v>
      </c>
      <c r="B562" t="s">
        <v>123</v>
      </c>
      <c r="C562" t="s">
        <v>2372</v>
      </c>
      <c r="D562" t="s">
        <v>122</v>
      </c>
      <c r="E562" t="s">
        <v>2373</v>
      </c>
      <c r="F562" t="s">
        <v>2374</v>
      </c>
      <c r="G562">
        <v>345578394.57979059</v>
      </c>
      <c r="H562">
        <v>535343492.84914881</v>
      </c>
      <c r="I562">
        <v>162150.50105802802</v>
      </c>
      <c r="J562">
        <v>1704875.9667893194</v>
      </c>
      <c r="K562">
        <v>6.288624047461315E-2</v>
      </c>
      <c r="L562">
        <v>5.4299224805486372E-2</v>
      </c>
      <c r="M562">
        <v>1.1600283665385196E-2</v>
      </c>
      <c r="N562">
        <v>3.1908735931900668E-2</v>
      </c>
      <c r="O562" t="s">
        <v>1067</v>
      </c>
    </row>
    <row r="563" spans="1:15">
      <c r="A563" t="s">
        <v>2375</v>
      </c>
      <c r="B563" t="s">
        <v>123</v>
      </c>
      <c r="C563" t="s">
        <v>2376</v>
      </c>
      <c r="D563" t="s">
        <v>122</v>
      </c>
      <c r="E563" t="s">
        <v>2377</v>
      </c>
      <c r="F563" t="s">
        <v>2378</v>
      </c>
      <c r="G563">
        <v>29349594.894057002</v>
      </c>
      <c r="H563">
        <v>86526560.588691995</v>
      </c>
      <c r="I563">
        <v>0</v>
      </c>
      <c r="J563">
        <v>404610.06704255001</v>
      </c>
      <c r="K563">
        <v>5.3408595887032414E-3</v>
      </c>
      <c r="L563">
        <v>8.776281448843232E-3</v>
      </c>
      <c r="M563">
        <v>0</v>
      </c>
      <c r="N563">
        <v>7.5727478339453792E-3</v>
      </c>
      <c r="O563" t="s">
        <v>1067</v>
      </c>
    </row>
    <row r="564" spans="1:15">
      <c r="A564" t="s">
        <v>2379</v>
      </c>
      <c r="B564" t="s">
        <v>123</v>
      </c>
      <c r="C564" t="s">
        <v>1048</v>
      </c>
      <c r="D564" t="s">
        <v>122</v>
      </c>
      <c r="E564" t="s">
        <v>1049</v>
      </c>
      <c r="F564" t="s">
        <v>2380</v>
      </c>
      <c r="G564">
        <v>20336295.922849</v>
      </c>
      <c r="H564">
        <v>44369296.813335493</v>
      </c>
      <c r="I564">
        <v>0</v>
      </c>
      <c r="J564">
        <v>20347.498027807</v>
      </c>
      <c r="K564">
        <v>3.7006746249927907E-3</v>
      </c>
      <c r="L564">
        <v>4.5003226046637186E-3</v>
      </c>
      <c r="M564">
        <v>0</v>
      </c>
      <c r="N564">
        <v>3.8082708307917394E-4</v>
      </c>
      <c r="O564" t="s">
        <v>1067</v>
      </c>
    </row>
    <row r="565" spans="1:15">
      <c r="A565" t="s">
        <v>2381</v>
      </c>
      <c r="B565" t="s">
        <v>123</v>
      </c>
      <c r="C565" t="s">
        <v>2382</v>
      </c>
      <c r="D565" t="s">
        <v>122</v>
      </c>
      <c r="E565" t="s">
        <v>2383</v>
      </c>
      <c r="F565" t="s">
        <v>2384</v>
      </c>
      <c r="G565">
        <v>5777126.5775191998</v>
      </c>
      <c r="H565">
        <v>19257028.295550302</v>
      </c>
      <c r="I565">
        <v>0</v>
      </c>
      <c r="J565">
        <v>109538.11388999999</v>
      </c>
      <c r="K565">
        <v>1.0512861246661893E-3</v>
      </c>
      <c r="L565">
        <v>1.9532164348177532E-3</v>
      </c>
      <c r="M565">
        <v>0</v>
      </c>
      <c r="N565">
        <v>2.0501331584706381E-3</v>
      </c>
      <c r="O565" t="s">
        <v>1067</v>
      </c>
    </row>
    <row r="566" spans="1:15">
      <c r="A566" t="s">
        <v>2385</v>
      </c>
      <c r="B566" t="s">
        <v>123</v>
      </c>
      <c r="C566" t="s">
        <v>2386</v>
      </c>
      <c r="D566" t="s">
        <v>122</v>
      </c>
      <c r="E566" t="s">
        <v>2387</v>
      </c>
      <c r="F566" t="s">
        <v>2388</v>
      </c>
      <c r="G566">
        <v>616707758.28353715</v>
      </c>
      <c r="H566">
        <v>905644398.98482561</v>
      </c>
      <c r="I566">
        <v>923117.37770346005</v>
      </c>
      <c r="J566">
        <v>6661217.5586053999</v>
      </c>
      <c r="K566">
        <v>0.1122247021175499</v>
      </c>
      <c r="L566">
        <v>9.185838526324179E-2</v>
      </c>
      <c r="M566">
        <v>6.6040026814190925E-2</v>
      </c>
      <c r="N566">
        <v>0.12467243142782</v>
      </c>
      <c r="O566" t="s">
        <v>1067</v>
      </c>
    </row>
    <row r="567" spans="1:15">
      <c r="A567" t="s">
        <v>2389</v>
      </c>
      <c r="B567" t="s">
        <v>123</v>
      </c>
      <c r="C567" t="s">
        <v>2390</v>
      </c>
      <c r="D567" t="s">
        <v>122</v>
      </c>
      <c r="E567" t="s">
        <v>2391</v>
      </c>
      <c r="F567" t="s">
        <v>2392</v>
      </c>
      <c r="G567">
        <v>24632459.530175854</v>
      </c>
      <c r="H567">
        <v>56700064.028254621</v>
      </c>
      <c r="I567">
        <v>0</v>
      </c>
      <c r="J567">
        <v>299885.83289544191</v>
      </c>
      <c r="K567">
        <v>4.4824641753990115E-3</v>
      </c>
      <c r="L567">
        <v>5.7510169905496851E-3</v>
      </c>
      <c r="M567">
        <v>0</v>
      </c>
      <c r="N567">
        <v>5.6127120318314834E-3</v>
      </c>
      <c r="O567" t="s">
        <v>1067</v>
      </c>
    </row>
    <row r="568" spans="1:15">
      <c r="A568" t="s">
        <v>2393</v>
      </c>
      <c r="B568" t="s">
        <v>123</v>
      </c>
      <c r="C568" t="s">
        <v>2394</v>
      </c>
      <c r="D568" t="s">
        <v>122</v>
      </c>
      <c r="E568" t="s">
        <v>2395</v>
      </c>
      <c r="F568" t="s">
        <v>2396</v>
      </c>
      <c r="G568">
        <v>122371804.4141355</v>
      </c>
      <c r="H568">
        <v>229803748.51717311</v>
      </c>
      <c r="I568">
        <v>0</v>
      </c>
      <c r="J568">
        <v>2294128.0364207365</v>
      </c>
      <c r="K568">
        <v>2.2268471757492459E-2</v>
      </c>
      <c r="L568">
        <v>2.3308708462052016E-2</v>
      </c>
      <c r="M568">
        <v>0</v>
      </c>
      <c r="N568">
        <v>4.2937273522587652E-2</v>
      </c>
      <c r="O568" t="s">
        <v>1067</v>
      </c>
    </row>
    <row r="569" spans="1:15">
      <c r="A569" t="s">
        <v>2397</v>
      </c>
      <c r="B569" t="s">
        <v>123</v>
      </c>
      <c r="C569" t="s">
        <v>808</v>
      </c>
      <c r="D569" t="s">
        <v>122</v>
      </c>
      <c r="E569" t="s">
        <v>809</v>
      </c>
      <c r="F569" t="s">
        <v>2398</v>
      </c>
      <c r="G569">
        <v>18221056.207493003</v>
      </c>
      <c r="H569">
        <v>38683949.006282903</v>
      </c>
      <c r="I569">
        <v>0</v>
      </c>
      <c r="J569">
        <v>370191.92457407003</v>
      </c>
      <c r="K569">
        <v>3.315756251947289E-3</v>
      </c>
      <c r="L569">
        <v>3.9236648460542999E-3</v>
      </c>
      <c r="M569">
        <v>0</v>
      </c>
      <c r="N569">
        <v>6.9285722805991108E-3</v>
      </c>
      <c r="O569" t="s">
        <v>1067</v>
      </c>
    </row>
    <row r="570" spans="1:15">
      <c r="A570" t="s">
        <v>2399</v>
      </c>
      <c r="B570" t="s">
        <v>123</v>
      </c>
      <c r="C570" t="s">
        <v>2400</v>
      </c>
      <c r="D570" t="s">
        <v>122</v>
      </c>
      <c r="E570" t="s">
        <v>2401</v>
      </c>
      <c r="F570" t="s">
        <v>2402</v>
      </c>
      <c r="G570">
        <v>18565946.225523405</v>
      </c>
      <c r="H570">
        <v>55206829.340139829</v>
      </c>
      <c r="I570">
        <v>0</v>
      </c>
      <c r="J570">
        <v>278060.56847063761</v>
      </c>
      <c r="K570">
        <v>3.3785172258719645E-3</v>
      </c>
      <c r="L570">
        <v>5.5995600529006031E-3</v>
      </c>
      <c r="M570">
        <v>0</v>
      </c>
      <c r="N570">
        <v>5.2042268324732563E-3</v>
      </c>
      <c r="O570" t="s">
        <v>1067</v>
      </c>
    </row>
    <row r="571" spans="1:15">
      <c r="A571" t="s">
        <v>2403</v>
      </c>
      <c r="B571" t="s">
        <v>123</v>
      </c>
      <c r="C571" t="s">
        <v>1322</v>
      </c>
      <c r="D571" t="s">
        <v>122</v>
      </c>
      <c r="E571" t="s">
        <v>1323</v>
      </c>
      <c r="F571" t="s">
        <v>2404</v>
      </c>
      <c r="G571">
        <v>15816370.007569099</v>
      </c>
      <c r="H571">
        <v>53771976.676084697</v>
      </c>
      <c r="I571">
        <v>0</v>
      </c>
      <c r="J571">
        <v>149760.43928815998</v>
      </c>
      <c r="K571">
        <v>2.8781661797488292E-3</v>
      </c>
      <c r="L571">
        <v>5.4540247313566185E-3</v>
      </c>
      <c r="M571">
        <v>0</v>
      </c>
      <c r="N571">
        <v>2.8029407437132718E-3</v>
      </c>
      <c r="O571" t="s">
        <v>1067</v>
      </c>
    </row>
    <row r="572" spans="1:15">
      <c r="A572" t="s">
        <v>2405</v>
      </c>
      <c r="B572" t="s">
        <v>123</v>
      </c>
      <c r="C572" t="s">
        <v>428</v>
      </c>
      <c r="D572" t="s">
        <v>122</v>
      </c>
      <c r="E572" t="s">
        <v>429</v>
      </c>
      <c r="F572" t="s">
        <v>2406</v>
      </c>
      <c r="G572">
        <v>207214955.44954887</v>
      </c>
      <c r="H572">
        <v>313652358.76271141</v>
      </c>
      <c r="I572">
        <v>569178.72317020001</v>
      </c>
      <c r="J572">
        <v>2353211.5514557599</v>
      </c>
      <c r="K572">
        <v>3.7707708938753866E-2</v>
      </c>
      <c r="L572">
        <v>3.1813368737493207E-2</v>
      </c>
      <c r="M572">
        <v>4.0719175099639196E-2</v>
      </c>
      <c r="N572">
        <v>4.4043090201282158E-2</v>
      </c>
      <c r="O572" t="s">
        <v>1067</v>
      </c>
    </row>
    <row r="573" spans="1:15">
      <c r="A573" t="s">
        <v>2407</v>
      </c>
      <c r="B573" t="s">
        <v>123</v>
      </c>
      <c r="C573" t="s">
        <v>444</v>
      </c>
      <c r="D573" t="s">
        <v>122</v>
      </c>
      <c r="E573" t="s">
        <v>445</v>
      </c>
      <c r="F573" t="s">
        <v>2408</v>
      </c>
      <c r="G573">
        <v>33208952.618827935</v>
      </c>
      <c r="H573">
        <v>56769698.891441695</v>
      </c>
      <c r="I573">
        <v>30520.069888964303</v>
      </c>
      <c r="J573">
        <v>340080.78347304801</v>
      </c>
      <c r="K573">
        <v>6.0431618789046149E-3</v>
      </c>
      <c r="L573">
        <v>5.7580799681351061E-3</v>
      </c>
      <c r="M573">
        <v>2.1834127300825799E-3</v>
      </c>
      <c r="N573">
        <v>6.3650072654794837E-3</v>
      </c>
      <c r="O573" t="s">
        <v>1067</v>
      </c>
    </row>
    <row r="574" spans="1:15">
      <c r="A574" t="s">
        <v>2409</v>
      </c>
      <c r="B574" t="s">
        <v>123</v>
      </c>
      <c r="C574" t="s">
        <v>1354</v>
      </c>
      <c r="D574" t="s">
        <v>122</v>
      </c>
      <c r="E574" t="s">
        <v>1355</v>
      </c>
      <c r="F574" t="s">
        <v>2410</v>
      </c>
      <c r="G574">
        <v>57606991.597973928</v>
      </c>
      <c r="H574">
        <v>132270763.37355496</v>
      </c>
      <c r="I574">
        <v>0</v>
      </c>
      <c r="J574">
        <v>704381.49734124239</v>
      </c>
      <c r="K574">
        <v>1.0482967637644851E-2</v>
      </c>
      <c r="L574">
        <v>1.3416059056568718E-2</v>
      </c>
      <c r="M574">
        <v>0</v>
      </c>
      <c r="N574">
        <v>1.3183318688165873E-2</v>
      </c>
      <c r="O574" t="s">
        <v>1067</v>
      </c>
    </row>
    <row r="575" spans="1:15">
      <c r="A575" t="s">
        <v>2411</v>
      </c>
      <c r="B575" t="s">
        <v>123</v>
      </c>
      <c r="C575" t="s">
        <v>2412</v>
      </c>
      <c r="D575" t="s">
        <v>122</v>
      </c>
      <c r="E575" t="s">
        <v>2413</v>
      </c>
      <c r="F575" t="s">
        <v>2414</v>
      </c>
      <c r="G575">
        <v>32484730.873350102</v>
      </c>
      <c r="H575">
        <v>64171686.790337905</v>
      </c>
      <c r="I575">
        <v>0</v>
      </c>
      <c r="J575">
        <v>395017.43156766001</v>
      </c>
      <c r="K575">
        <v>5.9113724396416588E-3</v>
      </c>
      <c r="L575">
        <v>6.508854396699815E-3</v>
      </c>
      <c r="M575">
        <v>0</v>
      </c>
      <c r="N575">
        <v>7.3932105079335146E-3</v>
      </c>
      <c r="O575" t="s">
        <v>1067</v>
      </c>
    </row>
    <row r="576" spans="1:15">
      <c r="A576" t="s">
        <v>2415</v>
      </c>
      <c r="B576" t="s">
        <v>123</v>
      </c>
      <c r="C576" t="s">
        <v>2416</v>
      </c>
      <c r="D576" t="s">
        <v>122</v>
      </c>
      <c r="E576" t="s">
        <v>2417</v>
      </c>
      <c r="F576" t="s">
        <v>2418</v>
      </c>
      <c r="G576">
        <v>97315510.676982686</v>
      </c>
      <c r="H576">
        <v>187256081.52157465</v>
      </c>
      <c r="I576">
        <v>0</v>
      </c>
      <c r="J576">
        <v>1800503.3450551487</v>
      </c>
      <c r="K576">
        <v>1.7708880827992605E-2</v>
      </c>
      <c r="L576">
        <v>1.8993151504691219E-2</v>
      </c>
      <c r="M576">
        <v>0</v>
      </c>
      <c r="N576">
        <v>3.3698513499526732E-2</v>
      </c>
      <c r="O576" t="s">
        <v>1067</v>
      </c>
    </row>
    <row r="577" spans="1:15">
      <c r="A577" t="s">
        <v>2419</v>
      </c>
      <c r="B577" t="s">
        <v>123</v>
      </c>
      <c r="C577" t="s">
        <v>123</v>
      </c>
      <c r="D577" t="s">
        <v>122</v>
      </c>
      <c r="E577" t="s">
        <v>2420</v>
      </c>
      <c r="F577" t="s">
        <v>2421</v>
      </c>
      <c r="G577">
        <v>48777285.536559984</v>
      </c>
      <c r="H577">
        <v>155876705.97994265</v>
      </c>
      <c r="I577">
        <v>0</v>
      </c>
      <c r="J577">
        <v>901461.65884530183</v>
      </c>
      <c r="K577">
        <v>8.8761917876285078E-3</v>
      </c>
      <c r="L577">
        <v>1.5810380462266349E-2</v>
      </c>
      <c r="M577">
        <v>0</v>
      </c>
      <c r="N577">
        <v>1.6871903050518187E-2</v>
      </c>
      <c r="O577" t="s">
        <v>1067</v>
      </c>
    </row>
    <row r="578" spans="1:15">
      <c r="A578" t="s">
        <v>2422</v>
      </c>
      <c r="B578" t="s">
        <v>123</v>
      </c>
      <c r="C578" t="s">
        <v>472</v>
      </c>
      <c r="D578" t="s">
        <v>122</v>
      </c>
      <c r="E578" t="s">
        <v>473</v>
      </c>
      <c r="F578" t="s">
        <v>2423</v>
      </c>
      <c r="G578">
        <v>89159499.825002432</v>
      </c>
      <c r="H578">
        <v>155765397.99142542</v>
      </c>
      <c r="I578">
        <v>0</v>
      </c>
      <c r="J578">
        <v>841513.34143983922</v>
      </c>
      <c r="K578">
        <v>1.6224699907553836E-2</v>
      </c>
      <c r="L578">
        <v>1.5799090631397245E-2</v>
      </c>
      <c r="M578">
        <v>0</v>
      </c>
      <c r="N578">
        <v>1.5749900589978456E-2</v>
      </c>
      <c r="O578" t="s">
        <v>1067</v>
      </c>
    </row>
    <row r="579" spans="1:15">
      <c r="A579" t="s">
        <v>2424</v>
      </c>
      <c r="B579" t="s">
        <v>123</v>
      </c>
      <c r="C579" t="s">
        <v>2425</v>
      </c>
      <c r="D579" t="s">
        <v>122</v>
      </c>
      <c r="E579" t="s">
        <v>2426</v>
      </c>
      <c r="F579" t="s">
        <v>2427</v>
      </c>
      <c r="G579">
        <v>155434504.97148883</v>
      </c>
      <c r="H579">
        <v>292421294.71387625</v>
      </c>
      <c r="I579">
        <v>0</v>
      </c>
      <c r="J579">
        <v>2450660.9464196884</v>
      </c>
      <c r="K579">
        <v>2.8285019581664333E-2</v>
      </c>
      <c r="L579">
        <v>2.965992831083946E-2</v>
      </c>
      <c r="M579">
        <v>0</v>
      </c>
      <c r="N579">
        <v>4.5866968929822963E-2</v>
      </c>
      <c r="O579" t="s">
        <v>1067</v>
      </c>
    </row>
    <row r="580" spans="1:15">
      <c r="A580" t="s">
        <v>2428</v>
      </c>
      <c r="B580" t="s">
        <v>123</v>
      </c>
      <c r="C580" t="s">
        <v>2429</v>
      </c>
      <c r="D580" t="s">
        <v>122</v>
      </c>
      <c r="E580" t="s">
        <v>2430</v>
      </c>
      <c r="F580" t="s">
        <v>2431</v>
      </c>
      <c r="G580">
        <v>483972049.85428399</v>
      </c>
      <c r="H580">
        <v>965855781.52233434</v>
      </c>
      <c r="I580">
        <v>1880971.7261846997</v>
      </c>
      <c r="J580">
        <v>3263778.966031</v>
      </c>
      <c r="K580">
        <v>8.8070270559407873E-2</v>
      </c>
      <c r="L580">
        <v>9.7965550924027353E-2</v>
      </c>
      <c r="M580">
        <v>0.13456514440558665</v>
      </c>
      <c r="N580">
        <v>6.1085418057303449E-2</v>
      </c>
      <c r="O580" t="s">
        <v>1067</v>
      </c>
    </row>
    <row r="581" spans="1:15">
      <c r="A581" t="s">
        <v>2432</v>
      </c>
      <c r="B581" t="s">
        <v>123</v>
      </c>
      <c r="C581" t="s">
        <v>2433</v>
      </c>
      <c r="D581" t="s">
        <v>122</v>
      </c>
      <c r="E581" t="s">
        <v>2434</v>
      </c>
      <c r="F581" t="s">
        <v>2435</v>
      </c>
      <c r="G581">
        <v>87164246.406838298</v>
      </c>
      <c r="H581">
        <v>169262726.65100491</v>
      </c>
      <c r="I581">
        <v>259588.9241832</v>
      </c>
      <c r="J581">
        <v>715126.00898972107</v>
      </c>
      <c r="K581">
        <v>1.5861615906266561E-2</v>
      </c>
      <c r="L581">
        <v>1.716810789405137E-2</v>
      </c>
      <c r="M581">
        <v>1.8571050581210662E-2</v>
      </c>
      <c r="N581">
        <v>1.33844147160219E-2</v>
      </c>
      <c r="O581" t="s">
        <v>1067</v>
      </c>
    </row>
    <row r="582" spans="1:15">
      <c r="A582" t="s">
        <v>2436</v>
      </c>
      <c r="B582" t="s">
        <v>123</v>
      </c>
      <c r="C582" t="s">
        <v>2437</v>
      </c>
      <c r="D582" t="s">
        <v>122</v>
      </c>
      <c r="E582" t="s">
        <v>2438</v>
      </c>
      <c r="F582" t="s">
        <v>2439</v>
      </c>
      <c r="G582">
        <v>19224202.776603732</v>
      </c>
      <c r="H582">
        <v>61566760.773276255</v>
      </c>
      <c r="I582">
        <v>0</v>
      </c>
      <c r="J582">
        <v>156075.4104430404</v>
      </c>
      <c r="K582">
        <v>3.498302722924122E-3</v>
      </c>
      <c r="L582">
        <v>6.2446399898910118E-3</v>
      </c>
      <c r="M582">
        <v>0</v>
      </c>
      <c r="N582">
        <v>2.9211327711239966E-3</v>
      </c>
      <c r="O582" t="s">
        <v>1067</v>
      </c>
    </row>
    <row r="583" spans="1:15">
      <c r="A583" t="s">
        <v>2440</v>
      </c>
      <c r="B583" t="s">
        <v>123</v>
      </c>
      <c r="C583" t="s">
        <v>2441</v>
      </c>
      <c r="D583" t="s">
        <v>122</v>
      </c>
      <c r="E583" t="s">
        <v>2442</v>
      </c>
      <c r="F583" t="s">
        <v>2443</v>
      </c>
      <c r="G583">
        <v>12612396.9112457</v>
      </c>
      <c r="H583">
        <v>36523355.257601202</v>
      </c>
      <c r="I583">
        <v>0</v>
      </c>
      <c r="J583">
        <v>216368.67598877999</v>
      </c>
      <c r="K583">
        <v>2.2951267717019725E-3</v>
      </c>
      <c r="L583">
        <v>3.7045185087212057E-3</v>
      </c>
      <c r="M583">
        <v>0</v>
      </c>
      <c r="N583">
        <v>4.0495913371709387E-3</v>
      </c>
      <c r="O583" t="s">
        <v>1067</v>
      </c>
    </row>
    <row r="584" spans="1:15">
      <c r="A584" t="s">
        <v>2444</v>
      </c>
      <c r="B584" t="s">
        <v>123</v>
      </c>
      <c r="C584" t="s">
        <v>910</v>
      </c>
      <c r="D584" t="s">
        <v>122</v>
      </c>
      <c r="E584" t="s">
        <v>911</v>
      </c>
      <c r="F584" t="s">
        <v>2445</v>
      </c>
      <c r="G584">
        <v>27313478.73003</v>
      </c>
      <c r="H584">
        <v>54619504.996111497</v>
      </c>
      <c r="I584">
        <v>0</v>
      </c>
      <c r="J584">
        <v>226398.46245068</v>
      </c>
      <c r="K584">
        <v>4.9703396351021348E-3</v>
      </c>
      <c r="L584">
        <v>5.539988474995732E-3</v>
      </c>
      <c r="M584">
        <v>0</v>
      </c>
      <c r="N584">
        <v>4.2373104521683923E-3</v>
      </c>
      <c r="O584" t="s">
        <v>1067</v>
      </c>
    </row>
    <row r="585" spans="1:15">
      <c r="A585" t="s">
        <v>2446</v>
      </c>
      <c r="B585" t="s">
        <v>123</v>
      </c>
      <c r="C585" t="s">
        <v>504</v>
      </c>
      <c r="D585" t="s">
        <v>122</v>
      </c>
      <c r="E585" t="s">
        <v>505</v>
      </c>
      <c r="F585" t="s">
        <v>2447</v>
      </c>
      <c r="G585">
        <v>100119042.91106001</v>
      </c>
      <c r="H585">
        <v>136357264.72273999</v>
      </c>
      <c r="I585">
        <v>0</v>
      </c>
      <c r="J585">
        <v>241276.79109720001</v>
      </c>
      <c r="K585">
        <v>1.8219050459589204E-2</v>
      </c>
      <c r="L585">
        <v>1.3830547807046251E-2</v>
      </c>
      <c r="M585">
        <v>0</v>
      </c>
      <c r="N585">
        <v>4.5157756714206193E-3</v>
      </c>
      <c r="O585" t="s">
        <v>1067</v>
      </c>
    </row>
    <row r="586" spans="1:15">
      <c r="A586" t="s">
        <v>2448</v>
      </c>
      <c r="B586" t="s">
        <v>123</v>
      </c>
      <c r="C586" t="s">
        <v>2449</v>
      </c>
      <c r="D586" t="s">
        <v>122</v>
      </c>
      <c r="E586" t="s">
        <v>2450</v>
      </c>
      <c r="F586" t="s">
        <v>2451</v>
      </c>
      <c r="G586">
        <v>76282999.053068712</v>
      </c>
      <c r="H586">
        <v>150801183.1060895</v>
      </c>
      <c r="I586">
        <v>0</v>
      </c>
      <c r="J586">
        <v>1243537.9958863803</v>
      </c>
      <c r="K586">
        <v>1.3881513132234753E-2</v>
      </c>
      <c r="L586">
        <v>1.5295576488343015E-2</v>
      </c>
      <c r="M586">
        <v>0</v>
      </c>
      <c r="N586">
        <v>2.327425942119983E-2</v>
      </c>
      <c r="O586" t="s">
        <v>1067</v>
      </c>
    </row>
    <row r="587" spans="1:15">
      <c r="A587" t="s">
        <v>2452</v>
      </c>
      <c r="B587" t="s">
        <v>123</v>
      </c>
      <c r="C587" t="s">
        <v>2453</v>
      </c>
      <c r="D587" t="s">
        <v>122</v>
      </c>
      <c r="E587" t="s">
        <v>2454</v>
      </c>
      <c r="F587" t="s">
        <v>2455</v>
      </c>
      <c r="G587">
        <v>129166838.12012301</v>
      </c>
      <c r="H587">
        <v>266782560.59226102</v>
      </c>
      <c r="I587">
        <v>655901.15335210005</v>
      </c>
      <c r="J587">
        <v>824965.54614700994</v>
      </c>
      <c r="K587">
        <v>2.3504990389357248E-2</v>
      </c>
      <c r="L587">
        <v>2.7059423389431982E-2</v>
      </c>
      <c r="M587">
        <v>4.6923317447010601E-2</v>
      </c>
      <c r="N587">
        <v>1.5440189361396576E-2</v>
      </c>
      <c r="O587" t="s">
        <v>1067</v>
      </c>
    </row>
    <row r="588" spans="1:15">
      <c r="A588" t="s">
        <v>2456</v>
      </c>
      <c r="B588" t="s">
        <v>123</v>
      </c>
      <c r="C588" t="s">
        <v>2457</v>
      </c>
      <c r="D588" t="s">
        <v>122</v>
      </c>
      <c r="E588" t="s">
        <v>2458</v>
      </c>
      <c r="F588" t="s">
        <v>2459</v>
      </c>
      <c r="G588">
        <v>55777893.534232795</v>
      </c>
      <c r="H588">
        <v>91632711.958322495</v>
      </c>
      <c r="I588">
        <v>0</v>
      </c>
      <c r="J588">
        <v>598329.33733477001</v>
      </c>
      <c r="K588">
        <v>1.015011957048504E-2</v>
      </c>
      <c r="L588">
        <v>9.2941920330081845E-3</v>
      </c>
      <c r="M588">
        <v>0</v>
      </c>
      <c r="N588">
        <v>1.119842920965029E-2</v>
      </c>
      <c r="O588" t="s">
        <v>1067</v>
      </c>
    </row>
    <row r="589" spans="1:15">
      <c r="A589" t="s">
        <v>2460</v>
      </c>
      <c r="B589" t="s">
        <v>123</v>
      </c>
      <c r="C589" t="s">
        <v>2461</v>
      </c>
      <c r="D589" t="s">
        <v>122</v>
      </c>
      <c r="E589" t="s">
        <v>2462</v>
      </c>
      <c r="F589" t="s">
        <v>2463</v>
      </c>
      <c r="G589">
        <v>33138248.055902999</v>
      </c>
      <c r="H589">
        <v>66849790.839486405</v>
      </c>
      <c r="I589">
        <v>0</v>
      </c>
      <c r="J589">
        <v>315144.51520080003</v>
      </c>
      <c r="K589">
        <v>6.0302954954255302E-3</v>
      </c>
      <c r="L589">
        <v>6.7804911603097807E-3</v>
      </c>
      <c r="M589">
        <v>0</v>
      </c>
      <c r="N589">
        <v>5.8982960120358367E-3</v>
      </c>
      <c r="O589" t="s">
        <v>1067</v>
      </c>
    </row>
    <row r="590" spans="1:15">
      <c r="A590" t="s">
        <v>2464</v>
      </c>
      <c r="B590" t="s">
        <v>123</v>
      </c>
      <c r="C590" t="s">
        <v>2465</v>
      </c>
      <c r="D590" t="s">
        <v>122</v>
      </c>
      <c r="E590" t="s">
        <v>2466</v>
      </c>
      <c r="F590" t="s">
        <v>2467</v>
      </c>
      <c r="G590">
        <v>95098281.874165192</v>
      </c>
      <c r="H590">
        <v>170368079.66722792</v>
      </c>
      <c r="I590">
        <v>157338.0643419</v>
      </c>
      <c r="J590">
        <v>999180.70336875005</v>
      </c>
      <c r="K590">
        <v>1.7305403105229395E-2</v>
      </c>
      <c r="L590">
        <v>1.7280222476032902E-2</v>
      </c>
      <c r="M590">
        <v>1.1256000849948062E-2</v>
      </c>
      <c r="N590">
        <v>1.8700828584079697E-2</v>
      </c>
      <c r="O590" t="s">
        <v>1067</v>
      </c>
    </row>
    <row r="591" spans="1:15">
      <c r="A591" t="s">
        <v>2468</v>
      </c>
      <c r="B591" t="s">
        <v>123</v>
      </c>
      <c r="C591" t="s">
        <v>2469</v>
      </c>
      <c r="D591" t="s">
        <v>122</v>
      </c>
      <c r="E591" t="s">
        <v>2470</v>
      </c>
      <c r="F591" t="s">
        <v>2471</v>
      </c>
      <c r="G591">
        <v>61374337.824742258</v>
      </c>
      <c r="H591">
        <v>113133056.78471003</v>
      </c>
      <c r="I591">
        <v>0</v>
      </c>
      <c r="J591">
        <v>1165108.8053744449</v>
      </c>
      <c r="K591">
        <v>1.11685262387714E-2</v>
      </c>
      <c r="L591">
        <v>1.1474945274091217E-2</v>
      </c>
      <c r="M591">
        <v>0</v>
      </c>
      <c r="N591">
        <v>2.1806365933258291E-2</v>
      </c>
      <c r="O591" t="s">
        <v>1067</v>
      </c>
    </row>
    <row r="592" spans="1:15">
      <c r="A592" t="s">
        <v>2472</v>
      </c>
      <c r="B592" t="s">
        <v>123</v>
      </c>
      <c r="C592" t="s">
        <v>2473</v>
      </c>
      <c r="D592" t="s">
        <v>122</v>
      </c>
      <c r="E592" t="s">
        <v>2474</v>
      </c>
      <c r="F592" t="s">
        <v>2475</v>
      </c>
      <c r="G592">
        <v>64095508.373671174</v>
      </c>
      <c r="H592">
        <v>134503516.46778187</v>
      </c>
      <c r="I592">
        <v>212321.78488005392</v>
      </c>
      <c r="J592">
        <v>1268200.8458830463</v>
      </c>
      <c r="K592">
        <v>1.1663708195156315E-2</v>
      </c>
      <c r="L592">
        <v>1.3642524426593744E-2</v>
      </c>
      <c r="M592">
        <v>1.5189548702461916E-2</v>
      </c>
      <c r="N592">
        <v>2.3735853333719883E-2</v>
      </c>
      <c r="O592" t="s">
        <v>1067</v>
      </c>
    </row>
    <row r="593" spans="1:15">
      <c r="A593" t="s">
        <v>2476</v>
      </c>
      <c r="B593" t="s">
        <v>123</v>
      </c>
      <c r="C593" t="s">
        <v>2477</v>
      </c>
      <c r="D593" t="s">
        <v>122</v>
      </c>
      <c r="E593" t="s">
        <v>2478</v>
      </c>
      <c r="F593" t="s">
        <v>2479</v>
      </c>
      <c r="G593">
        <v>25155568.780698299</v>
      </c>
      <c r="H593">
        <v>74602146.390570909</v>
      </c>
      <c r="I593">
        <v>190766.83588199998</v>
      </c>
      <c r="J593">
        <v>166431.06478094999</v>
      </c>
      <c r="K593">
        <v>4.5776563941222039E-3</v>
      </c>
      <c r="L593">
        <v>7.5668029441704164E-3</v>
      </c>
      <c r="M593">
        <v>1.3647502756634995E-2</v>
      </c>
      <c r="N593">
        <v>3.1149508822987861E-3</v>
      </c>
      <c r="O593" t="s">
        <v>1067</v>
      </c>
    </row>
    <row r="594" spans="1:15">
      <c r="A594" t="s">
        <v>2480</v>
      </c>
      <c r="B594" t="s">
        <v>123</v>
      </c>
      <c r="C594" t="s">
        <v>2481</v>
      </c>
      <c r="D594" t="s">
        <v>122</v>
      </c>
      <c r="E594" t="s">
        <v>2482</v>
      </c>
      <c r="F594" t="s">
        <v>2483</v>
      </c>
      <c r="G594">
        <v>193762573.09134001</v>
      </c>
      <c r="H594">
        <v>340217568.90444559</v>
      </c>
      <c r="I594">
        <v>34664.385413560005</v>
      </c>
      <c r="J594">
        <v>1503820.3463381601</v>
      </c>
      <c r="K594">
        <v>3.5259726758144948E-2</v>
      </c>
      <c r="L594">
        <v>3.450784496959243E-2</v>
      </c>
      <c r="M594">
        <v>2.4798980037664727E-3</v>
      </c>
      <c r="N594">
        <v>2.8145746233194168E-2</v>
      </c>
      <c r="O594" t="s">
        <v>1067</v>
      </c>
    </row>
    <row r="595" spans="1:15">
      <c r="A595" t="s">
        <v>2484</v>
      </c>
      <c r="B595" t="s">
        <v>123</v>
      </c>
      <c r="C595" t="s">
        <v>2485</v>
      </c>
      <c r="D595" t="s">
        <v>122</v>
      </c>
      <c r="E595" t="s">
        <v>2486</v>
      </c>
      <c r="F595" t="s">
        <v>2487</v>
      </c>
      <c r="G595">
        <v>27420606.283977799</v>
      </c>
      <c r="H595">
        <v>116034117.964306</v>
      </c>
      <c r="I595">
        <v>159776.89891340001</v>
      </c>
      <c r="J595">
        <v>364994.91027460003</v>
      </c>
      <c r="K595">
        <v>4.9898340514912447E-3</v>
      </c>
      <c r="L595">
        <v>1.1769196302205869E-2</v>
      </c>
      <c r="M595">
        <v>1.1430475628982041E-2</v>
      </c>
      <c r="N595">
        <v>6.8313041155557636E-3</v>
      </c>
      <c r="O595" t="s">
        <v>1067</v>
      </c>
    </row>
    <row r="596" spans="1:15">
      <c r="A596" t="s">
        <v>2488</v>
      </c>
      <c r="B596" t="s">
        <v>123</v>
      </c>
      <c r="C596" t="s">
        <v>149</v>
      </c>
      <c r="D596" t="s">
        <v>122</v>
      </c>
      <c r="E596" t="s">
        <v>584</v>
      </c>
      <c r="F596" t="s">
        <v>2489</v>
      </c>
      <c r="G596">
        <v>25900295.802690797</v>
      </c>
      <c r="H596">
        <v>56152373.4150206</v>
      </c>
      <c r="I596">
        <v>0</v>
      </c>
      <c r="J596">
        <v>276422.57675591501</v>
      </c>
      <c r="K596">
        <v>4.7131772580636831E-3</v>
      </c>
      <c r="L596">
        <v>5.6954654126766188E-3</v>
      </c>
      <c r="M596">
        <v>0</v>
      </c>
      <c r="N596">
        <v>5.1735699130833054E-3</v>
      </c>
      <c r="O596" t="s">
        <v>1067</v>
      </c>
    </row>
    <row r="597" spans="1:15">
      <c r="A597" t="s">
        <v>2490</v>
      </c>
      <c r="B597" t="s">
        <v>97</v>
      </c>
      <c r="C597" t="s">
        <v>1265</v>
      </c>
      <c r="D597" t="s">
        <v>96</v>
      </c>
      <c r="E597" t="s">
        <v>1266</v>
      </c>
      <c r="F597" t="s">
        <v>2491</v>
      </c>
      <c r="G597">
        <v>165248493.18594131</v>
      </c>
      <c r="H597">
        <v>285758614.62732267</v>
      </c>
      <c r="I597">
        <v>549431.02329179994</v>
      </c>
      <c r="J597">
        <v>1750338.5989840003</v>
      </c>
      <c r="K597">
        <v>3.7901792687966558E-3</v>
      </c>
      <c r="L597">
        <v>5.6714650802286628E-3</v>
      </c>
      <c r="M597">
        <v>5.0734206302046874E-3</v>
      </c>
      <c r="N597">
        <v>5.0732143447657103E-3</v>
      </c>
      <c r="O597" t="s">
        <v>775</v>
      </c>
    </row>
    <row r="598" spans="1:15">
      <c r="A598" t="s">
        <v>2492</v>
      </c>
      <c r="B598" t="s">
        <v>97</v>
      </c>
      <c r="C598" t="s">
        <v>2493</v>
      </c>
      <c r="D598" t="s">
        <v>96</v>
      </c>
      <c r="E598" t="s">
        <v>2494</v>
      </c>
      <c r="F598" t="s">
        <v>2495</v>
      </c>
      <c r="G598">
        <v>40499121.881090499</v>
      </c>
      <c r="H598">
        <v>50214029.952053696</v>
      </c>
      <c r="I598">
        <v>110310.41377519</v>
      </c>
      <c r="J598">
        <v>351417.90650646004</v>
      </c>
      <c r="K598">
        <v>9.2889762078167816E-4</v>
      </c>
      <c r="L598">
        <v>9.9660028721107507E-4</v>
      </c>
      <c r="M598">
        <v>1.0186012533846974E-3</v>
      </c>
      <c r="N598">
        <v>1.0185562755291812E-3</v>
      </c>
      <c r="O598" t="s">
        <v>775</v>
      </c>
    </row>
    <row r="599" spans="1:15">
      <c r="A599" t="s">
        <v>2496</v>
      </c>
      <c r="B599" t="s">
        <v>97</v>
      </c>
      <c r="C599" t="s">
        <v>2497</v>
      </c>
      <c r="D599" t="s">
        <v>96</v>
      </c>
      <c r="E599" t="s">
        <v>2498</v>
      </c>
      <c r="F599" t="s">
        <v>2499</v>
      </c>
      <c r="G599">
        <v>94360530.172283605</v>
      </c>
      <c r="H599">
        <v>158958764.52867478</v>
      </c>
      <c r="I599">
        <v>308794.01119409996</v>
      </c>
      <c r="J599">
        <v>983729.33069571992</v>
      </c>
      <c r="K599">
        <v>2.1642758633158752E-3</v>
      </c>
      <c r="L599">
        <v>3.1548623071133491E-3</v>
      </c>
      <c r="M599">
        <v>2.8513896020825324E-3</v>
      </c>
      <c r="N599">
        <v>2.8512596104257634E-3</v>
      </c>
      <c r="O599" t="s">
        <v>775</v>
      </c>
    </row>
    <row r="600" spans="1:15">
      <c r="A600" t="s">
        <v>2500</v>
      </c>
      <c r="B600" t="s">
        <v>97</v>
      </c>
      <c r="C600" t="s">
        <v>790</v>
      </c>
      <c r="D600" t="s">
        <v>96</v>
      </c>
      <c r="E600" t="s">
        <v>791</v>
      </c>
      <c r="F600" t="s">
        <v>2501</v>
      </c>
      <c r="G600">
        <v>215363705.5387781</v>
      </c>
      <c r="H600">
        <v>288734890.84532273</v>
      </c>
      <c r="I600">
        <v>575117.47621009988</v>
      </c>
      <c r="J600">
        <v>1832241.4971295001</v>
      </c>
      <c r="K600">
        <v>4.9396338583603434E-3</v>
      </c>
      <c r="L600">
        <v>5.7305353786394966E-3</v>
      </c>
      <c r="M600">
        <v>5.3106081471594284E-3</v>
      </c>
      <c r="N600">
        <v>5.3106032465420989E-3</v>
      </c>
      <c r="O600" t="s">
        <v>1539</v>
      </c>
    </row>
    <row r="601" spans="1:15">
      <c r="A601" t="s">
        <v>2502</v>
      </c>
      <c r="B601" t="s">
        <v>97</v>
      </c>
      <c r="C601" t="s">
        <v>2503</v>
      </c>
      <c r="D601" t="s">
        <v>96</v>
      </c>
      <c r="E601" t="s">
        <v>2504</v>
      </c>
      <c r="F601" t="s">
        <v>2505</v>
      </c>
      <c r="G601">
        <v>14495074.866637301</v>
      </c>
      <c r="H601">
        <v>35323397.451445341</v>
      </c>
      <c r="I601">
        <v>60625.91198166</v>
      </c>
      <c r="J601">
        <v>193137.03832219</v>
      </c>
      <c r="K601">
        <v>3.3246253082238778E-4</v>
      </c>
      <c r="L601">
        <v>7.010651819619909E-4</v>
      </c>
      <c r="M601">
        <v>5.5981686423515413E-4</v>
      </c>
      <c r="N601">
        <v>5.5979202760565727E-4</v>
      </c>
      <c r="O601" t="s">
        <v>775</v>
      </c>
    </row>
    <row r="602" spans="1:15">
      <c r="A602" t="s">
        <v>2506</v>
      </c>
      <c r="B602" t="s">
        <v>97</v>
      </c>
      <c r="C602" t="s">
        <v>2507</v>
      </c>
      <c r="D602" t="s">
        <v>96</v>
      </c>
      <c r="E602" t="s">
        <v>2508</v>
      </c>
      <c r="F602" t="s">
        <v>2509</v>
      </c>
      <c r="G602">
        <v>183833693.56733799</v>
      </c>
      <c r="H602">
        <v>287583984.88394499</v>
      </c>
      <c r="I602">
        <v>535396.71831919998</v>
      </c>
      <c r="J602">
        <v>1705722.4126589003</v>
      </c>
      <c r="K602">
        <v>4.2164539042496962E-3</v>
      </c>
      <c r="L602">
        <v>5.7076932922194828E-3</v>
      </c>
      <c r="M602">
        <v>4.9438285078815224E-3</v>
      </c>
      <c r="N602">
        <v>4.943897950437994E-3</v>
      </c>
      <c r="O602" t="s">
        <v>1539</v>
      </c>
    </row>
    <row r="603" spans="1:15">
      <c r="A603" t="s">
        <v>2510</v>
      </c>
      <c r="B603" t="s">
        <v>97</v>
      </c>
      <c r="C603" t="s">
        <v>356</v>
      </c>
      <c r="D603" t="s">
        <v>96</v>
      </c>
      <c r="E603" t="s">
        <v>357</v>
      </c>
      <c r="F603" t="s">
        <v>2511</v>
      </c>
      <c r="G603">
        <v>9437580.3529972695</v>
      </c>
      <c r="H603">
        <v>22510547.116750848</v>
      </c>
      <c r="I603">
        <v>38920.989519229995</v>
      </c>
      <c r="J603">
        <v>123991.69435003</v>
      </c>
      <c r="K603">
        <v>2.1646261767290992E-4</v>
      </c>
      <c r="L603">
        <v>4.4676792010625723E-4</v>
      </c>
      <c r="M603">
        <v>3.5939461516349531E-4</v>
      </c>
      <c r="N603">
        <v>3.5937986100146994E-4</v>
      </c>
      <c r="O603" t="s">
        <v>775</v>
      </c>
    </row>
    <row r="604" spans="1:15">
      <c r="A604" t="s">
        <v>2512</v>
      </c>
      <c r="B604" t="s">
        <v>97</v>
      </c>
      <c r="C604" t="s">
        <v>800</v>
      </c>
      <c r="D604" t="s">
        <v>96</v>
      </c>
      <c r="E604" t="s">
        <v>801</v>
      </c>
      <c r="F604" t="s">
        <v>2513</v>
      </c>
      <c r="G604">
        <v>46024357.240519568</v>
      </c>
      <c r="H604">
        <v>81933278.005712897</v>
      </c>
      <c r="I604">
        <v>144853.23849669</v>
      </c>
      <c r="J604">
        <v>461489.97467132995</v>
      </c>
      <c r="K604">
        <v>1.0556257507075969E-3</v>
      </c>
      <c r="L604">
        <v>1.6261337413190186E-3</v>
      </c>
      <c r="M604">
        <v>1.3375680975167006E-3</v>
      </c>
      <c r="N604">
        <v>1.3375912299638181E-3</v>
      </c>
      <c r="O604" t="s">
        <v>1539</v>
      </c>
    </row>
    <row r="605" spans="1:15">
      <c r="A605" t="s">
        <v>2514</v>
      </c>
      <c r="B605" t="s">
        <v>97</v>
      </c>
      <c r="C605" t="s">
        <v>2515</v>
      </c>
      <c r="D605" t="s">
        <v>96</v>
      </c>
      <c r="E605" t="s">
        <v>2516</v>
      </c>
      <c r="F605" t="s">
        <v>2517</v>
      </c>
      <c r="G605">
        <v>30698202.933854096</v>
      </c>
      <c r="H605">
        <v>56440708.305725709</v>
      </c>
      <c r="I605">
        <v>106995.78111611</v>
      </c>
      <c r="J605">
        <v>340858.17462465196</v>
      </c>
      <c r="K605">
        <v>7.0410138153746997E-4</v>
      </c>
      <c r="L605">
        <v>1.1201814744124564E-3</v>
      </c>
      <c r="M605">
        <v>9.8799408887954442E-4</v>
      </c>
      <c r="N605">
        <v>9.8794974985993923E-4</v>
      </c>
      <c r="O605" t="s">
        <v>775</v>
      </c>
    </row>
    <row r="606" spans="1:15">
      <c r="A606" t="s">
        <v>2518</v>
      </c>
      <c r="B606" t="s">
        <v>97</v>
      </c>
      <c r="C606" t="s">
        <v>2519</v>
      </c>
      <c r="D606" t="s">
        <v>96</v>
      </c>
      <c r="E606" t="s">
        <v>2520</v>
      </c>
      <c r="F606" t="s">
        <v>2521</v>
      </c>
      <c r="G606">
        <v>791314982.71224904</v>
      </c>
      <c r="H606">
        <v>854620097.11189806</v>
      </c>
      <c r="I606">
        <v>1868771.3401405001</v>
      </c>
      <c r="J606">
        <v>5953700.5559099996</v>
      </c>
      <c r="K606">
        <v>1.8149791170497115E-2</v>
      </c>
      <c r="L606">
        <v>1.6961686505769895E-2</v>
      </c>
      <c r="M606">
        <v>1.7256148030011641E-2</v>
      </c>
      <c r="N606">
        <v>1.7256317767439171E-2</v>
      </c>
      <c r="O606" t="s">
        <v>775</v>
      </c>
    </row>
    <row r="607" spans="1:15">
      <c r="A607" t="s">
        <v>2522</v>
      </c>
      <c r="B607" t="s">
        <v>97</v>
      </c>
      <c r="C607" t="s">
        <v>2523</v>
      </c>
      <c r="D607" t="s">
        <v>96</v>
      </c>
      <c r="E607" t="s">
        <v>2524</v>
      </c>
      <c r="F607" t="s">
        <v>2525</v>
      </c>
      <c r="G607">
        <v>106085362.7060799</v>
      </c>
      <c r="H607">
        <v>170099000.39736992</v>
      </c>
      <c r="I607">
        <v>337153.33097089996</v>
      </c>
      <c r="J607">
        <v>1074077.427700503</v>
      </c>
      <c r="K607">
        <v>2.4331994482934597E-3</v>
      </c>
      <c r="L607">
        <v>3.3759631085615036E-3</v>
      </c>
      <c r="M607">
        <v>3.1132582478538787E-3</v>
      </c>
      <c r="N607">
        <v>3.1131262355536134E-3</v>
      </c>
      <c r="O607" t="s">
        <v>775</v>
      </c>
    </row>
    <row r="608" spans="1:15">
      <c r="A608" t="s">
        <v>2526</v>
      </c>
      <c r="B608" t="s">
        <v>97</v>
      </c>
      <c r="C608" t="s">
        <v>808</v>
      </c>
      <c r="D608" t="s">
        <v>96</v>
      </c>
      <c r="E608" t="s">
        <v>809</v>
      </c>
      <c r="F608" t="s">
        <v>2527</v>
      </c>
      <c r="G608">
        <v>107817105.6705095</v>
      </c>
      <c r="H608">
        <v>203653178.73549569</v>
      </c>
      <c r="I608">
        <v>380179.25811599998</v>
      </c>
      <c r="J608">
        <v>1211141.4914291801</v>
      </c>
      <c r="K608">
        <v>2.4729191223196549E-3</v>
      </c>
      <c r="L608">
        <v>4.0419145129964333E-3</v>
      </c>
      <c r="M608">
        <v>3.5105576669944368E-3</v>
      </c>
      <c r="N608">
        <v>3.5103952980446262E-3</v>
      </c>
      <c r="O608" t="s">
        <v>775</v>
      </c>
    </row>
    <row r="609" spans="1:15">
      <c r="A609" t="s">
        <v>2528</v>
      </c>
      <c r="B609" t="s">
        <v>97</v>
      </c>
      <c r="C609" t="s">
        <v>380</v>
      </c>
      <c r="D609" t="s">
        <v>96</v>
      </c>
      <c r="E609" t="s">
        <v>381</v>
      </c>
      <c r="F609" t="s">
        <v>2529</v>
      </c>
      <c r="G609">
        <v>42246852.762509197</v>
      </c>
      <c r="H609">
        <v>94374715.243782908</v>
      </c>
      <c r="I609">
        <v>166353.76674399999</v>
      </c>
      <c r="J609">
        <v>529957.38520813605</v>
      </c>
      <c r="K609">
        <v>9.6898399752542931E-4</v>
      </c>
      <c r="L609">
        <v>1.8730595494371545E-3</v>
      </c>
      <c r="M609">
        <v>1.5361029798694734E-3</v>
      </c>
      <c r="N609">
        <v>1.5360384615371321E-3</v>
      </c>
      <c r="O609" t="s">
        <v>775</v>
      </c>
    </row>
    <row r="610" spans="1:15">
      <c r="A610" t="s">
        <v>2530</v>
      </c>
      <c r="B610" t="s">
        <v>97</v>
      </c>
      <c r="C610" t="s">
        <v>2531</v>
      </c>
      <c r="D610" t="s">
        <v>96</v>
      </c>
      <c r="E610" t="s">
        <v>2532</v>
      </c>
      <c r="F610" t="s">
        <v>2533</v>
      </c>
      <c r="G610">
        <v>127381798.63750671</v>
      </c>
      <c r="H610">
        <v>219417075.54724312</v>
      </c>
      <c r="I610">
        <v>422421.61972159997</v>
      </c>
      <c r="J610">
        <v>1345719.3634348901</v>
      </c>
      <c r="K610">
        <v>2.92165963579862E-3</v>
      </c>
      <c r="L610">
        <v>4.3547813373710957E-3</v>
      </c>
      <c r="M610">
        <v>3.9006216782226425E-3</v>
      </c>
      <c r="N610">
        <v>3.9004583356441599E-3</v>
      </c>
      <c r="O610" t="s">
        <v>775</v>
      </c>
    </row>
    <row r="611" spans="1:15">
      <c r="A611" t="s">
        <v>2534</v>
      </c>
      <c r="B611" t="s">
        <v>97</v>
      </c>
      <c r="C611" t="s">
        <v>2535</v>
      </c>
      <c r="D611" t="s">
        <v>96</v>
      </c>
      <c r="E611" t="s">
        <v>2536</v>
      </c>
      <c r="F611" t="s">
        <v>2537</v>
      </c>
      <c r="G611">
        <v>190734154.523191</v>
      </c>
      <c r="H611">
        <v>259768522.93864438</v>
      </c>
      <c r="I611">
        <v>548666.86056459998</v>
      </c>
      <c r="J611">
        <v>1747909.0360331996</v>
      </c>
      <c r="K611">
        <v>4.3747245399194919E-3</v>
      </c>
      <c r="L611">
        <v>5.1556384702889525E-3</v>
      </c>
      <c r="M611">
        <v>5.0663643869627573E-3</v>
      </c>
      <c r="N611">
        <v>5.0661724537734943E-3</v>
      </c>
      <c r="O611" t="s">
        <v>775</v>
      </c>
    </row>
    <row r="612" spans="1:15">
      <c r="A612" t="s">
        <v>2538</v>
      </c>
      <c r="B612" t="s">
        <v>97</v>
      </c>
      <c r="C612" t="s">
        <v>1908</v>
      </c>
      <c r="D612" t="s">
        <v>96</v>
      </c>
      <c r="E612" t="s">
        <v>1909</v>
      </c>
      <c r="F612" t="s">
        <v>2539</v>
      </c>
      <c r="G612">
        <v>14558289512.17771</v>
      </c>
      <c r="H612">
        <v>13437302684.849314</v>
      </c>
      <c r="I612">
        <v>31735133.504834</v>
      </c>
      <c r="J612">
        <v>101105148.49987</v>
      </c>
      <c r="K612">
        <v>0.33391243716883773</v>
      </c>
      <c r="L612">
        <v>0.26669079792738831</v>
      </c>
      <c r="M612">
        <v>0.29304075343451352</v>
      </c>
      <c r="N612">
        <v>0.29304506567868727</v>
      </c>
      <c r="O612" t="s">
        <v>1539</v>
      </c>
    </row>
    <row r="613" spans="1:15">
      <c r="A613" t="s">
        <v>2540</v>
      </c>
      <c r="B613" t="s">
        <v>97</v>
      </c>
      <c r="C613" t="s">
        <v>832</v>
      </c>
      <c r="D613" t="s">
        <v>96</v>
      </c>
      <c r="E613" t="s">
        <v>833</v>
      </c>
      <c r="F613" t="s">
        <v>2541</v>
      </c>
      <c r="G613">
        <v>48117866.4477911</v>
      </c>
      <c r="H613">
        <v>101053501.759022</v>
      </c>
      <c r="I613">
        <v>180720.14382570001</v>
      </c>
      <c r="J613">
        <v>575728.33631441987</v>
      </c>
      <c r="K613">
        <v>1.1036429824744676E-3</v>
      </c>
      <c r="L613">
        <v>2.005613749242751E-3</v>
      </c>
      <c r="M613">
        <v>1.668761440673E-3</v>
      </c>
      <c r="N613">
        <v>1.668701847844647E-3</v>
      </c>
      <c r="O613" t="s">
        <v>775</v>
      </c>
    </row>
    <row r="614" spans="1:15">
      <c r="A614" t="s">
        <v>2542</v>
      </c>
      <c r="B614" t="s">
        <v>97</v>
      </c>
      <c r="C614" t="s">
        <v>2543</v>
      </c>
      <c r="D614" t="s">
        <v>96</v>
      </c>
      <c r="E614" t="s">
        <v>2544</v>
      </c>
      <c r="F614" t="s">
        <v>2545</v>
      </c>
      <c r="G614">
        <v>92346943.368822411</v>
      </c>
      <c r="H614">
        <v>180449245.84588009</v>
      </c>
      <c r="I614">
        <v>332705.84681399999</v>
      </c>
      <c r="J614">
        <v>1059905.3684236498</v>
      </c>
      <c r="K614">
        <v>2.1180917510661276E-3</v>
      </c>
      <c r="L614">
        <v>3.5813849318355882E-3</v>
      </c>
      <c r="M614">
        <v>3.0721903850693248E-3</v>
      </c>
      <c r="N614">
        <v>3.0720496721618586E-3</v>
      </c>
      <c r="O614" t="s">
        <v>775</v>
      </c>
    </row>
    <row r="615" spans="1:15">
      <c r="A615" t="s">
        <v>2546</v>
      </c>
      <c r="B615" t="s">
        <v>97</v>
      </c>
      <c r="C615" t="s">
        <v>424</v>
      </c>
      <c r="D615" t="s">
        <v>96</v>
      </c>
      <c r="E615" t="s">
        <v>425</v>
      </c>
      <c r="F615" t="s">
        <v>2547</v>
      </c>
      <c r="G615">
        <v>347850857.047768</v>
      </c>
      <c r="H615">
        <v>404551141.54730529</v>
      </c>
      <c r="I615">
        <v>851809.82816960011</v>
      </c>
      <c r="J615">
        <v>2713798.5189730003</v>
      </c>
      <c r="K615">
        <v>7.9783910981390121E-3</v>
      </c>
      <c r="L615">
        <v>8.0291461219619432E-3</v>
      </c>
      <c r="M615">
        <v>7.8655725141890745E-3</v>
      </c>
      <c r="N615">
        <v>7.8657247136350288E-3</v>
      </c>
      <c r="O615" t="s">
        <v>1539</v>
      </c>
    </row>
    <row r="616" spans="1:15">
      <c r="A616" t="s">
        <v>2548</v>
      </c>
      <c r="B616" t="s">
        <v>97</v>
      </c>
      <c r="C616" t="s">
        <v>2549</v>
      </c>
      <c r="D616" t="s">
        <v>96</v>
      </c>
      <c r="E616" t="s">
        <v>2550</v>
      </c>
      <c r="F616" t="s">
        <v>2551</v>
      </c>
      <c r="G616">
        <v>66990659.101577304</v>
      </c>
      <c r="H616">
        <v>108144180.12395471</v>
      </c>
      <c r="I616">
        <v>198863.3363732</v>
      </c>
      <c r="J616">
        <v>633556.45198701008</v>
      </c>
      <c r="K616">
        <v>1.5365139036040763E-3</v>
      </c>
      <c r="L616">
        <v>2.146342786560822E-3</v>
      </c>
      <c r="M616">
        <v>1.8362948406196865E-3</v>
      </c>
      <c r="N616">
        <v>1.8363119469027649E-3</v>
      </c>
      <c r="O616" t="s">
        <v>775</v>
      </c>
    </row>
    <row r="617" spans="1:15">
      <c r="A617" t="s">
        <v>2552</v>
      </c>
      <c r="B617" t="s">
        <v>97</v>
      </c>
      <c r="C617" t="s">
        <v>1338</v>
      </c>
      <c r="D617" t="s">
        <v>96</v>
      </c>
      <c r="E617" t="s">
        <v>1339</v>
      </c>
      <c r="F617" t="s">
        <v>2553</v>
      </c>
      <c r="G617">
        <v>94856884.09871231</v>
      </c>
      <c r="H617">
        <v>147481337.6024971</v>
      </c>
      <c r="I617">
        <v>295398.03872489999</v>
      </c>
      <c r="J617">
        <v>941055.56864617008</v>
      </c>
      <c r="K617">
        <v>2.1756603566063467E-3</v>
      </c>
      <c r="L617">
        <v>2.9270692583977884E-3</v>
      </c>
      <c r="M617">
        <v>2.727691812540717E-3</v>
      </c>
      <c r="N617">
        <v>2.7275731751837135E-3</v>
      </c>
      <c r="O617" t="s">
        <v>775</v>
      </c>
    </row>
    <row r="618" spans="1:15">
      <c r="A618" t="s">
        <v>2554</v>
      </c>
      <c r="B618" t="s">
        <v>97</v>
      </c>
      <c r="C618" t="s">
        <v>2555</v>
      </c>
      <c r="D618" t="s">
        <v>96</v>
      </c>
      <c r="E618" t="s">
        <v>2556</v>
      </c>
      <c r="F618" t="s">
        <v>2557</v>
      </c>
      <c r="G618">
        <v>3743512342.8616304</v>
      </c>
      <c r="H618">
        <v>3727502320.0410509</v>
      </c>
      <c r="I618">
        <v>8483058.0291074999</v>
      </c>
      <c r="J618">
        <v>27026043.753030002</v>
      </c>
      <c r="K618">
        <v>8.5862101377428224E-2</v>
      </c>
      <c r="L618">
        <v>7.3979919283115175E-2</v>
      </c>
      <c r="M618">
        <v>7.8332165071865967E-2</v>
      </c>
      <c r="N618">
        <v>7.8332793968963269E-2</v>
      </c>
      <c r="O618" t="s">
        <v>1539</v>
      </c>
    </row>
    <row r="619" spans="1:15">
      <c r="A619" t="s">
        <v>2558</v>
      </c>
      <c r="B619" t="s">
        <v>97</v>
      </c>
      <c r="C619" t="s">
        <v>2559</v>
      </c>
      <c r="D619" t="s">
        <v>96</v>
      </c>
      <c r="E619" t="s">
        <v>2560</v>
      </c>
      <c r="F619" t="s">
        <v>2561</v>
      </c>
      <c r="G619">
        <v>50959360.011773698</v>
      </c>
      <c r="H619">
        <v>93590864.893749893</v>
      </c>
      <c r="I619">
        <v>175901.83692070001</v>
      </c>
      <c r="J619">
        <v>560377.55355208996</v>
      </c>
      <c r="K619">
        <v>1.1688161637300907E-3</v>
      </c>
      <c r="L619">
        <v>1.8575024335331072E-3</v>
      </c>
      <c r="M619">
        <v>1.6242694178017288E-3</v>
      </c>
      <c r="N619">
        <v>1.6242088501135571E-3</v>
      </c>
      <c r="O619" t="s">
        <v>775</v>
      </c>
    </row>
    <row r="620" spans="1:15">
      <c r="A620" t="s">
        <v>2562</v>
      </c>
      <c r="B620" t="s">
        <v>97</v>
      </c>
      <c r="C620" t="s">
        <v>2563</v>
      </c>
      <c r="D620" t="s">
        <v>96</v>
      </c>
      <c r="E620" t="s">
        <v>2564</v>
      </c>
      <c r="F620" t="s">
        <v>2565</v>
      </c>
      <c r="G620">
        <v>19469268.496762302</v>
      </c>
      <c r="H620">
        <v>46161005.38838619</v>
      </c>
      <c r="I620">
        <v>79726.05383484</v>
      </c>
      <c r="J620">
        <v>253985.59247871701</v>
      </c>
      <c r="K620">
        <v>4.4655183482993625E-4</v>
      </c>
      <c r="L620">
        <v>9.1615971217494667E-4</v>
      </c>
      <c r="M620">
        <v>7.3618668976336188E-4</v>
      </c>
      <c r="N620">
        <v>7.3615662242424405E-4</v>
      </c>
      <c r="O620" t="s">
        <v>775</v>
      </c>
    </row>
    <row r="621" spans="1:15">
      <c r="A621" t="s">
        <v>2566</v>
      </c>
      <c r="B621" t="s">
        <v>97</v>
      </c>
      <c r="C621" t="s">
        <v>1958</v>
      </c>
      <c r="D621" t="s">
        <v>96</v>
      </c>
      <c r="E621" t="s">
        <v>1959</v>
      </c>
      <c r="F621" t="s">
        <v>2567</v>
      </c>
      <c r="G621">
        <v>219961075.7568875</v>
      </c>
      <c r="H621">
        <v>402685246.0254581</v>
      </c>
      <c r="I621">
        <v>759061.57127750013</v>
      </c>
      <c r="J621">
        <v>2418155.6978565999</v>
      </c>
      <c r="K621">
        <v>5.0450802497658889E-3</v>
      </c>
      <c r="L621">
        <v>7.9921136030672371E-3</v>
      </c>
      <c r="M621">
        <v>7.0091394043280816E-3</v>
      </c>
      <c r="N621">
        <v>7.008827995545551E-3</v>
      </c>
      <c r="O621" t="s">
        <v>775</v>
      </c>
    </row>
    <row r="622" spans="1:15">
      <c r="A622" t="s">
        <v>2568</v>
      </c>
      <c r="B622" t="s">
        <v>97</v>
      </c>
      <c r="C622" t="s">
        <v>440</v>
      </c>
      <c r="D622" t="s">
        <v>96</v>
      </c>
      <c r="E622" t="s">
        <v>441</v>
      </c>
      <c r="F622" t="s">
        <v>2569</v>
      </c>
      <c r="G622">
        <v>130039170.676797</v>
      </c>
      <c r="H622">
        <v>249717330.07879961</v>
      </c>
      <c r="I622">
        <v>464162.73700740002</v>
      </c>
      <c r="J622">
        <v>1478685.6489261799</v>
      </c>
      <c r="K622">
        <v>2.9826097613859367E-3</v>
      </c>
      <c r="L622">
        <v>4.9561519582424218E-3</v>
      </c>
      <c r="M622">
        <v>4.2860572226096245E-3</v>
      </c>
      <c r="N622">
        <v>4.2858503205527839E-3</v>
      </c>
      <c r="O622" t="s">
        <v>775</v>
      </c>
    </row>
    <row r="623" spans="1:15">
      <c r="A623" t="s">
        <v>2570</v>
      </c>
      <c r="B623" t="s">
        <v>97</v>
      </c>
      <c r="C623" t="s">
        <v>2571</v>
      </c>
      <c r="D623" t="s">
        <v>96</v>
      </c>
      <c r="E623" t="s">
        <v>2572</v>
      </c>
      <c r="F623" t="s">
        <v>2573</v>
      </c>
      <c r="G623">
        <v>50627714.458688401</v>
      </c>
      <c r="H623">
        <v>84228968.644233301</v>
      </c>
      <c r="I623">
        <v>152933.6059547</v>
      </c>
      <c r="J623">
        <v>487231.30172986002</v>
      </c>
      <c r="K623">
        <v>1.161209461389525E-3</v>
      </c>
      <c r="L623">
        <v>1.6716964247340278E-3</v>
      </c>
      <c r="M623">
        <v>1.4121818364997837E-3</v>
      </c>
      <c r="N623">
        <v>1.4122003768811309E-3</v>
      </c>
      <c r="O623" t="s">
        <v>1539</v>
      </c>
    </row>
    <row r="624" spans="1:15">
      <c r="A624" t="s">
        <v>2574</v>
      </c>
      <c r="B624" t="s">
        <v>97</v>
      </c>
      <c r="C624" t="s">
        <v>444</v>
      </c>
      <c r="D624" t="s">
        <v>96</v>
      </c>
      <c r="E624" t="s">
        <v>445</v>
      </c>
      <c r="F624" t="s">
        <v>2575</v>
      </c>
      <c r="G624">
        <v>171752820.57766935</v>
      </c>
      <c r="H624">
        <v>253752006.29566982</v>
      </c>
      <c r="I624">
        <v>519337.37640090007</v>
      </c>
      <c r="J624">
        <v>1654462.8812743903</v>
      </c>
      <c r="K624">
        <v>3.9393640895614311E-3</v>
      </c>
      <c r="L624">
        <v>5.0362283727499986E-3</v>
      </c>
      <c r="M624">
        <v>4.7955372881617678E-3</v>
      </c>
      <c r="N624">
        <v>4.7953263597315943E-3</v>
      </c>
      <c r="O624" t="s">
        <v>775</v>
      </c>
    </row>
    <row r="625" spans="1:15">
      <c r="A625" t="s">
        <v>2576</v>
      </c>
      <c r="B625" t="s">
        <v>97</v>
      </c>
      <c r="C625" t="s">
        <v>860</v>
      </c>
      <c r="D625" t="s">
        <v>96</v>
      </c>
      <c r="E625" t="s">
        <v>861</v>
      </c>
      <c r="F625" t="s">
        <v>2577</v>
      </c>
      <c r="G625">
        <v>97781367.083249405</v>
      </c>
      <c r="H625">
        <v>178062525.2174789</v>
      </c>
      <c r="I625">
        <v>312704.96962009999</v>
      </c>
      <c r="J625">
        <v>996248.06864300009</v>
      </c>
      <c r="K625">
        <v>2.2427370032143661E-3</v>
      </c>
      <c r="L625">
        <v>3.5340155717975986E-3</v>
      </c>
      <c r="M625">
        <v>2.887503211109308E-3</v>
      </c>
      <c r="N625">
        <v>2.8875441561527272E-3</v>
      </c>
      <c r="O625" t="s">
        <v>775</v>
      </c>
    </row>
    <row r="626" spans="1:15">
      <c r="A626" t="s">
        <v>2578</v>
      </c>
      <c r="B626" t="s">
        <v>97</v>
      </c>
      <c r="C626" t="s">
        <v>2579</v>
      </c>
      <c r="D626" t="s">
        <v>96</v>
      </c>
      <c r="E626" t="s">
        <v>2580</v>
      </c>
      <c r="F626" t="s">
        <v>2581</v>
      </c>
      <c r="G626">
        <v>20056905.141275398</v>
      </c>
      <c r="H626">
        <v>41726424.51680579</v>
      </c>
      <c r="I626">
        <v>74735.150887630007</v>
      </c>
      <c r="J626">
        <v>238087.68070108999</v>
      </c>
      <c r="K626">
        <v>4.6003001054384498E-4</v>
      </c>
      <c r="L626">
        <v>8.281463705949603E-4</v>
      </c>
      <c r="M626">
        <v>6.9010092302958801E-4</v>
      </c>
      <c r="N626">
        <v>6.9007781565571754E-4</v>
      </c>
      <c r="O626" t="s">
        <v>775</v>
      </c>
    </row>
    <row r="627" spans="1:15">
      <c r="A627" t="s">
        <v>2582</v>
      </c>
      <c r="B627" t="s">
        <v>97</v>
      </c>
      <c r="C627" t="s">
        <v>452</v>
      </c>
      <c r="D627" t="s">
        <v>96</v>
      </c>
      <c r="E627" t="s">
        <v>453</v>
      </c>
      <c r="F627" t="s">
        <v>2583</v>
      </c>
      <c r="G627">
        <v>35396113.918461822</v>
      </c>
      <c r="H627">
        <v>64308479.16227936</v>
      </c>
      <c r="I627">
        <v>121172.06613790001</v>
      </c>
      <c r="J627">
        <v>386022.48853957996</v>
      </c>
      <c r="K627">
        <v>8.1185380019629949E-4</v>
      </c>
      <c r="L627">
        <v>1.2763335040909985E-3</v>
      </c>
      <c r="M627">
        <v>1.1188972484031986E-3</v>
      </c>
      <c r="N627">
        <v>1.11885484751231E-3</v>
      </c>
      <c r="O627" t="s">
        <v>775</v>
      </c>
    </row>
    <row r="628" spans="1:15">
      <c r="A628" t="s">
        <v>2584</v>
      </c>
      <c r="B628" t="s">
        <v>97</v>
      </c>
      <c r="C628" t="s">
        <v>2585</v>
      </c>
      <c r="D628" t="s">
        <v>96</v>
      </c>
      <c r="E628" t="s">
        <v>2586</v>
      </c>
      <c r="F628" t="s">
        <v>2587</v>
      </c>
      <c r="G628">
        <v>259443319.65201649</v>
      </c>
      <c r="H628">
        <v>369748173.6100207</v>
      </c>
      <c r="I628">
        <v>710882.11424000002</v>
      </c>
      <c r="J628">
        <v>2264801.4582270002</v>
      </c>
      <c r="K628">
        <v>5.9506545119681325E-3</v>
      </c>
      <c r="L628">
        <v>7.3384099298018247E-3</v>
      </c>
      <c r="M628">
        <v>6.5642525287715565E-3</v>
      </c>
      <c r="N628">
        <v>6.5643431805668265E-3</v>
      </c>
      <c r="O628" t="s">
        <v>1539</v>
      </c>
    </row>
    <row r="629" spans="1:15">
      <c r="A629" t="s">
        <v>2588</v>
      </c>
      <c r="B629" t="s">
        <v>97</v>
      </c>
      <c r="C629" t="s">
        <v>1630</v>
      </c>
      <c r="D629" t="s">
        <v>96</v>
      </c>
      <c r="E629" t="s">
        <v>1631</v>
      </c>
      <c r="F629" t="s">
        <v>2589</v>
      </c>
      <c r="G629">
        <v>23336495.348597299</v>
      </c>
      <c r="H629">
        <v>51120354.264438994</v>
      </c>
      <c r="I629">
        <v>90071.101683740009</v>
      </c>
      <c r="J629">
        <v>286942.12227918999</v>
      </c>
      <c r="K629">
        <v>5.3525148200351646E-4</v>
      </c>
      <c r="L629">
        <v>1.0145881497843842E-3</v>
      </c>
      <c r="M629">
        <v>8.3171238262033317E-4</v>
      </c>
      <c r="N629">
        <v>8.3167844879230115E-4</v>
      </c>
      <c r="O629" t="s">
        <v>775</v>
      </c>
    </row>
    <row r="630" spans="1:15">
      <c r="A630" t="s">
        <v>2590</v>
      </c>
      <c r="B630" t="s">
        <v>97</v>
      </c>
      <c r="C630" t="s">
        <v>2024</v>
      </c>
      <c r="D630" t="s">
        <v>96</v>
      </c>
      <c r="E630" t="s">
        <v>2025</v>
      </c>
      <c r="F630" t="s">
        <v>2591</v>
      </c>
      <c r="G630">
        <v>63052219.17909801</v>
      </c>
      <c r="H630">
        <v>119273912.3910203</v>
      </c>
      <c r="I630">
        <v>206868.0478381</v>
      </c>
      <c r="J630">
        <v>659060.39378916007</v>
      </c>
      <c r="K630">
        <v>1.4461808962780399E-3</v>
      </c>
      <c r="L630">
        <v>2.3672351225181411E-3</v>
      </c>
      <c r="M630">
        <v>1.910209975665294E-3</v>
      </c>
      <c r="N630">
        <v>1.9102330519242966E-3</v>
      </c>
      <c r="O630" t="s">
        <v>775</v>
      </c>
    </row>
    <row r="631" spans="1:15">
      <c r="A631" t="s">
        <v>2592</v>
      </c>
      <c r="B631" t="s">
        <v>97</v>
      </c>
      <c r="C631" t="s">
        <v>2593</v>
      </c>
      <c r="D631" t="s">
        <v>96</v>
      </c>
      <c r="E631" t="s">
        <v>2594</v>
      </c>
      <c r="F631" t="s">
        <v>2595</v>
      </c>
      <c r="G631">
        <v>10979027.884711871</v>
      </c>
      <c r="H631">
        <v>23271906.091663748</v>
      </c>
      <c r="I631">
        <v>41147.998819890003</v>
      </c>
      <c r="J631">
        <v>131087.51085075998</v>
      </c>
      <c r="K631">
        <v>2.5181762978832147E-4</v>
      </c>
      <c r="L631">
        <v>4.6187864859774516E-4</v>
      </c>
      <c r="M631">
        <v>3.7995871593438606E-4</v>
      </c>
      <c r="N631">
        <v>3.7994650912328149E-4</v>
      </c>
      <c r="O631" t="s">
        <v>775</v>
      </c>
    </row>
    <row r="632" spans="1:15">
      <c r="A632" t="s">
        <v>2596</v>
      </c>
      <c r="B632" t="s">
        <v>97</v>
      </c>
      <c r="C632" t="s">
        <v>2597</v>
      </c>
      <c r="D632" t="s">
        <v>96</v>
      </c>
      <c r="E632" t="s">
        <v>2598</v>
      </c>
      <c r="F632" t="s">
        <v>2599</v>
      </c>
      <c r="G632">
        <v>40212191.411779888</v>
      </c>
      <c r="H632">
        <v>74542258.395899668</v>
      </c>
      <c r="I632">
        <v>130459.36417260001</v>
      </c>
      <c r="J632">
        <v>415629.42502312001</v>
      </c>
      <c r="K632">
        <v>9.2231651438003928E-4</v>
      </c>
      <c r="L632">
        <v>1.4794438167510086E-3</v>
      </c>
      <c r="M632">
        <v>1.2046557284500783E-3</v>
      </c>
      <c r="N632">
        <v>1.2046681495557255E-3</v>
      </c>
      <c r="O632" t="s">
        <v>775</v>
      </c>
    </row>
    <row r="633" spans="1:15">
      <c r="A633" t="s">
        <v>2600</v>
      </c>
      <c r="B633" t="s">
        <v>97</v>
      </c>
      <c r="C633" t="s">
        <v>460</v>
      </c>
      <c r="D633" t="s">
        <v>96</v>
      </c>
      <c r="E633" t="s">
        <v>461</v>
      </c>
      <c r="F633" t="s">
        <v>2601</v>
      </c>
      <c r="G633">
        <v>241943143.71329701</v>
      </c>
      <c r="H633">
        <v>386566414.29959065</v>
      </c>
      <c r="I633">
        <v>715961.47958659986</v>
      </c>
      <c r="J633">
        <v>2280972.411585819</v>
      </c>
      <c r="K633">
        <v>5.5492662586507846E-3</v>
      </c>
      <c r="L633">
        <v>7.6722023682421273E-3</v>
      </c>
      <c r="M633">
        <v>6.6111551532054523E-3</v>
      </c>
      <c r="N633">
        <v>6.6112133761941846E-3</v>
      </c>
      <c r="O633" t="s">
        <v>775</v>
      </c>
    </row>
    <row r="634" spans="1:15">
      <c r="A634" t="s">
        <v>2602</v>
      </c>
      <c r="B634" t="s">
        <v>97</v>
      </c>
      <c r="C634" t="s">
        <v>2603</v>
      </c>
      <c r="D634" t="s">
        <v>96</v>
      </c>
      <c r="E634" t="s">
        <v>2604</v>
      </c>
      <c r="F634" t="s">
        <v>2605</v>
      </c>
      <c r="G634">
        <v>152904098.47842109</v>
      </c>
      <c r="H634">
        <v>263083892.46670091</v>
      </c>
      <c r="I634">
        <v>473276.7649601</v>
      </c>
      <c r="J634">
        <v>1507809.9261297102</v>
      </c>
      <c r="K634">
        <v>3.5070452564723194E-3</v>
      </c>
      <c r="L634">
        <v>5.2214387700662626E-3</v>
      </c>
      <c r="M634">
        <v>4.3702157347417885E-3</v>
      </c>
      <c r="N634">
        <v>4.3702646738531387E-3</v>
      </c>
      <c r="O634" t="s">
        <v>775</v>
      </c>
    </row>
    <row r="635" spans="1:15">
      <c r="A635" t="s">
        <v>2606</v>
      </c>
      <c r="B635" t="s">
        <v>97</v>
      </c>
      <c r="C635" t="s">
        <v>468</v>
      </c>
      <c r="D635" t="s">
        <v>96</v>
      </c>
      <c r="E635" t="s">
        <v>469</v>
      </c>
      <c r="F635" t="s">
        <v>2607</v>
      </c>
      <c r="G635">
        <v>179056744.33456272</v>
      </c>
      <c r="H635">
        <v>231371736.96845841</v>
      </c>
      <c r="I635">
        <v>500362.92857350002</v>
      </c>
      <c r="J635">
        <v>1594028.4500195</v>
      </c>
      <c r="K635">
        <v>4.1068886452806704E-3</v>
      </c>
      <c r="L635">
        <v>4.592046082249575E-3</v>
      </c>
      <c r="M635">
        <v>4.6203281154479298E-3</v>
      </c>
      <c r="N635">
        <v>4.6201620665268202E-3</v>
      </c>
      <c r="O635" t="s">
        <v>775</v>
      </c>
    </row>
    <row r="636" spans="1:15">
      <c r="A636" t="s">
        <v>2608</v>
      </c>
      <c r="B636" t="s">
        <v>97</v>
      </c>
      <c r="C636" t="s">
        <v>2054</v>
      </c>
      <c r="D636" t="s">
        <v>96</v>
      </c>
      <c r="E636" t="s">
        <v>2055</v>
      </c>
      <c r="F636" t="s">
        <v>2609</v>
      </c>
      <c r="G636">
        <v>36787772.337470099</v>
      </c>
      <c r="H636">
        <v>83201852.997150704</v>
      </c>
      <c r="I636">
        <v>145569.0621063</v>
      </c>
      <c r="J636">
        <v>463743.78783453006</v>
      </c>
      <c r="K636">
        <v>8.4377321311969824E-4</v>
      </c>
      <c r="L636">
        <v>1.6513112106841118E-3</v>
      </c>
      <c r="M636">
        <v>1.3441779795849255E-3</v>
      </c>
      <c r="N636">
        <v>1.3441237244632286E-3</v>
      </c>
      <c r="O636" t="s">
        <v>775</v>
      </c>
    </row>
    <row r="637" spans="1:15">
      <c r="A637" t="s">
        <v>2610</v>
      </c>
      <c r="B637" t="s">
        <v>97</v>
      </c>
      <c r="C637" t="s">
        <v>472</v>
      </c>
      <c r="D637" t="s">
        <v>96</v>
      </c>
      <c r="E637" t="s">
        <v>473</v>
      </c>
      <c r="F637" t="s">
        <v>2611</v>
      </c>
      <c r="G637">
        <v>237042913.970956</v>
      </c>
      <c r="H637">
        <v>392752001.58393431</v>
      </c>
      <c r="I637">
        <v>771672.58366089989</v>
      </c>
      <c r="J637">
        <v>2458319.0351428995</v>
      </c>
      <c r="K637">
        <v>5.4368734082006253E-3</v>
      </c>
      <c r="L637">
        <v>7.7949680189981461E-3</v>
      </c>
      <c r="M637">
        <v>7.1255889087815773E-3</v>
      </c>
      <c r="N637">
        <v>7.125238168395988E-3</v>
      </c>
      <c r="O637" t="s">
        <v>775</v>
      </c>
    </row>
    <row r="638" spans="1:15">
      <c r="A638" t="s">
        <v>2612</v>
      </c>
      <c r="B638" t="s">
        <v>97</v>
      </c>
      <c r="C638" t="s">
        <v>2613</v>
      </c>
      <c r="D638" t="s">
        <v>96</v>
      </c>
      <c r="E638" t="s">
        <v>2614</v>
      </c>
      <c r="F638" t="s">
        <v>2615</v>
      </c>
      <c r="G638">
        <v>65325062.628333107</v>
      </c>
      <c r="H638">
        <v>112803682.87091811</v>
      </c>
      <c r="I638">
        <v>215929.4078211</v>
      </c>
      <c r="J638">
        <v>687893.68134990009</v>
      </c>
      <c r="K638">
        <v>1.4983113814426938E-3</v>
      </c>
      <c r="L638">
        <v>2.2388201635074336E-3</v>
      </c>
      <c r="M638">
        <v>1.9938821542037962E-3</v>
      </c>
      <c r="N638">
        <v>1.9938039953662163E-3</v>
      </c>
      <c r="O638" t="s">
        <v>775</v>
      </c>
    </row>
    <row r="639" spans="1:15">
      <c r="A639" t="s">
        <v>2616</v>
      </c>
      <c r="B639" t="s">
        <v>97</v>
      </c>
      <c r="C639" t="s">
        <v>2617</v>
      </c>
      <c r="D639" t="s">
        <v>96</v>
      </c>
      <c r="E639" t="s">
        <v>2618</v>
      </c>
      <c r="F639" t="s">
        <v>2619</v>
      </c>
      <c r="G639">
        <v>71711955.499384701</v>
      </c>
      <c r="H639">
        <v>135142339.71772432</v>
      </c>
      <c r="I639">
        <v>233961.08078299998</v>
      </c>
      <c r="J639">
        <v>745376.34006016795</v>
      </c>
      <c r="K639">
        <v>1.6448026957365321E-3</v>
      </c>
      <c r="L639">
        <v>2.6821765690915704E-3</v>
      </c>
      <c r="M639">
        <v>2.1603857874604527E-3</v>
      </c>
      <c r="N639">
        <v>2.1604128154616409E-3</v>
      </c>
      <c r="O639" t="s">
        <v>1539</v>
      </c>
    </row>
    <row r="640" spans="1:15">
      <c r="A640" t="s">
        <v>2620</v>
      </c>
      <c r="B640" t="s">
        <v>97</v>
      </c>
      <c r="C640" t="s">
        <v>898</v>
      </c>
      <c r="D640" t="s">
        <v>96</v>
      </c>
      <c r="E640" t="s">
        <v>899</v>
      </c>
      <c r="F640" t="s">
        <v>2621</v>
      </c>
      <c r="G640">
        <v>75681591.5877866</v>
      </c>
      <c r="H640">
        <v>138511631.00718358</v>
      </c>
      <c r="I640">
        <v>259760.01561</v>
      </c>
      <c r="J640">
        <v>827523.80016389012</v>
      </c>
      <c r="K640">
        <v>1.7358512258432378E-3</v>
      </c>
      <c r="L640">
        <v>2.7490470566819726E-3</v>
      </c>
      <c r="M640">
        <v>2.3986119571521736E-3</v>
      </c>
      <c r="N640">
        <v>2.3985105602215289E-3</v>
      </c>
      <c r="O640" t="s">
        <v>775</v>
      </c>
    </row>
    <row r="641" spans="1:15">
      <c r="A641" t="s">
        <v>2622</v>
      </c>
      <c r="B641" t="s">
        <v>97</v>
      </c>
      <c r="C641" t="s">
        <v>2623</v>
      </c>
      <c r="D641" t="s">
        <v>96</v>
      </c>
      <c r="E641" t="s">
        <v>2624</v>
      </c>
      <c r="F641" t="s">
        <v>2625</v>
      </c>
      <c r="G641">
        <v>1651424029.921428</v>
      </c>
      <c r="H641">
        <v>1820721983.2648745</v>
      </c>
      <c r="I641">
        <v>3926026.9123200001</v>
      </c>
      <c r="J641">
        <v>12507962.32952</v>
      </c>
      <c r="K641">
        <v>3.7877459585412616E-2</v>
      </c>
      <c r="L641">
        <v>3.6135957484111067E-2</v>
      </c>
      <c r="M641">
        <v>3.6252750731777569E-2</v>
      </c>
      <c r="N641">
        <v>3.6253313473600675E-2</v>
      </c>
      <c r="O641" t="s">
        <v>1539</v>
      </c>
    </row>
    <row r="642" spans="1:15">
      <c r="A642" t="s">
        <v>2626</v>
      </c>
      <c r="B642" t="s">
        <v>97</v>
      </c>
      <c r="C642" t="s">
        <v>2627</v>
      </c>
      <c r="D642" t="s">
        <v>96</v>
      </c>
      <c r="E642" t="s">
        <v>2628</v>
      </c>
      <c r="F642" t="s">
        <v>2629</v>
      </c>
      <c r="G642">
        <v>393991882.570526</v>
      </c>
      <c r="H642">
        <v>468666151.2972123</v>
      </c>
      <c r="I642">
        <v>981733.4452356</v>
      </c>
      <c r="J642">
        <v>3127691.3233371</v>
      </c>
      <c r="K642">
        <v>9.0366927806880496E-3</v>
      </c>
      <c r="L642">
        <v>9.3016398292447393E-3</v>
      </c>
      <c r="M642">
        <v>9.0652811786621091E-3</v>
      </c>
      <c r="N642">
        <v>9.0653594091814147E-3</v>
      </c>
      <c r="O642" t="s">
        <v>1539</v>
      </c>
    </row>
    <row r="643" spans="1:15">
      <c r="A643" t="s">
        <v>2630</v>
      </c>
      <c r="B643" t="s">
        <v>97</v>
      </c>
      <c r="C643" t="s">
        <v>2631</v>
      </c>
      <c r="D643" t="s">
        <v>96</v>
      </c>
      <c r="E643" t="s">
        <v>2632</v>
      </c>
      <c r="F643" t="s">
        <v>2633</v>
      </c>
      <c r="G643">
        <v>332349194.67837304</v>
      </c>
      <c r="H643">
        <v>387849848.37756079</v>
      </c>
      <c r="I643">
        <v>816050.04836300004</v>
      </c>
      <c r="J643">
        <v>2599844.8634448</v>
      </c>
      <c r="K643">
        <v>7.6228412337402207E-3</v>
      </c>
      <c r="L643">
        <v>7.6976747466181083E-3</v>
      </c>
      <c r="M643">
        <v>7.5353683631467555E-3</v>
      </c>
      <c r="N643">
        <v>7.535439293317083E-3</v>
      </c>
      <c r="O643" t="s">
        <v>1539</v>
      </c>
    </row>
    <row r="644" spans="1:15">
      <c r="A644" t="s">
        <v>2634</v>
      </c>
      <c r="B644" t="s">
        <v>97</v>
      </c>
      <c r="C644" t="s">
        <v>2635</v>
      </c>
      <c r="D644" t="s">
        <v>96</v>
      </c>
      <c r="E644" t="s">
        <v>2636</v>
      </c>
      <c r="F644" t="s">
        <v>2637</v>
      </c>
      <c r="G644">
        <v>208541521.17879203</v>
      </c>
      <c r="H644">
        <v>285685688.29502451</v>
      </c>
      <c r="I644">
        <v>561912.23537330003</v>
      </c>
      <c r="J644">
        <v>1790201.0330626999</v>
      </c>
      <c r="K644">
        <v>4.7831585935599998E-3</v>
      </c>
      <c r="L644">
        <v>5.670017707775526E-3</v>
      </c>
      <c r="M644">
        <v>5.1886715646802467E-3</v>
      </c>
      <c r="N644">
        <v>5.1887523740948484E-3</v>
      </c>
      <c r="O644" t="s">
        <v>775</v>
      </c>
    </row>
    <row r="645" spans="1:15">
      <c r="A645" t="s">
        <v>2638</v>
      </c>
      <c r="B645" t="s">
        <v>97</v>
      </c>
      <c r="C645" t="s">
        <v>1101</v>
      </c>
      <c r="D645" t="s">
        <v>96</v>
      </c>
      <c r="E645" t="s">
        <v>1102</v>
      </c>
      <c r="F645" t="s">
        <v>2639</v>
      </c>
      <c r="G645">
        <v>2406024960.091012</v>
      </c>
      <c r="H645">
        <v>2823532822.8014407</v>
      </c>
      <c r="I645">
        <v>5913549.9458865998</v>
      </c>
      <c r="J645">
        <v>18839918.514688998</v>
      </c>
      <c r="K645">
        <v>5.518516839777203E-2</v>
      </c>
      <c r="L645">
        <v>5.603879284018165E-2</v>
      </c>
      <c r="M645">
        <v>5.4605446400635853E-2</v>
      </c>
      <c r="N645">
        <v>5.4605974477405096E-2</v>
      </c>
      <c r="O645" t="s">
        <v>1539</v>
      </c>
    </row>
    <row r="646" spans="1:15">
      <c r="A646" t="s">
        <v>2640</v>
      </c>
      <c r="B646" t="s">
        <v>97</v>
      </c>
      <c r="C646" t="s">
        <v>2641</v>
      </c>
      <c r="D646" t="s">
        <v>96</v>
      </c>
      <c r="E646" t="s">
        <v>2642</v>
      </c>
      <c r="F646" t="s">
        <v>2643</v>
      </c>
      <c r="G646">
        <v>498874383.64446205</v>
      </c>
      <c r="H646">
        <v>687321492.63715351</v>
      </c>
      <c r="I646">
        <v>1339696.6669181001</v>
      </c>
      <c r="J646">
        <v>4268158.9464020003</v>
      </c>
      <c r="K646">
        <v>1.1442303104666453E-2</v>
      </c>
      <c r="L646">
        <v>1.3641302990868928E-2</v>
      </c>
      <c r="M646">
        <v>1.2370696993840805E-2</v>
      </c>
      <c r="N646">
        <v>1.2370912236749833E-2</v>
      </c>
      <c r="O646" t="s">
        <v>1539</v>
      </c>
    </row>
    <row r="647" spans="1:15">
      <c r="A647" t="s">
        <v>2644</v>
      </c>
      <c r="B647" t="s">
        <v>97</v>
      </c>
      <c r="C647" t="s">
        <v>484</v>
      </c>
      <c r="D647" t="s">
        <v>96</v>
      </c>
      <c r="E647" t="s">
        <v>485</v>
      </c>
      <c r="F647" t="s">
        <v>2645</v>
      </c>
      <c r="G647">
        <v>48024008.807362303</v>
      </c>
      <c r="H647">
        <v>90245229.386547506</v>
      </c>
      <c r="I647">
        <v>167736.46736710001</v>
      </c>
      <c r="J647">
        <v>534364.25484992994</v>
      </c>
      <c r="K647">
        <v>1.1014902410115175E-3</v>
      </c>
      <c r="L647">
        <v>1.7911014434001671E-3</v>
      </c>
      <c r="M647">
        <v>1.548870773403598E-3</v>
      </c>
      <c r="N647">
        <v>1.5488114154645829E-3</v>
      </c>
      <c r="O647" t="s">
        <v>775</v>
      </c>
    </row>
    <row r="648" spans="1:15">
      <c r="A648" t="s">
        <v>2646</v>
      </c>
      <c r="B648" t="s">
        <v>97</v>
      </c>
      <c r="C648" t="s">
        <v>488</v>
      </c>
      <c r="D648" t="s">
        <v>96</v>
      </c>
      <c r="E648" t="s">
        <v>489</v>
      </c>
      <c r="F648" t="s">
        <v>2647</v>
      </c>
      <c r="G648">
        <v>203729246.43814537</v>
      </c>
      <c r="H648">
        <v>306036174.48941135</v>
      </c>
      <c r="I648">
        <v>580350.73975239997</v>
      </c>
      <c r="J648">
        <v>1848942.3317660301</v>
      </c>
      <c r="K648">
        <v>4.6727831002280912E-3</v>
      </c>
      <c r="L648">
        <v>6.0739147940196761E-3</v>
      </c>
      <c r="M648">
        <v>5.3589318604068733E-3</v>
      </c>
      <c r="N648">
        <v>5.3590092600395919E-3</v>
      </c>
      <c r="O648" t="s">
        <v>1539</v>
      </c>
    </row>
    <row r="649" spans="1:15">
      <c r="A649" t="s">
        <v>2648</v>
      </c>
      <c r="B649" t="s">
        <v>97</v>
      </c>
      <c r="C649" t="s">
        <v>2649</v>
      </c>
      <c r="D649" t="s">
        <v>96</v>
      </c>
      <c r="E649" t="s">
        <v>2650</v>
      </c>
      <c r="F649" t="s">
        <v>2651</v>
      </c>
      <c r="G649">
        <v>184686706.1634081</v>
      </c>
      <c r="H649">
        <v>285111264.37102246</v>
      </c>
      <c r="I649">
        <v>531075.79544299992</v>
      </c>
      <c r="J649">
        <v>1691975.9039637619</v>
      </c>
      <c r="K649">
        <v>4.2360188067508608E-3</v>
      </c>
      <c r="L649">
        <v>5.6586170883034786E-3</v>
      </c>
      <c r="M649">
        <v>4.9039293061031138E-3</v>
      </c>
      <c r="N649">
        <v>4.9040548108631125E-3</v>
      </c>
      <c r="O649" t="s">
        <v>1539</v>
      </c>
    </row>
    <row r="650" spans="1:15">
      <c r="A650" t="s">
        <v>2652</v>
      </c>
      <c r="B650" t="s">
        <v>97</v>
      </c>
      <c r="C650" t="s">
        <v>918</v>
      </c>
      <c r="D650" t="s">
        <v>96</v>
      </c>
      <c r="E650" t="s">
        <v>919</v>
      </c>
      <c r="F650" t="s">
        <v>2653</v>
      </c>
      <c r="G650">
        <v>185156924.72080979</v>
      </c>
      <c r="H650">
        <v>270778306.99769801</v>
      </c>
      <c r="I650">
        <v>519606.0859679</v>
      </c>
      <c r="J650">
        <v>1655412.90610355</v>
      </c>
      <c r="K650">
        <v>4.2468038529180413E-3</v>
      </c>
      <c r="L650">
        <v>5.3741501883458696E-3</v>
      </c>
      <c r="M650">
        <v>4.7980185398620867E-3</v>
      </c>
      <c r="N650">
        <v>4.7980799295802932E-3</v>
      </c>
      <c r="O650" t="s">
        <v>775</v>
      </c>
    </row>
    <row r="651" spans="1:15">
      <c r="A651" t="s">
        <v>2654</v>
      </c>
      <c r="B651" t="s">
        <v>97</v>
      </c>
      <c r="C651" t="s">
        <v>2655</v>
      </c>
      <c r="D651" t="s">
        <v>96</v>
      </c>
      <c r="E651" t="s">
        <v>2656</v>
      </c>
      <c r="F651" t="s">
        <v>2657</v>
      </c>
      <c r="G651">
        <v>90767278.329501688</v>
      </c>
      <c r="H651">
        <v>147213860.45595792</v>
      </c>
      <c r="I651">
        <v>271933.78429350001</v>
      </c>
      <c r="J651">
        <v>866350.05024466012</v>
      </c>
      <c r="K651">
        <v>2.0818601729848721E-3</v>
      </c>
      <c r="L651">
        <v>2.9217606265011277E-3</v>
      </c>
      <c r="M651">
        <v>2.5110239735253496E-3</v>
      </c>
      <c r="N651">
        <v>2.5110452943452911E-3</v>
      </c>
      <c r="O651" t="s">
        <v>775</v>
      </c>
    </row>
    <row r="652" spans="1:15">
      <c r="A652" t="s">
        <v>2658</v>
      </c>
      <c r="B652" t="s">
        <v>97</v>
      </c>
      <c r="C652" t="s">
        <v>2659</v>
      </c>
      <c r="D652" t="s">
        <v>96</v>
      </c>
      <c r="E652" t="s">
        <v>2660</v>
      </c>
      <c r="F652" t="s">
        <v>2661</v>
      </c>
      <c r="G652">
        <v>981113419.79388511</v>
      </c>
      <c r="H652">
        <v>1222923915.0714488</v>
      </c>
      <c r="I652">
        <v>2510926.9889739999</v>
      </c>
      <c r="J652">
        <v>7999528.662397</v>
      </c>
      <c r="K652">
        <v>2.2503053869645434E-2</v>
      </c>
      <c r="L652">
        <v>2.4271430238943653E-2</v>
      </c>
      <c r="M652">
        <v>2.3185783559281869E-2</v>
      </c>
      <c r="N652">
        <v>2.318598446323121E-2</v>
      </c>
      <c r="O652" t="s">
        <v>1539</v>
      </c>
    </row>
    <row r="653" spans="1:15">
      <c r="A653" t="s">
        <v>2662</v>
      </c>
      <c r="B653" t="s">
        <v>97</v>
      </c>
      <c r="C653" t="s">
        <v>2663</v>
      </c>
      <c r="D653" t="s">
        <v>96</v>
      </c>
      <c r="E653" t="s">
        <v>2664</v>
      </c>
      <c r="F653" t="s">
        <v>2665</v>
      </c>
      <c r="G653">
        <v>773846916.21895397</v>
      </c>
      <c r="H653">
        <v>863120074.7240901</v>
      </c>
      <c r="I653">
        <v>1854759.3641630001</v>
      </c>
      <c r="J653">
        <v>5909091.9662909992</v>
      </c>
      <c r="K653">
        <v>1.7749139387159215E-2</v>
      </c>
      <c r="L653">
        <v>1.7130385973581717E-2</v>
      </c>
      <c r="M653">
        <v>1.712676209259539E-2</v>
      </c>
      <c r="N653">
        <v>1.7127023391547421E-2</v>
      </c>
      <c r="O653" t="s">
        <v>775</v>
      </c>
    </row>
    <row r="654" spans="1:15">
      <c r="A654" t="s">
        <v>2666</v>
      </c>
      <c r="B654" t="s">
        <v>97</v>
      </c>
      <c r="C654" t="s">
        <v>500</v>
      </c>
      <c r="D654" t="s">
        <v>96</v>
      </c>
      <c r="E654" t="s">
        <v>501</v>
      </c>
      <c r="F654" t="s">
        <v>2667</v>
      </c>
      <c r="G654">
        <v>369838212.75134295</v>
      </c>
      <c r="H654">
        <v>463356360.91582108</v>
      </c>
      <c r="I654">
        <v>1013028.5499818001</v>
      </c>
      <c r="J654">
        <v>3227225.4265609998</v>
      </c>
      <c r="K654">
        <v>8.4826983880673754E-3</v>
      </c>
      <c r="L654">
        <v>9.1962561620868178E-3</v>
      </c>
      <c r="M654">
        <v>9.3542587269129021E-3</v>
      </c>
      <c r="N654">
        <v>9.3538509276578901E-3</v>
      </c>
      <c r="O654" t="s">
        <v>775</v>
      </c>
    </row>
    <row r="655" spans="1:15">
      <c r="A655" t="s">
        <v>2668</v>
      </c>
      <c r="B655" t="s">
        <v>97</v>
      </c>
      <c r="C655" t="s">
        <v>2669</v>
      </c>
      <c r="D655" t="s">
        <v>96</v>
      </c>
      <c r="E655" t="s">
        <v>2670</v>
      </c>
      <c r="F655" t="s">
        <v>2671</v>
      </c>
      <c r="G655">
        <v>136391734.8519839</v>
      </c>
      <c r="H655">
        <v>215504437.56114501</v>
      </c>
      <c r="I655">
        <v>428276.94950330001</v>
      </c>
      <c r="J655">
        <v>1364373.9122634998</v>
      </c>
      <c r="K655">
        <v>3.1283137044373346E-3</v>
      </c>
      <c r="L655">
        <v>4.2771270215469807E-3</v>
      </c>
      <c r="M655">
        <v>3.9546895223227961E-3</v>
      </c>
      <c r="N655">
        <v>3.9545270311339177E-3</v>
      </c>
      <c r="O655" t="s">
        <v>775</v>
      </c>
    </row>
    <row r="656" spans="1:15">
      <c r="A656" t="s">
        <v>2672</v>
      </c>
      <c r="B656" t="s">
        <v>97</v>
      </c>
      <c r="C656" t="s">
        <v>504</v>
      </c>
      <c r="D656" t="s">
        <v>96</v>
      </c>
      <c r="E656" t="s">
        <v>505</v>
      </c>
      <c r="F656" t="s">
        <v>2673</v>
      </c>
      <c r="G656">
        <v>1197269644.0210872</v>
      </c>
      <c r="H656">
        <v>1415633233.8791337</v>
      </c>
      <c r="I656">
        <v>3185056.4482574994</v>
      </c>
      <c r="J656">
        <v>10146708.457316</v>
      </c>
      <c r="K656">
        <v>2.7460865127660602E-2</v>
      </c>
      <c r="L656">
        <v>2.809614143331244E-2</v>
      </c>
      <c r="M656">
        <v>2.9410663773847434E-2</v>
      </c>
      <c r="N656">
        <v>2.940941080068224E-2</v>
      </c>
      <c r="O656" t="s">
        <v>775</v>
      </c>
    </row>
    <row r="657" spans="1:15">
      <c r="A657" t="s">
        <v>2674</v>
      </c>
      <c r="B657" t="s">
        <v>97</v>
      </c>
      <c r="C657" t="s">
        <v>512</v>
      </c>
      <c r="D657" t="s">
        <v>96</v>
      </c>
      <c r="E657" t="s">
        <v>513</v>
      </c>
      <c r="F657" t="s">
        <v>2675</v>
      </c>
      <c r="G657">
        <v>156285997.13112992</v>
      </c>
      <c r="H657">
        <v>251171452.0095177</v>
      </c>
      <c r="I657">
        <v>495238.57345680008</v>
      </c>
      <c r="J657">
        <v>1577700.7910964903</v>
      </c>
      <c r="K657">
        <v>3.5846132990943196E-3</v>
      </c>
      <c r="L657">
        <v>4.9850119867081173E-3</v>
      </c>
      <c r="M657">
        <v>4.573010057559973E-3</v>
      </c>
      <c r="N657">
        <v>4.5728376725422872E-3</v>
      </c>
      <c r="O657" t="s">
        <v>775</v>
      </c>
    </row>
    <row r="658" spans="1:15">
      <c r="A658" t="s">
        <v>2676</v>
      </c>
      <c r="B658" t="s">
        <v>97</v>
      </c>
      <c r="C658" t="s">
        <v>516</v>
      </c>
      <c r="D658" t="s">
        <v>96</v>
      </c>
      <c r="E658" t="s">
        <v>517</v>
      </c>
      <c r="F658" t="s">
        <v>2677</v>
      </c>
      <c r="G658">
        <v>65580073.278168999</v>
      </c>
      <c r="H658">
        <v>108301926.91104011</v>
      </c>
      <c r="I658">
        <v>197109.26746870001</v>
      </c>
      <c r="J658">
        <v>627971.53869249998</v>
      </c>
      <c r="K658">
        <v>1.5041603671713734E-3</v>
      </c>
      <c r="L658">
        <v>2.149473594692853E-3</v>
      </c>
      <c r="M658">
        <v>1.8200978495696116E-3</v>
      </c>
      <c r="N658">
        <v>1.8201245290760497E-3</v>
      </c>
      <c r="O658" t="s">
        <v>1539</v>
      </c>
    </row>
    <row r="659" spans="1:15">
      <c r="A659" t="s">
        <v>2678</v>
      </c>
      <c r="B659" t="s">
        <v>97</v>
      </c>
      <c r="C659" t="s">
        <v>2679</v>
      </c>
      <c r="D659" t="s">
        <v>96</v>
      </c>
      <c r="E659" t="s">
        <v>2680</v>
      </c>
      <c r="F659" t="s">
        <v>2681</v>
      </c>
      <c r="G659">
        <v>35907308.862923503</v>
      </c>
      <c r="H659">
        <v>64684544.879575305</v>
      </c>
      <c r="I659">
        <v>113952.7205784</v>
      </c>
      <c r="J659">
        <v>363042.67070802901</v>
      </c>
      <c r="K659">
        <v>8.2357869065343781E-4</v>
      </c>
      <c r="L659">
        <v>1.2837972986166567E-3</v>
      </c>
      <c r="M659">
        <v>1.0522341457653054E-3</v>
      </c>
      <c r="N659">
        <v>1.0522497109228535E-3</v>
      </c>
      <c r="O659" t="s">
        <v>775</v>
      </c>
    </row>
    <row r="660" spans="1:15">
      <c r="A660" t="s">
        <v>2682</v>
      </c>
      <c r="B660" t="s">
        <v>97</v>
      </c>
      <c r="C660" t="s">
        <v>2683</v>
      </c>
      <c r="D660" t="s">
        <v>96</v>
      </c>
      <c r="E660" t="s">
        <v>2684</v>
      </c>
      <c r="F660" t="s">
        <v>2685</v>
      </c>
      <c r="G660">
        <v>74799455.542274594</v>
      </c>
      <c r="H660">
        <v>116834246.5718095</v>
      </c>
      <c r="I660">
        <v>233098.82418659999</v>
      </c>
      <c r="J660">
        <v>742591.31577475998</v>
      </c>
      <c r="K660">
        <v>1.7156183408861827E-3</v>
      </c>
      <c r="L660">
        <v>2.3188149567109737E-3</v>
      </c>
      <c r="M660">
        <v>2.1524237499721136E-3</v>
      </c>
      <c r="N660">
        <v>2.1523406486457721E-3</v>
      </c>
      <c r="O660" t="s">
        <v>775</v>
      </c>
    </row>
    <row r="661" spans="1:15">
      <c r="A661" t="s">
        <v>2686</v>
      </c>
      <c r="B661" t="s">
        <v>97</v>
      </c>
      <c r="C661" t="s">
        <v>2687</v>
      </c>
      <c r="D661" t="s">
        <v>96</v>
      </c>
      <c r="E661" t="s">
        <v>2688</v>
      </c>
      <c r="F661" t="s">
        <v>2689</v>
      </c>
      <c r="G661">
        <v>29471017.639738169</v>
      </c>
      <c r="H661">
        <v>54982393.204443581</v>
      </c>
      <c r="I661">
        <v>102415.6615838</v>
      </c>
      <c r="J661">
        <v>326268.87786167307</v>
      </c>
      <c r="K661">
        <v>6.7595436384880264E-4</v>
      </c>
      <c r="L661">
        <v>1.0912382238872597E-3</v>
      </c>
      <c r="M661">
        <v>9.4570147717952383E-4</v>
      </c>
      <c r="N661">
        <v>9.4566385748405795E-4</v>
      </c>
      <c r="O661" t="s">
        <v>775</v>
      </c>
    </row>
    <row r="662" spans="1:15">
      <c r="A662" t="s">
        <v>2690</v>
      </c>
      <c r="B662" t="s">
        <v>97</v>
      </c>
      <c r="C662" t="s">
        <v>2691</v>
      </c>
      <c r="D662" t="s">
        <v>96</v>
      </c>
      <c r="E662" t="s">
        <v>2692</v>
      </c>
      <c r="F662" t="s">
        <v>2693</v>
      </c>
      <c r="G662">
        <v>43289242.470912404</v>
      </c>
      <c r="H662">
        <v>79860705.887123495</v>
      </c>
      <c r="I662">
        <v>139518.8305598</v>
      </c>
      <c r="J662">
        <v>444493.06001781899</v>
      </c>
      <c r="K662">
        <v>9.9289249911976006E-4</v>
      </c>
      <c r="L662">
        <v>1.5849993019875388E-3</v>
      </c>
      <c r="M662">
        <v>1.2883104216126374E-3</v>
      </c>
      <c r="N662">
        <v>1.2883270525715109E-3</v>
      </c>
      <c r="O662" t="s">
        <v>775</v>
      </c>
    </row>
    <row r="663" spans="1:15">
      <c r="A663" t="s">
        <v>2694</v>
      </c>
      <c r="B663" t="s">
        <v>97</v>
      </c>
      <c r="C663" t="s">
        <v>524</v>
      </c>
      <c r="D663" t="s">
        <v>96</v>
      </c>
      <c r="E663" t="s">
        <v>525</v>
      </c>
      <c r="F663" t="s">
        <v>2695</v>
      </c>
      <c r="G663">
        <v>128509715.61728559</v>
      </c>
      <c r="H663">
        <v>193195265.1729826</v>
      </c>
      <c r="I663">
        <v>392140.64886280004</v>
      </c>
      <c r="J663">
        <v>1249252.891017514</v>
      </c>
      <c r="K663">
        <v>2.9475298115034677E-3</v>
      </c>
      <c r="L663">
        <v>3.8343557954431755E-3</v>
      </c>
      <c r="M663">
        <v>3.6210085953333072E-3</v>
      </c>
      <c r="N663">
        <v>3.6208580960443181E-3</v>
      </c>
      <c r="O663" t="s">
        <v>775</v>
      </c>
    </row>
    <row r="664" spans="1:15">
      <c r="A664" t="s">
        <v>2696</v>
      </c>
      <c r="B664" t="s">
        <v>97</v>
      </c>
      <c r="C664" t="s">
        <v>528</v>
      </c>
      <c r="D664" t="s">
        <v>96</v>
      </c>
      <c r="E664" t="s">
        <v>529</v>
      </c>
      <c r="F664" t="s">
        <v>2697</v>
      </c>
      <c r="G664">
        <v>159671298.55732158</v>
      </c>
      <c r="H664">
        <v>270994052.36121601</v>
      </c>
      <c r="I664">
        <v>523511.30488349992</v>
      </c>
      <c r="J664">
        <v>1667766.36610893</v>
      </c>
      <c r="K664">
        <v>3.6622593885490763E-3</v>
      </c>
      <c r="L664">
        <v>5.3784320970365644E-3</v>
      </c>
      <c r="M664">
        <v>4.8340791505155694E-3</v>
      </c>
      <c r="N664">
        <v>4.8338854306091581E-3</v>
      </c>
      <c r="O664" t="s">
        <v>775</v>
      </c>
    </row>
    <row r="665" spans="1:15">
      <c r="A665" t="s">
        <v>2698</v>
      </c>
      <c r="B665" t="s">
        <v>97</v>
      </c>
      <c r="C665" t="s">
        <v>532</v>
      </c>
      <c r="D665" t="s">
        <v>96</v>
      </c>
      <c r="E665" t="s">
        <v>533</v>
      </c>
      <c r="F665" t="s">
        <v>2699</v>
      </c>
      <c r="G665">
        <v>114659936.15019999</v>
      </c>
      <c r="H665">
        <v>181441474.45543599</v>
      </c>
      <c r="I665">
        <v>360887.62892709998</v>
      </c>
      <c r="J665">
        <v>1149691.0007428902</v>
      </c>
      <c r="K665">
        <v>2.6298679314977788E-3</v>
      </c>
      <c r="L665">
        <v>3.6010777411601266E-3</v>
      </c>
      <c r="M665">
        <v>3.3324196562741293E-3</v>
      </c>
      <c r="N665">
        <v>3.3322860390569442E-3</v>
      </c>
      <c r="O665" t="s">
        <v>775</v>
      </c>
    </row>
    <row r="666" spans="1:15">
      <c r="A666" t="s">
        <v>2700</v>
      </c>
      <c r="B666" t="s">
        <v>97</v>
      </c>
      <c r="C666" t="s">
        <v>2701</v>
      </c>
      <c r="D666" t="s">
        <v>96</v>
      </c>
      <c r="E666" t="s">
        <v>2702</v>
      </c>
      <c r="F666" t="s">
        <v>2703</v>
      </c>
      <c r="G666">
        <v>53088396.311859801</v>
      </c>
      <c r="H666">
        <v>90633655.721450016</v>
      </c>
      <c r="I666">
        <v>174085.83015959998</v>
      </c>
      <c r="J666">
        <v>554591.41440661508</v>
      </c>
      <c r="K666">
        <v>1.2176482534606882E-3</v>
      </c>
      <c r="L666">
        <v>1.7988105597027983E-3</v>
      </c>
      <c r="M666">
        <v>1.6075004954515563E-3</v>
      </c>
      <c r="N666">
        <v>1.607438195492404E-3</v>
      </c>
      <c r="O666" t="s">
        <v>775</v>
      </c>
    </row>
    <row r="667" spans="1:15">
      <c r="A667" t="s">
        <v>2704</v>
      </c>
      <c r="B667" t="s">
        <v>97</v>
      </c>
      <c r="C667" t="s">
        <v>2705</v>
      </c>
      <c r="D667" t="s">
        <v>96</v>
      </c>
      <c r="E667" t="s">
        <v>2706</v>
      </c>
      <c r="F667" t="s">
        <v>2707</v>
      </c>
      <c r="G667">
        <v>257026139.2393752</v>
      </c>
      <c r="H667">
        <v>367552464.02781075</v>
      </c>
      <c r="I667">
        <v>712369.62257290003</v>
      </c>
      <c r="J667">
        <v>2269521.6127265645</v>
      </c>
      <c r="K667">
        <v>5.8952134794219204E-3</v>
      </c>
      <c r="L667">
        <v>7.2948315752592403E-3</v>
      </c>
      <c r="M667">
        <v>6.5779881118453358E-3</v>
      </c>
      <c r="N667">
        <v>6.5780241652235094E-3</v>
      </c>
      <c r="O667" t="s">
        <v>1539</v>
      </c>
    </row>
    <row r="668" spans="1:15">
      <c r="A668" t="s">
        <v>2708</v>
      </c>
      <c r="B668" t="s">
        <v>97</v>
      </c>
      <c r="C668" t="s">
        <v>2709</v>
      </c>
      <c r="D668" t="s">
        <v>96</v>
      </c>
      <c r="E668" t="s">
        <v>2710</v>
      </c>
      <c r="F668" t="s">
        <v>2711</v>
      </c>
      <c r="G668">
        <v>671317586.90837204</v>
      </c>
      <c r="H668">
        <v>838096180.65404701</v>
      </c>
      <c r="I668">
        <v>1714573.3942115998</v>
      </c>
      <c r="J668">
        <v>5462445.8709739996</v>
      </c>
      <c r="K668">
        <v>1.5397501977919262E-2</v>
      </c>
      <c r="L668">
        <v>1.6633735534627565E-2</v>
      </c>
      <c r="M668">
        <v>1.5832291336729531E-2</v>
      </c>
      <c r="N668">
        <v>1.583245594093468E-2</v>
      </c>
      <c r="O668" t="s">
        <v>775</v>
      </c>
    </row>
    <row r="669" spans="1:15">
      <c r="A669" t="s">
        <v>2712</v>
      </c>
      <c r="B669" t="s">
        <v>97</v>
      </c>
      <c r="C669" t="s">
        <v>536</v>
      </c>
      <c r="D669" t="s">
        <v>96</v>
      </c>
      <c r="E669" t="s">
        <v>537</v>
      </c>
      <c r="F669" t="s">
        <v>2713</v>
      </c>
      <c r="G669">
        <v>61194307.306845404</v>
      </c>
      <c r="H669">
        <v>101480015.37594435</v>
      </c>
      <c r="I669">
        <v>197379.3740177</v>
      </c>
      <c r="J669">
        <v>628797.39535691997</v>
      </c>
      <c r="K669">
        <v>1.4035673817721049E-3</v>
      </c>
      <c r="L669">
        <v>2.0140787856783868E-3</v>
      </c>
      <c r="M669">
        <v>1.8225920009370385E-3</v>
      </c>
      <c r="N669">
        <v>1.8225182075786478E-3</v>
      </c>
      <c r="O669" t="s">
        <v>775</v>
      </c>
    </row>
    <row r="670" spans="1:15">
      <c r="A670" t="s">
        <v>2714</v>
      </c>
      <c r="B670" t="s">
        <v>97</v>
      </c>
      <c r="C670" t="s">
        <v>2715</v>
      </c>
      <c r="D670" t="s">
        <v>96</v>
      </c>
      <c r="E670" t="s">
        <v>2716</v>
      </c>
      <c r="F670" t="s">
        <v>2717</v>
      </c>
      <c r="G670">
        <v>89334013.011520103</v>
      </c>
      <c r="H670">
        <v>135855982.94790819</v>
      </c>
      <c r="I670">
        <v>256201.34840840002</v>
      </c>
      <c r="J670">
        <v>816227.92334692006</v>
      </c>
      <c r="K670">
        <v>2.0489864541983023E-3</v>
      </c>
      <c r="L670">
        <v>2.6963402808838043E-3</v>
      </c>
      <c r="M670">
        <v>2.3657513889802861E-3</v>
      </c>
      <c r="N670">
        <v>2.36577037821456E-3</v>
      </c>
      <c r="O670" t="s">
        <v>775</v>
      </c>
    </row>
    <row r="671" spans="1:15">
      <c r="A671" t="s">
        <v>2718</v>
      </c>
      <c r="B671" t="s">
        <v>97</v>
      </c>
      <c r="C671" t="s">
        <v>544</v>
      </c>
      <c r="D671" t="s">
        <v>96</v>
      </c>
      <c r="E671" t="s">
        <v>545</v>
      </c>
      <c r="F671" t="s">
        <v>2719</v>
      </c>
      <c r="G671">
        <v>74282567.946304902</v>
      </c>
      <c r="H671">
        <v>172557138.96168521</v>
      </c>
      <c r="I671">
        <v>299959.67389490001</v>
      </c>
      <c r="J671">
        <v>955590.88065950002</v>
      </c>
      <c r="K671">
        <v>1.703762882401983E-3</v>
      </c>
      <c r="L671">
        <v>3.4247499038364574E-3</v>
      </c>
      <c r="M671">
        <v>2.7698137404950007E-3</v>
      </c>
      <c r="N671">
        <v>2.7697025971449695E-3</v>
      </c>
      <c r="O671" t="s">
        <v>775</v>
      </c>
    </row>
    <row r="672" spans="1:15">
      <c r="A672" t="s">
        <v>2720</v>
      </c>
      <c r="B672" t="s">
        <v>97</v>
      </c>
      <c r="C672" t="s">
        <v>968</v>
      </c>
      <c r="D672" t="s">
        <v>96</v>
      </c>
      <c r="E672" t="s">
        <v>969</v>
      </c>
      <c r="F672" t="s">
        <v>2721</v>
      </c>
      <c r="G672">
        <v>12947235.11658008</v>
      </c>
      <c r="H672">
        <v>26353370.60557216</v>
      </c>
      <c r="I672">
        <v>47322.808716060004</v>
      </c>
      <c r="J672">
        <v>150758.08894856801</v>
      </c>
      <c r="K672">
        <v>2.9696090524638293E-4</v>
      </c>
      <c r="L672">
        <v>5.2303662421778916E-4</v>
      </c>
      <c r="M672">
        <v>4.3697662461950071E-4</v>
      </c>
      <c r="N672">
        <v>4.3696008297325524E-4</v>
      </c>
      <c r="O672" t="s">
        <v>775</v>
      </c>
    </row>
    <row r="673" spans="1:15">
      <c r="A673" t="s">
        <v>2722</v>
      </c>
      <c r="B673" t="s">
        <v>97</v>
      </c>
      <c r="C673" t="s">
        <v>976</v>
      </c>
      <c r="D673" t="s">
        <v>96</v>
      </c>
      <c r="E673" t="s">
        <v>977</v>
      </c>
      <c r="F673" t="s">
        <v>2723</v>
      </c>
      <c r="G673">
        <v>42732241.279271998</v>
      </c>
      <c r="H673">
        <v>58999603.206439495</v>
      </c>
      <c r="I673">
        <v>123471.54711015</v>
      </c>
      <c r="J673">
        <v>393346.52534852998</v>
      </c>
      <c r="K673">
        <v>9.801169855368616E-4</v>
      </c>
      <c r="L673">
        <v>1.1709679855813337E-3</v>
      </c>
      <c r="M673">
        <v>1.1401305492340845E-3</v>
      </c>
      <c r="N673">
        <v>1.1400829736716285E-3</v>
      </c>
      <c r="O673" t="s">
        <v>775</v>
      </c>
    </row>
    <row r="674" spans="1:15">
      <c r="A674" t="s">
        <v>2724</v>
      </c>
      <c r="B674" t="s">
        <v>97</v>
      </c>
      <c r="C674" t="s">
        <v>1734</v>
      </c>
      <c r="D674" t="s">
        <v>96</v>
      </c>
      <c r="E674" t="s">
        <v>1735</v>
      </c>
      <c r="F674" t="s">
        <v>2725</v>
      </c>
      <c r="G674">
        <v>20739526.939479601</v>
      </c>
      <c r="H674">
        <v>39443219.613264278</v>
      </c>
      <c r="I674">
        <v>68229.292284099996</v>
      </c>
      <c r="J674">
        <v>217371.38370155002</v>
      </c>
      <c r="K674">
        <v>4.7568678863664743E-4</v>
      </c>
      <c r="L674">
        <v>7.8283149216747919E-4</v>
      </c>
      <c r="M674">
        <v>6.3002612590839602E-4</v>
      </c>
      <c r="N674">
        <v>6.3003331045569609E-4</v>
      </c>
      <c r="O674" t="s">
        <v>775</v>
      </c>
    </row>
    <row r="675" spans="1:15">
      <c r="A675" t="s">
        <v>2726</v>
      </c>
      <c r="B675" t="s">
        <v>97</v>
      </c>
      <c r="C675" t="s">
        <v>548</v>
      </c>
      <c r="D675" t="s">
        <v>96</v>
      </c>
      <c r="E675" t="s">
        <v>549</v>
      </c>
      <c r="F675" t="s">
        <v>2727</v>
      </c>
      <c r="G675">
        <v>84873643.434339777</v>
      </c>
      <c r="H675">
        <v>147713076.38730749</v>
      </c>
      <c r="I675">
        <v>282808.97107159998</v>
      </c>
      <c r="J675">
        <v>900954.51365554007</v>
      </c>
      <c r="K675">
        <v>1.94668234251374E-3</v>
      </c>
      <c r="L675">
        <v>2.931668589296354E-3</v>
      </c>
      <c r="M675">
        <v>2.6114449447089132E-3</v>
      </c>
      <c r="N675">
        <v>2.6113435225114867E-3</v>
      </c>
      <c r="O675" t="s">
        <v>775</v>
      </c>
    </row>
    <row r="676" spans="1:15">
      <c r="A676" t="s">
        <v>2728</v>
      </c>
      <c r="B676" t="s">
        <v>97</v>
      </c>
      <c r="C676" t="s">
        <v>2729</v>
      </c>
      <c r="D676" t="s">
        <v>96</v>
      </c>
      <c r="E676" t="s">
        <v>2730</v>
      </c>
      <c r="F676" t="s">
        <v>2731</v>
      </c>
      <c r="G676">
        <v>43992611.341709085</v>
      </c>
      <c r="H676">
        <v>87522920.6783721</v>
      </c>
      <c r="I676">
        <v>160029.34723650001</v>
      </c>
      <c r="J676">
        <v>509811.13227913994</v>
      </c>
      <c r="K676">
        <v>1.009025137070115E-3</v>
      </c>
      <c r="L676">
        <v>1.7370716504710724E-3</v>
      </c>
      <c r="M676">
        <v>1.4777035829603214E-3</v>
      </c>
      <c r="N676">
        <v>1.4776461828020417E-3</v>
      </c>
      <c r="O676" t="s">
        <v>775</v>
      </c>
    </row>
    <row r="677" spans="1:15">
      <c r="A677" t="s">
        <v>2732</v>
      </c>
      <c r="B677" t="s">
        <v>97</v>
      </c>
      <c r="C677" t="s">
        <v>2733</v>
      </c>
      <c r="D677" t="s">
        <v>96</v>
      </c>
      <c r="E677" t="s">
        <v>2734</v>
      </c>
      <c r="F677" t="s">
        <v>2735</v>
      </c>
      <c r="G677">
        <v>497948485.35995001</v>
      </c>
      <c r="H677">
        <v>612931314.88516092</v>
      </c>
      <c r="I677">
        <v>1262805.120835</v>
      </c>
      <c r="J677">
        <v>4023167.7847909997</v>
      </c>
      <c r="K677">
        <v>1.1421066478447883E-2</v>
      </c>
      <c r="L677">
        <v>1.2164877526031554E-2</v>
      </c>
      <c r="M677">
        <v>1.1660684017418188E-2</v>
      </c>
      <c r="N677">
        <v>1.166082524206938E-2</v>
      </c>
      <c r="O677" t="s">
        <v>775</v>
      </c>
    </row>
    <row r="678" spans="1:15">
      <c r="A678" t="s">
        <v>2736</v>
      </c>
      <c r="B678" t="s">
        <v>97</v>
      </c>
      <c r="C678" t="s">
        <v>556</v>
      </c>
      <c r="D678" t="s">
        <v>96</v>
      </c>
      <c r="E678" t="s">
        <v>557</v>
      </c>
      <c r="F678" t="s">
        <v>2737</v>
      </c>
      <c r="G678">
        <v>1200567638.0854239</v>
      </c>
      <c r="H678">
        <v>1191545440.1289988</v>
      </c>
      <c r="I678">
        <v>2926269.964929</v>
      </c>
      <c r="J678">
        <v>9322250.2763385922</v>
      </c>
      <c r="K678">
        <v>2.7536508714420566E-2</v>
      </c>
      <c r="L678">
        <v>2.3648660125297111E-2</v>
      </c>
      <c r="M678">
        <v>2.7021041368707709E-2</v>
      </c>
      <c r="N678">
        <v>2.701978568881995E-2</v>
      </c>
      <c r="O678" t="s">
        <v>775</v>
      </c>
    </row>
    <row r="679" spans="1:15">
      <c r="A679" t="s">
        <v>2738</v>
      </c>
      <c r="B679" t="s">
        <v>97</v>
      </c>
      <c r="C679" t="s">
        <v>986</v>
      </c>
      <c r="D679" t="s">
        <v>96</v>
      </c>
      <c r="E679" t="s">
        <v>987</v>
      </c>
      <c r="F679" t="s">
        <v>2739</v>
      </c>
      <c r="G679">
        <v>76887820.627061218</v>
      </c>
      <c r="H679">
        <v>141111193.72132701</v>
      </c>
      <c r="I679">
        <v>263575.601608</v>
      </c>
      <c r="J679">
        <v>839684.26810289</v>
      </c>
      <c r="K679">
        <v>1.7635175858198751E-3</v>
      </c>
      <c r="L679">
        <v>2.8006407039158684E-3</v>
      </c>
      <c r="M679">
        <v>2.4338449015945778E-3</v>
      </c>
      <c r="N679">
        <v>2.4337566894121936E-3</v>
      </c>
      <c r="O679" t="s">
        <v>775</v>
      </c>
    </row>
    <row r="680" spans="1:15">
      <c r="A680" t="s">
        <v>2740</v>
      </c>
      <c r="B680" t="s">
        <v>97</v>
      </c>
      <c r="C680" t="s">
        <v>2741</v>
      </c>
      <c r="D680" t="s">
        <v>96</v>
      </c>
      <c r="E680" t="s">
        <v>2742</v>
      </c>
      <c r="F680" t="s">
        <v>2743</v>
      </c>
      <c r="G680">
        <v>818011997.49925101</v>
      </c>
      <c r="H680">
        <v>974683631.15459943</v>
      </c>
      <c r="I680">
        <v>2180677.1264320002</v>
      </c>
      <c r="J680">
        <v>6947047.42777</v>
      </c>
      <c r="K680">
        <v>1.8762120336310417E-2</v>
      </c>
      <c r="L680">
        <v>1.9344593287495729E-2</v>
      </c>
      <c r="M680">
        <v>2.0136271619267159E-2</v>
      </c>
      <c r="N680">
        <v>2.0135453040222108E-2</v>
      </c>
      <c r="O680" t="s">
        <v>775</v>
      </c>
    </row>
    <row r="681" spans="1:15">
      <c r="A681" t="s">
        <v>2744</v>
      </c>
      <c r="B681" t="s">
        <v>97</v>
      </c>
      <c r="C681" t="s">
        <v>2745</v>
      </c>
      <c r="D681" t="s">
        <v>96</v>
      </c>
      <c r="E681" t="s">
        <v>2746</v>
      </c>
      <c r="F681" t="s">
        <v>2747</v>
      </c>
      <c r="G681">
        <v>24867709.259135</v>
      </c>
      <c r="H681">
        <v>54070719.155014195</v>
      </c>
      <c r="I681">
        <v>89405.86306891001</v>
      </c>
      <c r="J681">
        <v>284838.75358980999</v>
      </c>
      <c r="K681">
        <v>5.7037177331705196E-4</v>
      </c>
      <c r="L681">
        <v>1.0731441848234413E-3</v>
      </c>
      <c r="M681">
        <v>8.2556960005180171E-4</v>
      </c>
      <c r="N681">
        <v>8.2558200538787206E-4</v>
      </c>
      <c r="O681" t="s">
        <v>775</v>
      </c>
    </row>
    <row r="682" spans="1:15">
      <c r="A682" t="s">
        <v>2748</v>
      </c>
      <c r="B682" t="s">
        <v>97</v>
      </c>
      <c r="C682" t="s">
        <v>990</v>
      </c>
      <c r="D682" t="s">
        <v>96</v>
      </c>
      <c r="E682" t="s">
        <v>991</v>
      </c>
      <c r="F682" t="s">
        <v>2749</v>
      </c>
      <c r="G682">
        <v>26254735.804263297</v>
      </c>
      <c r="H682">
        <v>53026458.424205825</v>
      </c>
      <c r="I682">
        <v>96477.767969590001</v>
      </c>
      <c r="J682">
        <v>307351.43465344998</v>
      </c>
      <c r="K682">
        <v>6.021849484647402E-4</v>
      </c>
      <c r="L682">
        <v>1.0524186914654978E-3</v>
      </c>
      <c r="M682">
        <v>8.9087124247271118E-4</v>
      </c>
      <c r="N682">
        <v>8.9083318397554015E-4</v>
      </c>
      <c r="O682" t="s">
        <v>775</v>
      </c>
    </row>
    <row r="683" spans="1:15">
      <c r="A683" t="s">
        <v>2750</v>
      </c>
      <c r="B683" t="s">
        <v>97</v>
      </c>
      <c r="C683" t="s">
        <v>560</v>
      </c>
      <c r="D683" t="s">
        <v>96</v>
      </c>
      <c r="E683" t="s">
        <v>561</v>
      </c>
      <c r="F683" t="s">
        <v>2751</v>
      </c>
      <c r="G683">
        <v>77687342.499172062</v>
      </c>
      <c r="H683">
        <v>143282582.48701391</v>
      </c>
      <c r="I683">
        <v>267616.56329270004</v>
      </c>
      <c r="J683">
        <v>852557.59529074794</v>
      </c>
      <c r="K683">
        <v>1.7818556121836871E-3</v>
      </c>
      <c r="L683">
        <v>2.8437363620336643E-3</v>
      </c>
      <c r="M683">
        <v>2.4711589546929876E-3</v>
      </c>
      <c r="N683">
        <v>2.4710689832690581E-3</v>
      </c>
      <c r="O683" t="s">
        <v>775</v>
      </c>
    </row>
    <row r="684" spans="1:15">
      <c r="A684" t="s">
        <v>2752</v>
      </c>
      <c r="B684" t="s">
        <v>97</v>
      </c>
      <c r="C684" t="s">
        <v>2753</v>
      </c>
      <c r="D684" t="s">
        <v>96</v>
      </c>
      <c r="E684" t="s">
        <v>2754</v>
      </c>
      <c r="F684" t="s">
        <v>2755</v>
      </c>
      <c r="G684">
        <v>23694667.047819503</v>
      </c>
      <c r="H684">
        <v>39389191.856975019</v>
      </c>
      <c r="I684">
        <v>71376.377701999998</v>
      </c>
      <c r="J684">
        <v>227397.92871387498</v>
      </c>
      <c r="K684">
        <v>5.4346659442535339E-4</v>
      </c>
      <c r="L684">
        <v>7.8175920066873557E-4</v>
      </c>
      <c r="M684">
        <v>6.590861669459959E-4</v>
      </c>
      <c r="N684">
        <v>6.5909443726538432E-4</v>
      </c>
      <c r="O684" t="s">
        <v>775</v>
      </c>
    </row>
    <row r="685" spans="1:15">
      <c r="A685" t="s">
        <v>2756</v>
      </c>
      <c r="B685" t="s">
        <v>97</v>
      </c>
      <c r="C685" t="s">
        <v>2757</v>
      </c>
      <c r="D685" t="s">
        <v>96</v>
      </c>
      <c r="E685" t="s">
        <v>2758</v>
      </c>
      <c r="F685" t="s">
        <v>2759</v>
      </c>
      <c r="G685">
        <v>147325821.00033742</v>
      </c>
      <c r="H685">
        <v>205991213.04078484</v>
      </c>
      <c r="I685">
        <v>400668.09083660005</v>
      </c>
      <c r="J685">
        <v>1276487.0667298802</v>
      </c>
      <c r="K685">
        <v>3.3791005397284411E-3</v>
      </c>
      <c r="L685">
        <v>4.0883175932189403E-3</v>
      </c>
      <c r="M685">
        <v>3.6997505996954698E-3</v>
      </c>
      <c r="N685">
        <v>3.6997941436022275E-3</v>
      </c>
      <c r="O685" t="s">
        <v>1539</v>
      </c>
    </row>
    <row r="686" spans="1:15">
      <c r="A686" t="s">
        <v>2760</v>
      </c>
      <c r="B686" t="s">
        <v>97</v>
      </c>
      <c r="C686" t="s">
        <v>2761</v>
      </c>
      <c r="D686" t="s">
        <v>96</v>
      </c>
      <c r="E686" t="s">
        <v>2762</v>
      </c>
      <c r="F686" t="s">
        <v>2763</v>
      </c>
      <c r="G686">
        <v>459587992.68571699</v>
      </c>
      <c r="H686">
        <v>679379036.72863269</v>
      </c>
      <c r="I686">
        <v>1293822.6625091999</v>
      </c>
      <c r="J686">
        <v>4121974.5158380005</v>
      </c>
      <c r="K686">
        <v>1.0541220972618644E-2</v>
      </c>
      <c r="L686">
        <v>1.3483668683342703E-2</v>
      </c>
      <c r="M686">
        <v>1.1947098561113411E-2</v>
      </c>
      <c r="N686">
        <v>1.1947208531335822E-2</v>
      </c>
      <c r="O686" t="s">
        <v>775</v>
      </c>
    </row>
    <row r="687" spans="1:15">
      <c r="A687" t="s">
        <v>2764</v>
      </c>
      <c r="B687" t="s">
        <v>97</v>
      </c>
      <c r="C687" t="s">
        <v>1014</v>
      </c>
      <c r="D687" t="s">
        <v>96</v>
      </c>
      <c r="E687" t="s">
        <v>1015</v>
      </c>
      <c r="F687" t="s">
        <v>2765</v>
      </c>
      <c r="G687">
        <v>78723924.859518692</v>
      </c>
      <c r="H687">
        <v>133412420.02933821</v>
      </c>
      <c r="I687">
        <v>257736.9340452</v>
      </c>
      <c r="J687">
        <v>821079.93385183008</v>
      </c>
      <c r="K687">
        <v>1.8056309150432739E-3</v>
      </c>
      <c r="L687">
        <v>2.6478427691566946E-3</v>
      </c>
      <c r="M687">
        <v>2.3799309156522798E-3</v>
      </c>
      <c r="N687">
        <v>2.3798335367992769E-3</v>
      </c>
      <c r="O687" t="s">
        <v>775</v>
      </c>
    </row>
    <row r="688" spans="1:15">
      <c r="A688" t="s">
        <v>2766</v>
      </c>
      <c r="B688" t="s">
        <v>97</v>
      </c>
      <c r="C688" t="s">
        <v>2767</v>
      </c>
      <c r="D688" t="s">
        <v>96</v>
      </c>
      <c r="E688" t="s">
        <v>2768</v>
      </c>
      <c r="F688" t="s">
        <v>2769</v>
      </c>
      <c r="G688">
        <v>268856844.05722082</v>
      </c>
      <c r="H688">
        <v>361685313.07723957</v>
      </c>
      <c r="I688">
        <v>716122.11004030006</v>
      </c>
      <c r="J688">
        <v>2281490.3197802398</v>
      </c>
      <c r="K688">
        <v>6.1665653766243694E-3</v>
      </c>
      <c r="L688">
        <v>7.1783859458597861E-3</v>
      </c>
      <c r="M688">
        <v>6.6126384073776669E-3</v>
      </c>
      <c r="N688">
        <v>6.6127144910543226E-3</v>
      </c>
      <c r="O688" t="s">
        <v>775</v>
      </c>
    </row>
    <row r="689" spans="1:15">
      <c r="A689" t="s">
        <v>2770</v>
      </c>
      <c r="B689" t="s">
        <v>97</v>
      </c>
      <c r="C689" t="s">
        <v>2771</v>
      </c>
      <c r="D689" t="s">
        <v>96</v>
      </c>
      <c r="E689" t="s">
        <v>2772</v>
      </c>
      <c r="F689" t="s">
        <v>2773</v>
      </c>
      <c r="G689">
        <v>27640159.628010601</v>
      </c>
      <c r="H689">
        <v>54835517.911034949</v>
      </c>
      <c r="I689">
        <v>99854.150636239996</v>
      </c>
      <c r="J689">
        <v>318110.63031560002</v>
      </c>
      <c r="K689">
        <v>6.3396136320853741E-4</v>
      </c>
      <c r="L689">
        <v>1.0883231828173632E-3</v>
      </c>
      <c r="M689">
        <v>9.2204860368871595E-4</v>
      </c>
      <c r="N689">
        <v>9.2201783922055635E-4</v>
      </c>
      <c r="O689" t="s">
        <v>775</v>
      </c>
    </row>
    <row r="690" spans="1:15">
      <c r="A690" t="s">
        <v>2774</v>
      </c>
      <c r="B690" t="s">
        <v>97</v>
      </c>
      <c r="C690" t="s">
        <v>2280</v>
      </c>
      <c r="D690" t="s">
        <v>96</v>
      </c>
      <c r="E690" t="s">
        <v>2281</v>
      </c>
      <c r="F690" t="s">
        <v>2775</v>
      </c>
      <c r="G690">
        <v>76927428.4549945</v>
      </c>
      <c r="H690">
        <v>123931088.40305889</v>
      </c>
      <c r="I690">
        <v>227528.34556409999</v>
      </c>
      <c r="J690">
        <v>724882.45773518004</v>
      </c>
      <c r="K690">
        <v>1.7644260405078455E-3</v>
      </c>
      <c r="L690">
        <v>2.4596663206438826E-3</v>
      </c>
      <c r="M690">
        <v>2.1009862082872928E-3</v>
      </c>
      <c r="N690">
        <v>2.1010129611412141E-3</v>
      </c>
      <c r="O690" t="s">
        <v>775</v>
      </c>
    </row>
    <row r="691" spans="1:15">
      <c r="A691" t="s">
        <v>2776</v>
      </c>
      <c r="B691" t="s">
        <v>97</v>
      </c>
      <c r="C691" t="s">
        <v>149</v>
      </c>
      <c r="D691" t="s">
        <v>96</v>
      </c>
      <c r="E691" t="s">
        <v>584</v>
      </c>
      <c r="F691" t="s">
        <v>2777</v>
      </c>
      <c r="G691">
        <v>116258636.87691669</v>
      </c>
      <c r="H691">
        <v>232615448.67843911</v>
      </c>
      <c r="I691">
        <v>425135.63541260001</v>
      </c>
      <c r="J691">
        <v>1354362.2233177701</v>
      </c>
      <c r="K691">
        <v>2.6665361166932325E-3</v>
      </c>
      <c r="L691">
        <v>4.6167300888620309E-3</v>
      </c>
      <c r="M691">
        <v>3.9256827734533463E-3</v>
      </c>
      <c r="N691">
        <v>3.9255089634273087E-3</v>
      </c>
      <c r="O691" t="s">
        <v>775</v>
      </c>
    </row>
    <row r="692" spans="1:15">
      <c r="A692" t="s">
        <v>2778</v>
      </c>
      <c r="B692" t="s">
        <v>97</v>
      </c>
      <c r="C692" t="s">
        <v>2286</v>
      </c>
      <c r="D692" t="s">
        <v>96</v>
      </c>
      <c r="E692" t="s">
        <v>2287</v>
      </c>
      <c r="F692" t="s">
        <v>2779</v>
      </c>
      <c r="G692">
        <v>79191559.002451897</v>
      </c>
      <c r="H692">
        <v>177179387.5361568</v>
      </c>
      <c r="I692">
        <v>312571.67657149996</v>
      </c>
      <c r="J692">
        <v>995767.01448981091</v>
      </c>
      <c r="K692">
        <v>1.8163566844572956E-3</v>
      </c>
      <c r="L692">
        <v>3.5164878954152623E-3</v>
      </c>
      <c r="M692">
        <v>2.8862723892700559E-3</v>
      </c>
      <c r="N692">
        <v>2.8861498597394591E-3</v>
      </c>
      <c r="O692" t="s">
        <v>775</v>
      </c>
    </row>
    <row r="693" spans="1:15">
      <c r="A693" t="s">
        <v>2780</v>
      </c>
      <c r="B693" t="s">
        <v>97</v>
      </c>
      <c r="C693" t="s">
        <v>1024</v>
      </c>
      <c r="D693" t="s">
        <v>96</v>
      </c>
      <c r="E693" t="s">
        <v>1025</v>
      </c>
      <c r="F693" t="s">
        <v>2781</v>
      </c>
      <c r="G693">
        <v>59361505.371904902</v>
      </c>
      <c r="H693">
        <v>125899005.51137099</v>
      </c>
      <c r="I693">
        <v>229105.81342600001</v>
      </c>
      <c r="J693">
        <v>729857.12124369992</v>
      </c>
      <c r="K693">
        <v>1.3615297948404929E-3</v>
      </c>
      <c r="L693">
        <v>2.4987236669119293E-3</v>
      </c>
      <c r="M693">
        <v>2.115552473486697E-3</v>
      </c>
      <c r="N693">
        <v>2.1154316195004914E-3</v>
      </c>
      <c r="O693" t="s">
        <v>775</v>
      </c>
    </row>
    <row r="694" spans="1:15">
      <c r="A694" t="s">
        <v>2782</v>
      </c>
      <c r="B694" t="s">
        <v>97</v>
      </c>
      <c r="C694" t="s">
        <v>2783</v>
      </c>
      <c r="D694" t="s">
        <v>96</v>
      </c>
      <c r="E694" t="s">
        <v>2784</v>
      </c>
      <c r="F694" t="s">
        <v>2785</v>
      </c>
      <c r="G694">
        <v>198797846.22736001</v>
      </c>
      <c r="H694">
        <v>287599335.33023489</v>
      </c>
      <c r="I694">
        <v>552730.89869369997</v>
      </c>
      <c r="J694">
        <v>1760942.7258470003</v>
      </c>
      <c r="K694">
        <v>4.5596753164008179E-3</v>
      </c>
      <c r="L694">
        <v>5.7079979532713024E-3</v>
      </c>
      <c r="M694">
        <v>5.1038915268803078E-3</v>
      </c>
      <c r="N694">
        <v>5.1039495456841576E-3</v>
      </c>
      <c r="O694" t="s">
        <v>1539</v>
      </c>
    </row>
    <row r="695" spans="1:15">
      <c r="A695" t="s">
        <v>2786</v>
      </c>
      <c r="B695" t="s">
        <v>97</v>
      </c>
      <c r="C695" t="s">
        <v>2787</v>
      </c>
      <c r="D695" t="s">
        <v>96</v>
      </c>
      <c r="E695" t="s">
        <v>2788</v>
      </c>
      <c r="F695" t="s">
        <v>2789</v>
      </c>
      <c r="G695">
        <v>2590898410.2873998</v>
      </c>
      <c r="H695">
        <v>2860609869.0365047</v>
      </c>
      <c r="I695">
        <v>6220496.2021024004</v>
      </c>
      <c r="J695">
        <v>19817766.917789999</v>
      </c>
      <c r="K695">
        <v>5.9425470410673364E-2</v>
      </c>
      <c r="L695">
        <v>5.6774662774582159E-2</v>
      </c>
      <c r="M695">
        <v>5.7439773918800542E-2</v>
      </c>
      <c r="N695">
        <v>5.7440188696584064E-2</v>
      </c>
      <c r="O695" t="s">
        <v>1539</v>
      </c>
    </row>
    <row r="696" spans="1:15">
      <c r="A696" t="s">
        <v>2790</v>
      </c>
      <c r="B696" t="s">
        <v>97</v>
      </c>
      <c r="C696" t="s">
        <v>2791</v>
      </c>
      <c r="D696" t="s">
        <v>96</v>
      </c>
      <c r="E696" t="s">
        <v>2792</v>
      </c>
      <c r="F696" t="s">
        <v>2793</v>
      </c>
      <c r="G696">
        <v>288924986.62120968</v>
      </c>
      <c r="H696">
        <v>414601858.32748157</v>
      </c>
      <c r="I696">
        <v>855972.14305560011</v>
      </c>
      <c r="J696">
        <v>2726888.552962</v>
      </c>
      <c r="K696">
        <v>6.6268531314040745E-3</v>
      </c>
      <c r="L696">
        <v>8.2286231852322089E-3</v>
      </c>
      <c r="M696">
        <v>7.9040071371295883E-3</v>
      </c>
      <c r="N696">
        <v>7.9036651145637481E-3</v>
      </c>
      <c r="O696" t="s">
        <v>775</v>
      </c>
    </row>
    <row r="697" spans="1:15">
      <c r="A697" t="s">
        <v>2794</v>
      </c>
      <c r="B697" t="s">
        <v>97</v>
      </c>
      <c r="C697" t="s">
        <v>2795</v>
      </c>
      <c r="D697" t="s">
        <v>96</v>
      </c>
      <c r="E697" t="s">
        <v>2796</v>
      </c>
      <c r="F697" t="s">
        <v>2797</v>
      </c>
      <c r="G697">
        <v>1043991980.9382451</v>
      </c>
      <c r="H697">
        <v>1138448035.0940225</v>
      </c>
      <c r="I697">
        <v>2475557.8108411003</v>
      </c>
      <c r="J697">
        <v>7886875.4997058809</v>
      </c>
      <c r="K697">
        <v>2.3945251703382724E-2</v>
      </c>
      <c r="L697">
        <v>2.2594833353007628E-2</v>
      </c>
      <c r="M697">
        <v>2.2859186206009487E-2</v>
      </c>
      <c r="N697">
        <v>2.2859468415833552E-2</v>
      </c>
      <c r="O697" t="s">
        <v>1539</v>
      </c>
    </row>
    <row r="698" spans="1:15">
      <c r="A698" t="s">
        <v>2798</v>
      </c>
      <c r="B698" t="s">
        <v>97</v>
      </c>
      <c r="C698" t="s">
        <v>2799</v>
      </c>
      <c r="D698" t="s">
        <v>96</v>
      </c>
      <c r="E698" t="s">
        <v>2800</v>
      </c>
      <c r="F698" t="s">
        <v>2801</v>
      </c>
      <c r="G698">
        <v>163956993.524887</v>
      </c>
      <c r="H698">
        <v>266224768.80471158</v>
      </c>
      <c r="I698">
        <v>487103.19848340005</v>
      </c>
      <c r="J698">
        <v>1551859.8877109999</v>
      </c>
      <c r="K698">
        <v>3.7605571212864937E-3</v>
      </c>
      <c r="L698">
        <v>5.2837758950399953E-3</v>
      </c>
      <c r="M698">
        <v>4.4978883817266479E-3</v>
      </c>
      <c r="N698">
        <v>4.4979399117244254E-3</v>
      </c>
      <c r="O698" t="s">
        <v>1539</v>
      </c>
    </row>
    <row r="699" spans="1:15">
      <c r="A699" t="s">
        <v>2802</v>
      </c>
      <c r="B699" t="s">
        <v>95</v>
      </c>
      <c r="C699" t="s">
        <v>1265</v>
      </c>
      <c r="D699" t="s">
        <v>94</v>
      </c>
      <c r="E699" t="s">
        <v>1266</v>
      </c>
      <c r="F699" t="s">
        <v>2803</v>
      </c>
      <c r="G699">
        <v>106204741.25101601</v>
      </c>
      <c r="H699">
        <v>176311711.18927002</v>
      </c>
      <c r="I699">
        <v>236805.40228850002</v>
      </c>
      <c r="J699">
        <v>1162553.3195117</v>
      </c>
      <c r="K699">
        <v>3.3778335117859225E-3</v>
      </c>
      <c r="L699">
        <v>4.2954999557403371E-3</v>
      </c>
      <c r="M699">
        <v>4.9001787254959279E-3</v>
      </c>
      <c r="N699">
        <v>4.4684686565568781E-3</v>
      </c>
      <c r="O699" t="s">
        <v>1539</v>
      </c>
    </row>
    <row r="700" spans="1:15">
      <c r="A700" t="s">
        <v>2804</v>
      </c>
      <c r="B700" t="s">
        <v>95</v>
      </c>
      <c r="C700" t="s">
        <v>2805</v>
      </c>
      <c r="D700" t="s">
        <v>94</v>
      </c>
      <c r="E700" t="s">
        <v>2806</v>
      </c>
      <c r="F700" t="s">
        <v>2807</v>
      </c>
      <c r="G700">
        <v>1842060869.74595</v>
      </c>
      <c r="H700">
        <v>2110716261.2212985</v>
      </c>
      <c r="I700">
        <v>3221112.8714653002</v>
      </c>
      <c r="J700">
        <v>12270906.173191002</v>
      </c>
      <c r="K700">
        <v>5.8586602286156114E-2</v>
      </c>
      <c r="L700">
        <v>5.1423592599152718E-2</v>
      </c>
      <c r="M700">
        <v>6.6654006254239423E-2</v>
      </c>
      <c r="N700">
        <v>4.7165285842962548E-2</v>
      </c>
      <c r="O700" t="s">
        <v>1539</v>
      </c>
    </row>
    <row r="701" spans="1:15">
      <c r="A701" t="s">
        <v>2808</v>
      </c>
      <c r="B701" t="s">
        <v>95</v>
      </c>
      <c r="C701" t="s">
        <v>2809</v>
      </c>
      <c r="D701" t="s">
        <v>94</v>
      </c>
      <c r="E701" t="s">
        <v>2810</v>
      </c>
      <c r="F701" t="s">
        <v>2811</v>
      </c>
      <c r="G701">
        <v>475875502.73724401</v>
      </c>
      <c r="H701">
        <v>634258983.21833956</v>
      </c>
      <c r="I701">
        <v>867468.71944110002</v>
      </c>
      <c r="J701">
        <v>3304642.7059687371</v>
      </c>
      <c r="K701">
        <v>1.5135183247465978E-2</v>
      </c>
      <c r="L701">
        <v>1.5452515411285362E-2</v>
      </c>
      <c r="M701">
        <v>1.7950400298975374E-2</v>
      </c>
      <c r="N701">
        <v>1.2701948465420039E-2</v>
      </c>
      <c r="O701" t="s">
        <v>775</v>
      </c>
    </row>
    <row r="702" spans="1:15">
      <c r="A702" t="s">
        <v>2812</v>
      </c>
      <c r="B702" t="s">
        <v>95</v>
      </c>
      <c r="C702" t="s">
        <v>785</v>
      </c>
      <c r="D702" t="s">
        <v>94</v>
      </c>
      <c r="E702" t="s">
        <v>786</v>
      </c>
      <c r="F702" t="s">
        <v>2813</v>
      </c>
      <c r="G702">
        <v>33685449.423650496</v>
      </c>
      <c r="H702">
        <v>63970199.8949368</v>
      </c>
      <c r="I702">
        <v>27619.96167194</v>
      </c>
      <c r="J702">
        <v>764860.45988623996</v>
      </c>
      <c r="K702">
        <v>1.0713630915388905E-3</v>
      </c>
      <c r="L702">
        <v>1.5585124151079326E-3</v>
      </c>
      <c r="M702">
        <v>5.7153573050231876E-4</v>
      </c>
      <c r="N702">
        <v>2.9398694531076485E-3</v>
      </c>
      <c r="O702" t="s">
        <v>775</v>
      </c>
    </row>
    <row r="703" spans="1:15">
      <c r="A703" t="s">
        <v>2814</v>
      </c>
      <c r="B703" t="s">
        <v>95</v>
      </c>
      <c r="C703" t="s">
        <v>2815</v>
      </c>
      <c r="D703" t="s">
        <v>94</v>
      </c>
      <c r="E703" t="s">
        <v>2816</v>
      </c>
      <c r="F703" t="s">
        <v>2817</v>
      </c>
      <c r="G703">
        <v>35606444.814040899</v>
      </c>
      <c r="H703">
        <v>55809238.9413727</v>
      </c>
      <c r="I703">
        <v>0</v>
      </c>
      <c r="J703">
        <v>387784.01835574995</v>
      </c>
      <c r="K703">
        <v>1.1324602000974493E-3</v>
      </c>
      <c r="L703">
        <v>1.359686102446255E-3</v>
      </c>
      <c r="M703">
        <v>0</v>
      </c>
      <c r="N703">
        <v>1.4905129102071321E-3</v>
      </c>
      <c r="O703" t="s">
        <v>1539</v>
      </c>
    </row>
    <row r="704" spans="1:15">
      <c r="A704" t="s">
        <v>2818</v>
      </c>
      <c r="B704" t="s">
        <v>95</v>
      </c>
      <c r="C704" t="s">
        <v>790</v>
      </c>
      <c r="D704" t="s">
        <v>94</v>
      </c>
      <c r="E704" t="s">
        <v>791</v>
      </c>
      <c r="F704" t="s">
        <v>2819</v>
      </c>
      <c r="G704">
        <v>427320389.48420894</v>
      </c>
      <c r="H704">
        <v>613225855.53151071</v>
      </c>
      <c r="I704">
        <v>669008.07879090006</v>
      </c>
      <c r="J704">
        <v>2548602.2014475004</v>
      </c>
      <c r="K704">
        <v>1.3590891657629884E-2</v>
      </c>
      <c r="L704">
        <v>1.4940083205628495E-2</v>
      </c>
      <c r="M704">
        <v>1.3843683983535852E-2</v>
      </c>
      <c r="N704">
        <v>9.7959799899615708E-3</v>
      </c>
      <c r="O704" t="s">
        <v>775</v>
      </c>
    </row>
    <row r="705" spans="1:15">
      <c r="A705" t="s">
        <v>2820</v>
      </c>
      <c r="B705" t="s">
        <v>95</v>
      </c>
      <c r="C705" t="s">
        <v>2503</v>
      </c>
      <c r="D705" t="s">
        <v>94</v>
      </c>
      <c r="E705" t="s">
        <v>2504</v>
      </c>
      <c r="F705" t="s">
        <v>2821</v>
      </c>
      <c r="G705">
        <v>44974539.686457098</v>
      </c>
      <c r="H705">
        <v>81504514.745716795</v>
      </c>
      <c r="I705">
        <v>112662.32507580001</v>
      </c>
      <c r="J705">
        <v>525533.32700128993</v>
      </c>
      <c r="K705">
        <v>1.4304117268268135E-3</v>
      </c>
      <c r="L705">
        <v>1.9857026916778667E-3</v>
      </c>
      <c r="M705">
        <v>2.3313046204442591E-3</v>
      </c>
      <c r="N705">
        <v>2.0199754800645829E-3</v>
      </c>
      <c r="O705" t="s">
        <v>775</v>
      </c>
    </row>
    <row r="706" spans="1:15">
      <c r="A706" t="s">
        <v>2822</v>
      </c>
      <c r="B706" t="s">
        <v>95</v>
      </c>
      <c r="C706" t="s">
        <v>800</v>
      </c>
      <c r="D706" t="s">
        <v>94</v>
      </c>
      <c r="E706" t="s">
        <v>801</v>
      </c>
      <c r="F706" t="s">
        <v>2823</v>
      </c>
      <c r="G706">
        <v>70763907.575052291</v>
      </c>
      <c r="H706">
        <v>134280818.4468441</v>
      </c>
      <c r="I706">
        <v>0</v>
      </c>
      <c r="J706">
        <v>971941.11656420992</v>
      </c>
      <c r="K706">
        <v>2.250640561017766E-3</v>
      </c>
      <c r="L706">
        <v>3.2714970877685983E-3</v>
      </c>
      <c r="M706">
        <v>0</v>
      </c>
      <c r="N706">
        <v>3.7358186867594749E-3</v>
      </c>
      <c r="O706" t="s">
        <v>775</v>
      </c>
    </row>
    <row r="707" spans="1:15">
      <c r="A707" t="s">
        <v>2824</v>
      </c>
      <c r="B707" t="s">
        <v>95</v>
      </c>
      <c r="C707" t="s">
        <v>2515</v>
      </c>
      <c r="D707" t="s">
        <v>94</v>
      </c>
      <c r="E707" t="s">
        <v>2516</v>
      </c>
      <c r="F707" t="s">
        <v>2825</v>
      </c>
      <c r="G707">
        <v>125867578.09468991</v>
      </c>
      <c r="H707">
        <v>204768620.01147091</v>
      </c>
      <c r="I707">
        <v>308298.53569924005</v>
      </c>
      <c r="J707">
        <v>1271615.6937831489</v>
      </c>
      <c r="K707">
        <v>4.0032085039471621E-3</v>
      </c>
      <c r="L707">
        <v>4.9887984879918345E-3</v>
      </c>
      <c r="M707">
        <v>6.3795754283276669E-3</v>
      </c>
      <c r="N707">
        <v>4.8876681830322226E-3</v>
      </c>
      <c r="O707" t="s">
        <v>775</v>
      </c>
    </row>
    <row r="708" spans="1:15">
      <c r="A708" t="s">
        <v>2826</v>
      </c>
      <c r="B708" t="s">
        <v>95</v>
      </c>
      <c r="C708" t="s">
        <v>808</v>
      </c>
      <c r="D708" t="s">
        <v>94</v>
      </c>
      <c r="E708" t="s">
        <v>809</v>
      </c>
      <c r="F708" t="s">
        <v>2827</v>
      </c>
      <c r="G708">
        <v>638587285.66084313</v>
      </c>
      <c r="H708">
        <v>727872265.18139744</v>
      </c>
      <c r="I708">
        <v>1018066.2753591</v>
      </c>
      <c r="J708">
        <v>3878347.71940416</v>
      </c>
      <c r="K708">
        <v>2.031021881224131E-2</v>
      </c>
      <c r="L708">
        <v>1.7733225216757971E-2</v>
      </c>
      <c r="M708">
        <v>2.1066692970043814E-2</v>
      </c>
      <c r="N708">
        <v>1.490707990121732E-2</v>
      </c>
      <c r="O708" t="s">
        <v>775</v>
      </c>
    </row>
    <row r="709" spans="1:15">
      <c r="A709" t="s">
        <v>2828</v>
      </c>
      <c r="B709" t="s">
        <v>95</v>
      </c>
      <c r="C709" t="s">
        <v>380</v>
      </c>
      <c r="D709" t="s">
        <v>94</v>
      </c>
      <c r="E709" t="s">
        <v>381</v>
      </c>
      <c r="F709" t="s">
        <v>2829</v>
      </c>
      <c r="G709">
        <v>121125426.4230893</v>
      </c>
      <c r="H709">
        <v>223049432.5899404</v>
      </c>
      <c r="I709">
        <v>0</v>
      </c>
      <c r="J709">
        <v>1209280.33923692</v>
      </c>
      <c r="K709">
        <v>3.8523847399078055E-3</v>
      </c>
      <c r="L709">
        <v>5.4341757637952348E-3</v>
      </c>
      <c r="M709">
        <v>0</v>
      </c>
      <c r="N709">
        <v>4.6480717935073286E-3</v>
      </c>
      <c r="O709" t="s">
        <v>775</v>
      </c>
    </row>
    <row r="710" spans="1:15">
      <c r="A710" t="s">
        <v>2830</v>
      </c>
      <c r="B710" t="s">
        <v>95</v>
      </c>
      <c r="C710" t="s">
        <v>2531</v>
      </c>
      <c r="D710" t="s">
        <v>94</v>
      </c>
      <c r="E710" t="s">
        <v>2532</v>
      </c>
      <c r="F710" t="s">
        <v>2831</v>
      </c>
      <c r="G710">
        <v>179059267.43894801</v>
      </c>
      <c r="H710">
        <v>284709312.59961605</v>
      </c>
      <c r="I710">
        <v>366822.68429</v>
      </c>
      <c r="J710">
        <v>1397419.7672216098</v>
      </c>
      <c r="K710">
        <v>5.6949660347233354E-3</v>
      </c>
      <c r="L710">
        <v>6.936401623132451E-3</v>
      </c>
      <c r="M710">
        <v>7.5906068705192675E-3</v>
      </c>
      <c r="N710">
        <v>5.371217238023575E-3</v>
      </c>
      <c r="O710" t="s">
        <v>775</v>
      </c>
    </row>
    <row r="711" spans="1:15">
      <c r="A711" t="s">
        <v>2832</v>
      </c>
      <c r="B711" t="s">
        <v>95</v>
      </c>
      <c r="C711" t="s">
        <v>832</v>
      </c>
      <c r="D711" t="s">
        <v>94</v>
      </c>
      <c r="E711" t="s">
        <v>833</v>
      </c>
      <c r="F711" t="s">
        <v>2833</v>
      </c>
      <c r="G711">
        <v>62270325.866755106</v>
      </c>
      <c r="H711">
        <v>104340115.64341062</v>
      </c>
      <c r="I711">
        <v>0</v>
      </c>
      <c r="J711">
        <v>721703.86216480006</v>
      </c>
      <c r="K711">
        <v>1.9805028572633799E-3</v>
      </c>
      <c r="L711">
        <v>2.5420487334904167E-3</v>
      </c>
      <c r="M711">
        <v>0</v>
      </c>
      <c r="N711">
        <v>2.7739898319278757E-3</v>
      </c>
      <c r="O711" t="s">
        <v>775</v>
      </c>
    </row>
    <row r="712" spans="1:15">
      <c r="A712" t="s">
        <v>2834</v>
      </c>
      <c r="B712" t="s">
        <v>95</v>
      </c>
      <c r="C712" t="s">
        <v>2835</v>
      </c>
      <c r="D712" t="s">
        <v>94</v>
      </c>
      <c r="E712" t="s">
        <v>2836</v>
      </c>
      <c r="F712" t="s">
        <v>2837</v>
      </c>
      <c r="G712">
        <v>105973237.83687781</v>
      </c>
      <c r="H712">
        <v>197002262.92562538</v>
      </c>
      <c r="I712">
        <v>77945.009713830004</v>
      </c>
      <c r="J712">
        <v>1781600.18848514</v>
      </c>
      <c r="K712">
        <v>3.3704705637559412E-3</v>
      </c>
      <c r="L712">
        <v>4.7995859490544699E-3</v>
      </c>
      <c r="M712">
        <v>1.6129044129363243E-3</v>
      </c>
      <c r="N712">
        <v>6.8478791184437837E-3</v>
      </c>
      <c r="O712" t="s">
        <v>775</v>
      </c>
    </row>
    <row r="713" spans="1:15">
      <c r="A713" t="s">
        <v>2838</v>
      </c>
      <c r="B713" t="s">
        <v>95</v>
      </c>
      <c r="C713" t="s">
        <v>2839</v>
      </c>
      <c r="D713" t="s">
        <v>94</v>
      </c>
      <c r="E713" t="s">
        <v>2840</v>
      </c>
      <c r="F713" t="s">
        <v>2841</v>
      </c>
      <c r="G713">
        <v>251922930.79430133</v>
      </c>
      <c r="H713">
        <v>328990655.89459687</v>
      </c>
      <c r="I713">
        <v>464904.02493383002</v>
      </c>
      <c r="J713">
        <v>1771062.9464430131</v>
      </c>
      <c r="K713">
        <v>8.0123891645579072E-3</v>
      </c>
      <c r="L713">
        <v>8.0152324442996428E-3</v>
      </c>
      <c r="M713">
        <v>9.6201893637661087E-3</v>
      </c>
      <c r="N713">
        <v>6.8073774614431622E-3</v>
      </c>
      <c r="O713" t="s">
        <v>775</v>
      </c>
    </row>
    <row r="714" spans="1:15">
      <c r="A714" t="s">
        <v>2842</v>
      </c>
      <c r="B714" t="s">
        <v>95</v>
      </c>
      <c r="C714" t="s">
        <v>1930</v>
      </c>
      <c r="D714" t="s">
        <v>94</v>
      </c>
      <c r="E714" t="s">
        <v>1931</v>
      </c>
      <c r="F714" t="s">
        <v>2843</v>
      </c>
      <c r="G714">
        <v>141515185.6039992</v>
      </c>
      <c r="H714">
        <v>237543470.40935802</v>
      </c>
      <c r="I714">
        <v>262279.28009444999</v>
      </c>
      <c r="J714">
        <v>1113817.9691381778</v>
      </c>
      <c r="K714">
        <v>4.5008794403067227E-3</v>
      </c>
      <c r="L714">
        <v>5.7872954652141168E-3</v>
      </c>
      <c r="M714">
        <v>5.4273058639575864E-3</v>
      </c>
      <c r="N714">
        <v>4.2811461639404788E-3</v>
      </c>
      <c r="O714" t="s">
        <v>775</v>
      </c>
    </row>
    <row r="715" spans="1:15">
      <c r="A715" t="s">
        <v>2844</v>
      </c>
      <c r="B715" t="s">
        <v>95</v>
      </c>
      <c r="C715" t="s">
        <v>2845</v>
      </c>
      <c r="D715" t="s">
        <v>94</v>
      </c>
      <c r="E715" t="s">
        <v>2846</v>
      </c>
      <c r="F715" t="s">
        <v>2847</v>
      </c>
      <c r="G715">
        <v>234665950.4717254</v>
      </c>
      <c r="H715">
        <v>367851839.90890467</v>
      </c>
      <c r="I715">
        <v>384506.45139341004</v>
      </c>
      <c r="J715">
        <v>1921842.2191198422</v>
      </c>
      <c r="K715">
        <v>7.4635322513994318E-3</v>
      </c>
      <c r="L715">
        <v>8.9620113796721173E-3</v>
      </c>
      <c r="M715">
        <v>7.9565344148629751E-3</v>
      </c>
      <c r="N715">
        <v>7.3869228833235495E-3</v>
      </c>
      <c r="O715" t="s">
        <v>775</v>
      </c>
    </row>
    <row r="716" spans="1:15">
      <c r="A716" t="s">
        <v>2848</v>
      </c>
      <c r="B716" t="s">
        <v>95</v>
      </c>
      <c r="C716" t="s">
        <v>183</v>
      </c>
      <c r="D716" t="s">
        <v>94</v>
      </c>
      <c r="E716" t="s">
        <v>2849</v>
      </c>
      <c r="F716" t="s">
        <v>2850</v>
      </c>
      <c r="G716">
        <v>530572237.31698805</v>
      </c>
      <c r="H716">
        <v>664858100.60377455</v>
      </c>
      <c r="I716">
        <v>1020402.1816895</v>
      </c>
      <c r="J716">
        <v>3887246.4067480997</v>
      </c>
      <c r="K716">
        <v>1.6874808624567039E-2</v>
      </c>
      <c r="L716">
        <v>1.6198004786257911E-2</v>
      </c>
      <c r="M716">
        <v>2.1115029529912632E-2</v>
      </c>
      <c r="N716">
        <v>1.4941283498431764E-2</v>
      </c>
      <c r="O716" t="s">
        <v>775</v>
      </c>
    </row>
    <row r="717" spans="1:15">
      <c r="A717" t="s">
        <v>2851</v>
      </c>
      <c r="B717" t="s">
        <v>95</v>
      </c>
      <c r="C717" t="s">
        <v>2852</v>
      </c>
      <c r="D717" t="s">
        <v>94</v>
      </c>
      <c r="E717" t="s">
        <v>2853</v>
      </c>
      <c r="F717" t="s">
        <v>2854</v>
      </c>
      <c r="G717">
        <v>136034366.06113079</v>
      </c>
      <c r="H717">
        <v>288240908.30094552</v>
      </c>
      <c r="I717">
        <v>388960.53323442006</v>
      </c>
      <c r="J717">
        <v>1481754.4225781602</v>
      </c>
      <c r="K717">
        <v>4.3265624022359294E-3</v>
      </c>
      <c r="L717">
        <v>7.0224422444640005E-3</v>
      </c>
      <c r="M717">
        <v>8.0487020633541392E-3</v>
      </c>
      <c r="N717">
        <v>5.6953716297383199E-3</v>
      </c>
      <c r="O717" t="s">
        <v>775</v>
      </c>
    </row>
    <row r="718" spans="1:15">
      <c r="A718" t="s">
        <v>2855</v>
      </c>
      <c r="B718" t="s">
        <v>95</v>
      </c>
      <c r="C718" t="s">
        <v>2856</v>
      </c>
      <c r="D718" t="s">
        <v>94</v>
      </c>
      <c r="E718" t="s">
        <v>2857</v>
      </c>
      <c r="F718" t="s">
        <v>2858</v>
      </c>
      <c r="G718">
        <v>875933730.36691821</v>
      </c>
      <c r="H718">
        <v>1215665061.9159777</v>
      </c>
      <c r="I718">
        <v>1861701.1607730088</v>
      </c>
      <c r="J718">
        <v>7092194.8978152201</v>
      </c>
      <c r="K718">
        <v>2.7859003973692426E-2</v>
      </c>
      <c r="L718">
        <v>2.9617370193007066E-2</v>
      </c>
      <c r="M718">
        <v>3.8523903310857852E-2</v>
      </c>
      <c r="N718">
        <v>2.7260040529058057E-2</v>
      </c>
      <c r="O718" t="s">
        <v>775</v>
      </c>
    </row>
    <row r="719" spans="1:15">
      <c r="A719" t="s">
        <v>2859</v>
      </c>
      <c r="B719" t="s">
        <v>95</v>
      </c>
      <c r="C719" t="s">
        <v>440</v>
      </c>
      <c r="D719" t="s">
        <v>94</v>
      </c>
      <c r="E719" t="s">
        <v>441</v>
      </c>
      <c r="F719" t="s">
        <v>2860</v>
      </c>
      <c r="G719">
        <v>65213253.995510206</v>
      </c>
      <c r="H719">
        <v>101466182.14074579</v>
      </c>
      <c r="I719">
        <v>92326.187776699997</v>
      </c>
      <c r="J719">
        <v>895673.18966144999</v>
      </c>
      <c r="K719">
        <v>2.0741024568574455E-3</v>
      </c>
      <c r="L719">
        <v>2.4720308024623119E-3</v>
      </c>
      <c r="M719">
        <v>1.9104919768610283E-3</v>
      </c>
      <c r="N719">
        <v>3.442670118736205E-3</v>
      </c>
      <c r="O719" t="s">
        <v>775</v>
      </c>
    </row>
    <row r="720" spans="1:15">
      <c r="A720" t="s">
        <v>2861</v>
      </c>
      <c r="B720" t="s">
        <v>95</v>
      </c>
      <c r="C720" t="s">
        <v>1978</v>
      </c>
      <c r="D720" t="s">
        <v>94</v>
      </c>
      <c r="E720" t="s">
        <v>1979</v>
      </c>
      <c r="F720" t="s">
        <v>2862</v>
      </c>
      <c r="G720">
        <v>377870056.53735799</v>
      </c>
      <c r="H720">
        <v>444310100.3402378</v>
      </c>
      <c r="I720">
        <v>562506.61723099998</v>
      </c>
      <c r="J720">
        <v>2269099.1564384997</v>
      </c>
      <c r="K720">
        <v>1.2018127675256857E-2</v>
      </c>
      <c r="L720">
        <v>1.0824771669861859E-2</v>
      </c>
      <c r="M720">
        <v>1.1639865189173032E-2</v>
      </c>
      <c r="N720">
        <v>8.721663160726147E-3</v>
      </c>
      <c r="O720" t="s">
        <v>775</v>
      </c>
    </row>
    <row r="721" spans="1:15">
      <c r="A721" t="s">
        <v>2863</v>
      </c>
      <c r="B721" t="s">
        <v>95</v>
      </c>
      <c r="C721" t="s">
        <v>2864</v>
      </c>
      <c r="D721" t="s">
        <v>94</v>
      </c>
      <c r="E721" t="s">
        <v>2865</v>
      </c>
      <c r="F721" t="s">
        <v>2866</v>
      </c>
      <c r="G721">
        <v>76721953.762326807</v>
      </c>
      <c r="H721">
        <v>134730471.66255701</v>
      </c>
      <c r="I721">
        <v>116307.96823640002</v>
      </c>
      <c r="J721">
        <v>765736.98234798003</v>
      </c>
      <c r="K721">
        <v>2.4401357552914179E-3</v>
      </c>
      <c r="L721">
        <v>3.2824520342957741E-3</v>
      </c>
      <c r="M721">
        <v>2.406743368393758E-3</v>
      </c>
      <c r="N721">
        <v>2.9432385141918305E-3</v>
      </c>
      <c r="O721" t="s">
        <v>775</v>
      </c>
    </row>
    <row r="722" spans="1:15">
      <c r="A722" t="s">
        <v>2867</v>
      </c>
      <c r="B722" t="s">
        <v>95</v>
      </c>
      <c r="C722" t="s">
        <v>444</v>
      </c>
      <c r="D722" t="s">
        <v>94</v>
      </c>
      <c r="E722" t="s">
        <v>445</v>
      </c>
      <c r="F722" t="s">
        <v>2868</v>
      </c>
      <c r="G722">
        <v>73227117.577289298</v>
      </c>
      <c r="H722">
        <v>123817422.84172241</v>
      </c>
      <c r="I722">
        <v>0</v>
      </c>
      <c r="J722">
        <v>1055330.1360756303</v>
      </c>
      <c r="K722">
        <v>2.3289827630147302E-3</v>
      </c>
      <c r="L722">
        <v>3.0165763280781376E-3</v>
      </c>
      <c r="M722">
        <v>0</v>
      </c>
      <c r="N722">
        <v>4.056338368509901E-3</v>
      </c>
      <c r="O722" t="s">
        <v>775</v>
      </c>
    </row>
    <row r="723" spans="1:15">
      <c r="A723" t="s">
        <v>2869</v>
      </c>
      <c r="B723" t="s">
        <v>95</v>
      </c>
      <c r="C723" t="s">
        <v>860</v>
      </c>
      <c r="D723" t="s">
        <v>94</v>
      </c>
      <c r="E723" t="s">
        <v>861</v>
      </c>
      <c r="F723" t="s">
        <v>2870</v>
      </c>
      <c r="G723">
        <v>72987823.621436</v>
      </c>
      <c r="H723">
        <v>136504412.2440421</v>
      </c>
      <c r="I723">
        <v>0</v>
      </c>
      <c r="J723">
        <v>1181077.6453212798</v>
      </c>
      <c r="K723">
        <v>2.3213720374131428E-3</v>
      </c>
      <c r="L723">
        <v>3.3256707271316411E-3</v>
      </c>
      <c r="M723">
        <v>0</v>
      </c>
      <c r="N723">
        <v>4.539670009539744E-3</v>
      </c>
      <c r="O723" t="s">
        <v>775</v>
      </c>
    </row>
    <row r="724" spans="1:15">
      <c r="A724" t="s">
        <v>2871</v>
      </c>
      <c r="B724" t="s">
        <v>95</v>
      </c>
      <c r="C724" t="s">
        <v>2872</v>
      </c>
      <c r="D724" t="s">
        <v>94</v>
      </c>
      <c r="E724" t="s">
        <v>2873</v>
      </c>
      <c r="F724" t="s">
        <v>2874</v>
      </c>
      <c r="G724">
        <v>172494740.13523898</v>
      </c>
      <c r="H724">
        <v>305476863.42720217</v>
      </c>
      <c r="I724">
        <v>424125.00531400001</v>
      </c>
      <c r="J724">
        <v>1615714.31079078</v>
      </c>
      <c r="K724">
        <v>5.4861817558454849E-3</v>
      </c>
      <c r="L724">
        <v>7.4423635530519441E-3</v>
      </c>
      <c r="M724">
        <v>8.7763552178532298E-3</v>
      </c>
      <c r="N724">
        <v>6.2102689266342413E-3</v>
      </c>
      <c r="O724" t="s">
        <v>775</v>
      </c>
    </row>
    <row r="725" spans="1:15">
      <c r="A725" t="s">
        <v>2875</v>
      </c>
      <c r="B725" t="s">
        <v>95</v>
      </c>
      <c r="C725" t="s">
        <v>868</v>
      </c>
      <c r="D725" t="s">
        <v>94</v>
      </c>
      <c r="E725" t="s">
        <v>869</v>
      </c>
      <c r="F725" t="s">
        <v>2876</v>
      </c>
      <c r="G725">
        <v>308283335.98137283</v>
      </c>
      <c r="H725">
        <v>411023567.11913866</v>
      </c>
      <c r="I725">
        <v>579347.91229693999</v>
      </c>
      <c r="J725">
        <v>2207039.6685902998</v>
      </c>
      <c r="K725">
        <v>9.8049274555628962E-3</v>
      </c>
      <c r="L725">
        <v>1.0013808512545045E-2</v>
      </c>
      <c r="M725">
        <v>1.198835958581428E-2</v>
      </c>
      <c r="N725">
        <v>8.4831271111210152E-3</v>
      </c>
      <c r="O725" t="s">
        <v>775</v>
      </c>
    </row>
    <row r="726" spans="1:15">
      <c r="A726" t="s">
        <v>2877</v>
      </c>
      <c r="B726" t="s">
        <v>95</v>
      </c>
      <c r="C726" t="s">
        <v>452</v>
      </c>
      <c r="D726" t="s">
        <v>94</v>
      </c>
      <c r="E726" t="s">
        <v>453</v>
      </c>
      <c r="F726" t="s">
        <v>2878</v>
      </c>
      <c r="G726">
        <v>108328896.84126769</v>
      </c>
      <c r="H726">
        <v>207395875.03856763</v>
      </c>
      <c r="I726">
        <v>243299.50638225998</v>
      </c>
      <c r="J726">
        <v>1251723.2486081778</v>
      </c>
      <c r="K726">
        <v>3.4453921146550852E-3</v>
      </c>
      <c r="L726">
        <v>5.0528065665051084E-3</v>
      </c>
      <c r="M726">
        <v>5.0345602489487986E-3</v>
      </c>
      <c r="N726">
        <v>4.8112082338197691E-3</v>
      </c>
      <c r="O726" t="s">
        <v>775</v>
      </c>
    </row>
    <row r="727" spans="1:15">
      <c r="A727" t="s">
        <v>2879</v>
      </c>
      <c r="B727" t="s">
        <v>95</v>
      </c>
      <c r="C727" t="s">
        <v>1630</v>
      </c>
      <c r="D727" t="s">
        <v>94</v>
      </c>
      <c r="E727" t="s">
        <v>1631</v>
      </c>
      <c r="F727" t="s">
        <v>2880</v>
      </c>
      <c r="G727">
        <v>1321670253.9297528</v>
      </c>
      <c r="H727">
        <v>1616658885.6486664</v>
      </c>
      <c r="I727">
        <v>2484636.2058552997</v>
      </c>
      <c r="J727">
        <v>9465280.787877975</v>
      </c>
      <c r="K727">
        <v>4.2035619339280871E-2</v>
      </c>
      <c r="L727">
        <v>3.9386823058488292E-2</v>
      </c>
      <c r="M727">
        <v>5.1414204907775124E-2</v>
      </c>
      <c r="N727">
        <v>3.6381394140191141E-2</v>
      </c>
      <c r="O727" t="s">
        <v>775</v>
      </c>
    </row>
    <row r="728" spans="1:15">
      <c r="A728" t="s">
        <v>2881</v>
      </c>
      <c r="B728" t="s">
        <v>95</v>
      </c>
      <c r="C728" t="s">
        <v>2024</v>
      </c>
      <c r="D728" t="s">
        <v>94</v>
      </c>
      <c r="E728" t="s">
        <v>2025</v>
      </c>
      <c r="F728" t="s">
        <v>2882</v>
      </c>
      <c r="G728">
        <v>384179054.64648497</v>
      </c>
      <c r="H728">
        <v>540045068.01877284</v>
      </c>
      <c r="I728">
        <v>700579.87364690006</v>
      </c>
      <c r="J728">
        <v>2668875.7053255402</v>
      </c>
      <c r="K728">
        <v>1.221878486803166E-2</v>
      </c>
      <c r="L728">
        <v>1.3157172317851126E-2</v>
      </c>
      <c r="M728">
        <v>1.4496994406288002E-2</v>
      </c>
      <c r="N728">
        <v>1.0258271373309933E-2</v>
      </c>
      <c r="O728" t="s">
        <v>775</v>
      </c>
    </row>
    <row r="729" spans="1:15">
      <c r="A729" t="s">
        <v>2883</v>
      </c>
      <c r="B729" t="s">
        <v>95</v>
      </c>
      <c r="C729" t="s">
        <v>2884</v>
      </c>
      <c r="D729" t="s">
        <v>94</v>
      </c>
      <c r="E729" t="s">
        <v>2885</v>
      </c>
      <c r="F729" t="s">
        <v>2886</v>
      </c>
      <c r="G729">
        <v>167138705.39634818</v>
      </c>
      <c r="H729">
        <v>254499827.08062637</v>
      </c>
      <c r="I729">
        <v>226685.30689009003</v>
      </c>
      <c r="J729">
        <v>1729373.15622657</v>
      </c>
      <c r="K729">
        <v>5.3158334887322984E-3</v>
      </c>
      <c r="L729">
        <v>6.2004048885170382E-3</v>
      </c>
      <c r="M729">
        <v>4.6907651070056617E-3</v>
      </c>
      <c r="N729">
        <v>6.6471357609086401E-3</v>
      </c>
      <c r="O729" t="s">
        <v>775</v>
      </c>
    </row>
    <row r="730" spans="1:15">
      <c r="A730" t="s">
        <v>2887</v>
      </c>
      <c r="B730" t="s">
        <v>95</v>
      </c>
      <c r="C730" t="s">
        <v>2888</v>
      </c>
      <c r="D730" t="s">
        <v>94</v>
      </c>
      <c r="E730" t="s">
        <v>2889</v>
      </c>
      <c r="F730" t="s">
        <v>2890</v>
      </c>
      <c r="G730">
        <v>725380199.84398699</v>
      </c>
      <c r="H730">
        <v>936344722.94594264</v>
      </c>
      <c r="I730">
        <v>1278359.9290748001</v>
      </c>
      <c r="J730">
        <v>5456966.9474778222</v>
      </c>
      <c r="K730">
        <v>2.3070660678207237E-2</v>
      </c>
      <c r="L730">
        <v>2.2812260676514665E-2</v>
      </c>
      <c r="M730">
        <v>2.6452910564714032E-2</v>
      </c>
      <c r="N730">
        <v>2.0974767656173818E-2</v>
      </c>
      <c r="O730" t="s">
        <v>775</v>
      </c>
    </row>
    <row r="731" spans="1:15">
      <c r="A731" t="s">
        <v>2891</v>
      </c>
      <c r="B731" t="s">
        <v>95</v>
      </c>
      <c r="C731" t="s">
        <v>460</v>
      </c>
      <c r="D731" t="s">
        <v>94</v>
      </c>
      <c r="E731" t="s">
        <v>461</v>
      </c>
      <c r="F731" t="s">
        <v>2892</v>
      </c>
      <c r="G731">
        <v>233462997.657233</v>
      </c>
      <c r="H731">
        <v>364548135.32239932</v>
      </c>
      <c r="I731">
        <v>445813.5340025</v>
      </c>
      <c r="J731">
        <v>1698337.273631156</v>
      </c>
      <c r="K731">
        <v>7.4252724309617942E-3</v>
      </c>
      <c r="L731">
        <v>8.8815228924956809E-3</v>
      </c>
      <c r="M731">
        <v>9.2251526939227061E-3</v>
      </c>
      <c r="N731">
        <v>6.5278441410933554E-3</v>
      </c>
      <c r="O731" t="s">
        <v>775</v>
      </c>
    </row>
    <row r="732" spans="1:15">
      <c r="A732" t="s">
        <v>2893</v>
      </c>
      <c r="B732" t="s">
        <v>95</v>
      </c>
      <c r="C732" t="s">
        <v>882</v>
      </c>
      <c r="D732" t="s">
        <v>94</v>
      </c>
      <c r="E732" t="s">
        <v>883</v>
      </c>
      <c r="F732" t="s">
        <v>2894</v>
      </c>
      <c r="G732">
        <v>305600540.27793646</v>
      </c>
      <c r="H732">
        <v>443240065.59112537</v>
      </c>
      <c r="I732">
        <v>699635.92806755006</v>
      </c>
      <c r="J732">
        <v>2708724.75578894</v>
      </c>
      <c r="K732">
        <v>9.7196013474664181E-3</v>
      </c>
      <c r="L732">
        <v>1.0798702305629333E-2</v>
      </c>
      <c r="M732">
        <v>1.4477461481780134E-2</v>
      </c>
      <c r="N732">
        <v>1.0411437881891274E-2</v>
      </c>
      <c r="O732" t="s">
        <v>775</v>
      </c>
    </row>
    <row r="733" spans="1:15">
      <c r="A733" t="s">
        <v>2895</v>
      </c>
      <c r="B733" t="s">
        <v>95</v>
      </c>
      <c r="C733" t="s">
        <v>2896</v>
      </c>
      <c r="D733" t="s">
        <v>94</v>
      </c>
      <c r="E733" t="s">
        <v>2897</v>
      </c>
      <c r="F733" t="s">
        <v>2898</v>
      </c>
      <c r="G733">
        <v>217825094.07190704</v>
      </c>
      <c r="H733">
        <v>313266404.55425411</v>
      </c>
      <c r="I733">
        <v>418717.95683109993</v>
      </c>
      <c r="J733">
        <v>1595116.0250204902</v>
      </c>
      <c r="K733">
        <v>6.927910127147642E-3</v>
      </c>
      <c r="L733">
        <v>7.632140927117414E-3</v>
      </c>
      <c r="M733">
        <v>8.6644679733580525E-3</v>
      </c>
      <c r="N733">
        <v>6.131095960716427E-3</v>
      </c>
      <c r="O733" t="s">
        <v>775</v>
      </c>
    </row>
    <row r="734" spans="1:15">
      <c r="A734" t="s">
        <v>2899</v>
      </c>
      <c r="B734" t="s">
        <v>95</v>
      </c>
      <c r="C734" t="s">
        <v>468</v>
      </c>
      <c r="D734" t="s">
        <v>94</v>
      </c>
      <c r="E734" t="s">
        <v>469</v>
      </c>
      <c r="F734" t="s">
        <v>2900</v>
      </c>
      <c r="G734">
        <v>219930935.45273149</v>
      </c>
      <c r="H734">
        <v>369146767.68506849</v>
      </c>
      <c r="I734">
        <v>436587.24924103997</v>
      </c>
      <c r="J734">
        <v>1663189.5236512101</v>
      </c>
      <c r="K734">
        <v>6.9948862480144333E-3</v>
      </c>
      <c r="L734">
        <v>8.9935598353457578E-3</v>
      </c>
      <c r="M734">
        <v>9.034234565085451E-3</v>
      </c>
      <c r="N734">
        <v>6.392747869380112E-3</v>
      </c>
      <c r="O734" t="s">
        <v>775</v>
      </c>
    </row>
    <row r="735" spans="1:15">
      <c r="A735" t="s">
        <v>2901</v>
      </c>
      <c r="B735" t="s">
        <v>95</v>
      </c>
      <c r="C735" t="s">
        <v>2054</v>
      </c>
      <c r="D735" t="s">
        <v>94</v>
      </c>
      <c r="E735" t="s">
        <v>2055</v>
      </c>
      <c r="F735" t="s">
        <v>2902</v>
      </c>
      <c r="G735">
        <v>262835454.99974209</v>
      </c>
      <c r="H735">
        <v>405652590.30897599</v>
      </c>
      <c r="I735">
        <v>432052.01361248002</v>
      </c>
      <c r="J735">
        <v>1645912.4350215902</v>
      </c>
      <c r="K735">
        <v>8.3594611457625152E-3</v>
      </c>
      <c r="L735">
        <v>9.8829548642268717E-3</v>
      </c>
      <c r="M735">
        <v>8.940387613422137E-3</v>
      </c>
      <c r="N735">
        <v>6.3263404816738533E-3</v>
      </c>
      <c r="O735" t="s">
        <v>775</v>
      </c>
    </row>
    <row r="736" spans="1:15">
      <c r="A736" t="s">
        <v>2903</v>
      </c>
      <c r="B736" t="s">
        <v>95</v>
      </c>
      <c r="C736" t="s">
        <v>2904</v>
      </c>
      <c r="D736" t="s">
        <v>94</v>
      </c>
      <c r="E736" t="s">
        <v>2905</v>
      </c>
      <c r="F736" t="s">
        <v>2906</v>
      </c>
      <c r="G736">
        <v>68082375.060768992</v>
      </c>
      <c r="H736">
        <v>120817592.025464</v>
      </c>
      <c r="I736">
        <v>0</v>
      </c>
      <c r="J736">
        <v>956583.28992320003</v>
      </c>
      <c r="K736">
        <v>2.1653546285537758E-3</v>
      </c>
      <c r="L736">
        <v>2.9434911481343406E-3</v>
      </c>
      <c r="M736">
        <v>0</v>
      </c>
      <c r="N736">
        <v>3.676788304387842E-3</v>
      </c>
      <c r="O736" t="s">
        <v>1539</v>
      </c>
    </row>
    <row r="737" spans="1:15">
      <c r="A737" t="s">
        <v>2907</v>
      </c>
      <c r="B737" t="s">
        <v>95</v>
      </c>
      <c r="C737" t="s">
        <v>472</v>
      </c>
      <c r="D737" t="s">
        <v>94</v>
      </c>
      <c r="E737" t="s">
        <v>473</v>
      </c>
      <c r="F737" t="s">
        <v>2908</v>
      </c>
      <c r="G737">
        <v>112420469.3622473</v>
      </c>
      <c r="H737">
        <v>169847851.14143819</v>
      </c>
      <c r="I737">
        <v>206934.28785149998</v>
      </c>
      <c r="J737">
        <v>1321004.9148836699</v>
      </c>
      <c r="K737">
        <v>3.5755242595524781E-3</v>
      </c>
      <c r="L737">
        <v>4.1380202831644911E-3</v>
      </c>
      <c r="M737">
        <v>4.2820602279596484E-3</v>
      </c>
      <c r="N737">
        <v>5.0775039374491753E-3</v>
      </c>
      <c r="O737" t="s">
        <v>775</v>
      </c>
    </row>
    <row r="738" spans="1:15">
      <c r="A738" t="s">
        <v>2909</v>
      </c>
      <c r="B738" t="s">
        <v>95</v>
      </c>
      <c r="C738" t="s">
        <v>2910</v>
      </c>
      <c r="D738" t="s">
        <v>94</v>
      </c>
      <c r="E738" t="s">
        <v>2911</v>
      </c>
      <c r="F738" t="s">
        <v>2912</v>
      </c>
      <c r="G738">
        <v>94610175.879627585</v>
      </c>
      <c r="H738">
        <v>171338450.08345699</v>
      </c>
      <c r="I738">
        <v>184751.39665149999</v>
      </c>
      <c r="J738">
        <v>1300046.62505148</v>
      </c>
      <c r="K738">
        <v>3.0090692644958446E-3</v>
      </c>
      <c r="L738">
        <v>4.1743358951353542E-3</v>
      </c>
      <c r="M738">
        <v>3.8230329824756057E-3</v>
      </c>
      <c r="N738">
        <v>4.9969472355427961E-3</v>
      </c>
      <c r="O738" t="s">
        <v>775</v>
      </c>
    </row>
    <row r="739" spans="1:15">
      <c r="A739" t="s">
        <v>2913</v>
      </c>
      <c r="B739" t="s">
        <v>95</v>
      </c>
      <c r="C739" t="s">
        <v>898</v>
      </c>
      <c r="D739" t="s">
        <v>94</v>
      </c>
      <c r="E739" t="s">
        <v>899</v>
      </c>
      <c r="F739" t="s">
        <v>2914</v>
      </c>
      <c r="G739">
        <v>670899044.79026484</v>
      </c>
      <c r="H739">
        <v>847636862.90923297</v>
      </c>
      <c r="I739">
        <v>1169956.1736579</v>
      </c>
      <c r="J739">
        <v>4727578.250391</v>
      </c>
      <c r="K739">
        <v>2.1337891791116642E-2</v>
      </c>
      <c r="L739">
        <v>2.0651062158893469E-2</v>
      </c>
      <c r="M739">
        <v>2.4209727888456503E-2</v>
      </c>
      <c r="N739">
        <v>1.8171239872391578E-2</v>
      </c>
      <c r="O739" t="s">
        <v>775</v>
      </c>
    </row>
    <row r="740" spans="1:15">
      <c r="A740" t="s">
        <v>2915</v>
      </c>
      <c r="B740" t="s">
        <v>95</v>
      </c>
      <c r="C740" t="s">
        <v>2635</v>
      </c>
      <c r="D740" t="s">
        <v>94</v>
      </c>
      <c r="E740" t="s">
        <v>2636</v>
      </c>
      <c r="F740" t="s">
        <v>2916</v>
      </c>
      <c r="G740">
        <v>149332305.97199419</v>
      </c>
      <c r="H740">
        <v>273055524.84646845</v>
      </c>
      <c r="I740">
        <v>127331.524459871</v>
      </c>
      <c r="J740">
        <v>2910434.8600820578</v>
      </c>
      <c r="K740">
        <v>4.74950234389508E-3</v>
      </c>
      <c r="L740">
        <v>6.6524792197924102E-3</v>
      </c>
      <c r="M740">
        <v>2.6348521664344014E-3</v>
      </c>
      <c r="N740">
        <v>1.1186744496751054E-2</v>
      </c>
      <c r="O740" t="s">
        <v>775</v>
      </c>
    </row>
    <row r="741" spans="1:15">
      <c r="A741" t="s">
        <v>2917</v>
      </c>
      <c r="B741" t="s">
        <v>95</v>
      </c>
      <c r="C741" t="s">
        <v>2918</v>
      </c>
      <c r="D741" t="s">
        <v>94</v>
      </c>
      <c r="E741" t="s">
        <v>2919</v>
      </c>
      <c r="F741" t="s">
        <v>2920</v>
      </c>
      <c r="G741">
        <v>300980606.10932505</v>
      </c>
      <c r="H741">
        <v>480634987.63678968</v>
      </c>
      <c r="I741">
        <v>681687.76208839996</v>
      </c>
      <c r="J741">
        <v>3105002.55039017</v>
      </c>
      <c r="K741">
        <v>9.5726647015769752E-3</v>
      </c>
      <c r="L741">
        <v>1.1709758553161458E-2</v>
      </c>
      <c r="M741">
        <v>1.4106062771097204E-2</v>
      </c>
      <c r="N741">
        <v>1.1934598045597863E-2</v>
      </c>
      <c r="O741" t="s">
        <v>775</v>
      </c>
    </row>
    <row r="742" spans="1:15">
      <c r="A742" t="s">
        <v>2921</v>
      </c>
      <c r="B742" t="s">
        <v>95</v>
      </c>
      <c r="C742" t="s">
        <v>2922</v>
      </c>
      <c r="D742" t="s">
        <v>94</v>
      </c>
      <c r="E742" t="s">
        <v>2923</v>
      </c>
      <c r="F742" t="s">
        <v>2924</v>
      </c>
      <c r="G742">
        <v>133300637.69573802</v>
      </c>
      <c r="H742">
        <v>262744005.30163512</v>
      </c>
      <c r="I742">
        <v>266325.24044289999</v>
      </c>
      <c r="J742">
        <v>1564699.990626683</v>
      </c>
      <c r="K742">
        <v>4.2396163847985479E-3</v>
      </c>
      <c r="L742">
        <v>6.4012586318366914E-3</v>
      </c>
      <c r="M742">
        <v>5.5110283155236231E-3</v>
      </c>
      <c r="N742">
        <v>6.0141868314193981E-3</v>
      </c>
      <c r="O742" t="s">
        <v>775</v>
      </c>
    </row>
    <row r="743" spans="1:15">
      <c r="A743" t="s">
        <v>2925</v>
      </c>
      <c r="B743" t="s">
        <v>95</v>
      </c>
      <c r="C743" t="s">
        <v>1101</v>
      </c>
      <c r="D743" t="s">
        <v>94</v>
      </c>
      <c r="E743" t="s">
        <v>1102</v>
      </c>
      <c r="F743" t="s">
        <v>2926</v>
      </c>
      <c r="G743">
        <v>2543648171.777113</v>
      </c>
      <c r="H743">
        <v>2666452961.202261</v>
      </c>
      <c r="I743">
        <v>3856078.4288726002</v>
      </c>
      <c r="J743">
        <v>14831979.1631891</v>
      </c>
      <c r="K743">
        <v>8.0900531705212664E-2</v>
      </c>
      <c r="L743">
        <v>6.4963061724994789E-2</v>
      </c>
      <c r="M743">
        <v>7.9793253441004366E-2</v>
      </c>
      <c r="N743">
        <v>5.7009199400207128E-2</v>
      </c>
      <c r="O743" t="s">
        <v>775</v>
      </c>
    </row>
    <row r="744" spans="1:15">
      <c r="A744" t="s">
        <v>2927</v>
      </c>
      <c r="B744" t="s">
        <v>95</v>
      </c>
      <c r="C744" t="s">
        <v>2928</v>
      </c>
      <c r="D744" t="s">
        <v>94</v>
      </c>
      <c r="E744" t="s">
        <v>2929</v>
      </c>
      <c r="F744" t="s">
        <v>2930</v>
      </c>
      <c r="G744">
        <v>658963931.36736107</v>
      </c>
      <c r="H744">
        <v>901342409.07472682</v>
      </c>
      <c r="I744">
        <v>1292901.13550055</v>
      </c>
      <c r="J744">
        <v>4925337.6624499802</v>
      </c>
      <c r="K744">
        <v>2.0958296439610009E-2</v>
      </c>
      <c r="L744">
        <v>2.1959495782620495E-2</v>
      </c>
      <c r="M744">
        <v>2.6753809571585907E-2</v>
      </c>
      <c r="N744">
        <v>1.893136133907479E-2</v>
      </c>
      <c r="O744" t="s">
        <v>775</v>
      </c>
    </row>
    <row r="745" spans="1:15">
      <c r="A745" t="s">
        <v>2931</v>
      </c>
      <c r="B745" t="s">
        <v>95</v>
      </c>
      <c r="C745" t="s">
        <v>484</v>
      </c>
      <c r="D745" t="s">
        <v>94</v>
      </c>
      <c r="E745" t="s">
        <v>485</v>
      </c>
      <c r="F745" t="s">
        <v>2932</v>
      </c>
      <c r="G745">
        <v>147822392.96438599</v>
      </c>
      <c r="H745">
        <v>263841678.8187843</v>
      </c>
      <c r="I745">
        <v>328354.42198370001</v>
      </c>
      <c r="J745">
        <v>1820131.867105</v>
      </c>
      <c r="K745">
        <v>4.7014796784575173E-3</v>
      </c>
      <c r="L745">
        <v>6.428001362155213E-3</v>
      </c>
      <c r="M745">
        <v>6.7945888796354407E-3</v>
      </c>
      <c r="N745">
        <v>6.9959820874066917E-3</v>
      </c>
      <c r="O745" t="s">
        <v>775</v>
      </c>
    </row>
    <row r="746" spans="1:15">
      <c r="A746" t="s">
        <v>2933</v>
      </c>
      <c r="B746" t="s">
        <v>95</v>
      </c>
      <c r="C746" t="s">
        <v>504</v>
      </c>
      <c r="D746" t="s">
        <v>94</v>
      </c>
      <c r="E746" t="s">
        <v>505</v>
      </c>
      <c r="F746" t="s">
        <v>2934</v>
      </c>
      <c r="G746">
        <v>580637640.56995392</v>
      </c>
      <c r="H746">
        <v>752159682.23187304</v>
      </c>
      <c r="I746">
        <v>1039521.0916971799</v>
      </c>
      <c r="J746">
        <v>3960080.3480297895</v>
      </c>
      <c r="K746">
        <v>1.8467134870052113E-2</v>
      </c>
      <c r="L746">
        <v>1.8324942001545854E-2</v>
      </c>
      <c r="M746">
        <v>2.1510654271446893E-2</v>
      </c>
      <c r="N746">
        <v>1.5221232966803189E-2</v>
      </c>
      <c r="O746" t="s">
        <v>775</v>
      </c>
    </row>
    <row r="747" spans="1:15">
      <c r="A747" t="s">
        <v>2935</v>
      </c>
      <c r="B747" t="s">
        <v>95</v>
      </c>
      <c r="C747" t="s">
        <v>512</v>
      </c>
      <c r="D747" t="s">
        <v>94</v>
      </c>
      <c r="E747" t="s">
        <v>513</v>
      </c>
      <c r="F747" t="s">
        <v>2936</v>
      </c>
      <c r="G747">
        <v>5491190971.5015907</v>
      </c>
      <c r="H747">
        <v>5298949741.7192984</v>
      </c>
      <c r="I747">
        <v>2988703.8526883321</v>
      </c>
      <c r="J747">
        <v>51234923.159280002</v>
      </c>
      <c r="K747">
        <v>0.17464690054952633</v>
      </c>
      <c r="L747">
        <v>0.12909884560414125</v>
      </c>
      <c r="M747">
        <v>6.1844801234343688E-2</v>
      </c>
      <c r="N747">
        <v>0.19693001982438424</v>
      </c>
      <c r="O747" t="s">
        <v>775</v>
      </c>
    </row>
    <row r="748" spans="1:15">
      <c r="A748" t="s">
        <v>2937</v>
      </c>
      <c r="B748" t="s">
        <v>95</v>
      </c>
      <c r="C748" t="s">
        <v>516</v>
      </c>
      <c r="D748" t="s">
        <v>94</v>
      </c>
      <c r="E748" t="s">
        <v>517</v>
      </c>
      <c r="F748" t="s">
        <v>2938</v>
      </c>
      <c r="G748">
        <v>216636453.66506398</v>
      </c>
      <c r="H748">
        <v>362259544.58509457</v>
      </c>
      <c r="I748">
        <v>570896.46153610002</v>
      </c>
      <c r="J748">
        <v>2174843.6624440751</v>
      </c>
      <c r="K748">
        <v>6.8901055117189603E-3</v>
      </c>
      <c r="L748">
        <v>8.8257657261424649E-3</v>
      </c>
      <c r="M748">
        <v>1.1813474980912444E-2</v>
      </c>
      <c r="N748">
        <v>8.3593763618726759E-3</v>
      </c>
      <c r="O748" t="s">
        <v>775</v>
      </c>
    </row>
    <row r="749" spans="1:15">
      <c r="A749" t="s">
        <v>2939</v>
      </c>
      <c r="B749" t="s">
        <v>95</v>
      </c>
      <c r="C749" t="s">
        <v>1692</v>
      </c>
      <c r="D749" t="s">
        <v>94</v>
      </c>
      <c r="E749" t="s">
        <v>1693</v>
      </c>
      <c r="F749" t="s">
        <v>2940</v>
      </c>
      <c r="G749">
        <v>36498430.755971998</v>
      </c>
      <c r="H749">
        <v>69759698.823324189</v>
      </c>
      <c r="I749">
        <v>0</v>
      </c>
      <c r="J749">
        <v>604827.91976643004</v>
      </c>
      <c r="K749">
        <v>1.1608297434079085E-3</v>
      </c>
      <c r="L749">
        <v>1.6995625598935516E-3</v>
      </c>
      <c r="M749">
        <v>0</v>
      </c>
      <c r="N749">
        <v>2.3247575459351575E-3</v>
      </c>
      <c r="O749" t="s">
        <v>775</v>
      </c>
    </row>
    <row r="750" spans="1:15">
      <c r="A750" t="s">
        <v>2941</v>
      </c>
      <c r="B750" t="s">
        <v>95</v>
      </c>
      <c r="C750" t="s">
        <v>2942</v>
      </c>
      <c r="D750" t="s">
        <v>94</v>
      </c>
      <c r="E750" t="s">
        <v>2943</v>
      </c>
      <c r="F750" t="s">
        <v>2944</v>
      </c>
      <c r="G750">
        <v>155828712.43150428</v>
      </c>
      <c r="H750">
        <v>260018148.51341531</v>
      </c>
      <c r="I750">
        <v>280684.91900295002</v>
      </c>
      <c r="J750">
        <v>2180641.9256745661</v>
      </c>
      <c r="K750">
        <v>4.9561200446364374E-3</v>
      </c>
      <c r="L750">
        <v>6.3348483086983539E-3</v>
      </c>
      <c r="M750">
        <v>5.8081709934562466E-3</v>
      </c>
      <c r="N750">
        <v>8.3816629590317618E-3</v>
      </c>
      <c r="O750" t="s">
        <v>775</v>
      </c>
    </row>
    <row r="751" spans="1:15">
      <c r="A751" t="s">
        <v>2945</v>
      </c>
      <c r="B751" t="s">
        <v>95</v>
      </c>
      <c r="C751" t="s">
        <v>524</v>
      </c>
      <c r="D751" t="s">
        <v>94</v>
      </c>
      <c r="E751" t="s">
        <v>525</v>
      </c>
      <c r="F751" t="s">
        <v>2946</v>
      </c>
      <c r="G751">
        <v>545865667.72282958</v>
      </c>
      <c r="H751">
        <v>638813382.99694431</v>
      </c>
      <c r="I751">
        <v>1070971.210140594</v>
      </c>
      <c r="J751">
        <v>4079890.3206994003</v>
      </c>
      <c r="K751">
        <v>1.7361214985775732E-2</v>
      </c>
      <c r="L751">
        <v>1.556347471124031E-2</v>
      </c>
      <c r="M751">
        <v>2.2161446862415706E-2</v>
      </c>
      <c r="N751">
        <v>1.5681742690212656E-2</v>
      </c>
      <c r="O751" t="s">
        <v>775</v>
      </c>
    </row>
    <row r="752" spans="1:15">
      <c r="A752" t="s">
        <v>2947</v>
      </c>
      <c r="B752" t="s">
        <v>95</v>
      </c>
      <c r="C752" t="s">
        <v>528</v>
      </c>
      <c r="D752" t="s">
        <v>94</v>
      </c>
      <c r="E752" t="s">
        <v>529</v>
      </c>
      <c r="F752" t="s">
        <v>2948</v>
      </c>
      <c r="G752">
        <v>172382907.17180902</v>
      </c>
      <c r="H752">
        <v>285761523.95180708</v>
      </c>
      <c r="I752">
        <v>363405.37211381801</v>
      </c>
      <c r="J752">
        <v>1463077.7391423073</v>
      </c>
      <c r="K752">
        <v>5.4826249171662849E-3</v>
      </c>
      <c r="L752">
        <v>6.9620367541528413E-3</v>
      </c>
      <c r="M752">
        <v>7.5198929414354021E-3</v>
      </c>
      <c r="N752">
        <v>5.623584664666819E-3</v>
      </c>
      <c r="O752" t="s">
        <v>775</v>
      </c>
    </row>
    <row r="753" spans="1:15">
      <c r="A753" t="s">
        <v>2949</v>
      </c>
      <c r="B753" t="s">
        <v>95</v>
      </c>
      <c r="C753" t="s">
        <v>532</v>
      </c>
      <c r="D753" t="s">
        <v>94</v>
      </c>
      <c r="E753" t="s">
        <v>533</v>
      </c>
      <c r="F753" t="s">
        <v>2950</v>
      </c>
      <c r="G753">
        <v>311862823.44062251</v>
      </c>
      <c r="H753">
        <v>508818742.10667145</v>
      </c>
      <c r="I753">
        <v>738555.18385699997</v>
      </c>
      <c r="J753">
        <v>2813543.5604217015</v>
      </c>
      <c r="K753">
        <v>9.918772775013315E-3</v>
      </c>
      <c r="L753">
        <v>1.2396402198449506E-2</v>
      </c>
      <c r="M753">
        <v>1.5282811813269839E-2</v>
      </c>
      <c r="N753">
        <v>1.0814326536766892E-2</v>
      </c>
      <c r="O753" t="s">
        <v>775</v>
      </c>
    </row>
    <row r="754" spans="1:15">
      <c r="A754" t="s">
        <v>2951</v>
      </c>
      <c r="B754" t="s">
        <v>95</v>
      </c>
      <c r="C754" t="s">
        <v>944</v>
      </c>
      <c r="D754" t="s">
        <v>94</v>
      </c>
      <c r="E754" t="s">
        <v>945</v>
      </c>
      <c r="F754" t="s">
        <v>2952</v>
      </c>
      <c r="G754">
        <v>76917045.312109917</v>
      </c>
      <c r="H754">
        <v>122760932.329741</v>
      </c>
      <c r="I754">
        <v>0</v>
      </c>
      <c r="J754">
        <v>1052252.1639285772</v>
      </c>
      <c r="K754">
        <v>2.4463406268156193E-3</v>
      </c>
      <c r="L754">
        <v>2.9908369434573138E-3</v>
      </c>
      <c r="M754">
        <v>0</v>
      </c>
      <c r="N754">
        <v>4.0445076663528264E-3</v>
      </c>
      <c r="O754" t="s">
        <v>775</v>
      </c>
    </row>
    <row r="755" spans="1:15">
      <c r="A755" t="s">
        <v>2953</v>
      </c>
      <c r="B755" t="s">
        <v>95</v>
      </c>
      <c r="C755" t="s">
        <v>2954</v>
      </c>
      <c r="D755" t="s">
        <v>94</v>
      </c>
      <c r="E755" t="s">
        <v>2955</v>
      </c>
      <c r="F755" t="s">
        <v>2956</v>
      </c>
      <c r="G755">
        <v>159316354.55329901</v>
      </c>
      <c r="H755">
        <v>274572140.732521</v>
      </c>
      <c r="I755">
        <v>387775.48671330005</v>
      </c>
      <c r="J755">
        <v>1731524.7289363202</v>
      </c>
      <c r="K755">
        <v>5.0670442302928071E-3</v>
      </c>
      <c r="L755">
        <v>6.6894286851879358E-3</v>
      </c>
      <c r="M755">
        <v>8.0241800731655853E-3</v>
      </c>
      <c r="N755">
        <v>6.6554056914610383E-3</v>
      </c>
      <c r="O755" t="s">
        <v>775</v>
      </c>
    </row>
    <row r="756" spans="1:15">
      <c r="A756" t="s">
        <v>2957</v>
      </c>
      <c r="B756" t="s">
        <v>95</v>
      </c>
      <c r="C756" t="s">
        <v>193</v>
      </c>
      <c r="D756" t="s">
        <v>94</v>
      </c>
      <c r="E756" t="s">
        <v>2958</v>
      </c>
      <c r="F756" t="s">
        <v>2959</v>
      </c>
      <c r="G756">
        <v>17986213.823172696</v>
      </c>
      <c r="H756">
        <v>27821886.764434889</v>
      </c>
      <c r="I756">
        <v>0</v>
      </c>
      <c r="J756">
        <v>251923.23226861702</v>
      </c>
      <c r="K756">
        <v>5.7205012776657678E-4</v>
      </c>
      <c r="L756">
        <v>6.7782742597824561E-4</v>
      </c>
      <c r="M756">
        <v>0</v>
      </c>
      <c r="N756">
        <v>9.6830919352898059E-4</v>
      </c>
      <c r="O756" t="s">
        <v>775</v>
      </c>
    </row>
    <row r="757" spans="1:15">
      <c r="A757" t="s">
        <v>2960</v>
      </c>
      <c r="B757" t="s">
        <v>95</v>
      </c>
      <c r="C757" t="s">
        <v>1151</v>
      </c>
      <c r="D757" t="s">
        <v>94</v>
      </c>
      <c r="E757" t="s">
        <v>1152</v>
      </c>
      <c r="F757" t="s">
        <v>2961</v>
      </c>
      <c r="G757">
        <v>50892427.065981805</v>
      </c>
      <c r="H757">
        <v>101069575.2133373</v>
      </c>
      <c r="I757">
        <v>0</v>
      </c>
      <c r="J757">
        <v>792417.62870132003</v>
      </c>
      <c r="K757">
        <v>1.6186296733522688E-3</v>
      </c>
      <c r="L757">
        <v>2.4623682279932757E-3</v>
      </c>
      <c r="M757">
        <v>0</v>
      </c>
      <c r="N757">
        <v>3.045790053089551E-3</v>
      </c>
      <c r="O757" t="s">
        <v>775</v>
      </c>
    </row>
    <row r="758" spans="1:15">
      <c r="A758" t="s">
        <v>2962</v>
      </c>
      <c r="B758" t="s">
        <v>95</v>
      </c>
      <c r="C758" t="s">
        <v>2963</v>
      </c>
      <c r="D758" t="s">
        <v>94</v>
      </c>
      <c r="E758" t="s">
        <v>2964</v>
      </c>
      <c r="F758" t="s">
        <v>2965</v>
      </c>
      <c r="G758">
        <v>56738658.808978997</v>
      </c>
      <c r="H758">
        <v>112353831.22727109</v>
      </c>
      <c r="I758">
        <v>0</v>
      </c>
      <c r="J758">
        <v>793246.59536190995</v>
      </c>
      <c r="K758">
        <v>1.8045686179469257E-3</v>
      </c>
      <c r="L758">
        <v>2.7372876923978905E-3</v>
      </c>
      <c r="M758">
        <v>0</v>
      </c>
      <c r="N758">
        <v>3.0489763254763803E-3</v>
      </c>
      <c r="O758" t="s">
        <v>775</v>
      </c>
    </row>
    <row r="759" spans="1:15">
      <c r="A759" t="s">
        <v>2966</v>
      </c>
      <c r="B759" t="s">
        <v>95</v>
      </c>
      <c r="C759" t="s">
        <v>2967</v>
      </c>
      <c r="D759" t="s">
        <v>94</v>
      </c>
      <c r="E759" t="s">
        <v>2968</v>
      </c>
      <c r="F759" t="s">
        <v>2969</v>
      </c>
      <c r="G759">
        <v>47528225.498135999</v>
      </c>
      <c r="H759">
        <v>100200429.52405941</v>
      </c>
      <c r="I759">
        <v>0</v>
      </c>
      <c r="J759">
        <v>891795.50641040993</v>
      </c>
      <c r="K759">
        <v>1.5116315048861919E-3</v>
      </c>
      <c r="L759">
        <v>2.4411931441338875E-3</v>
      </c>
      <c r="M759">
        <v>0</v>
      </c>
      <c r="N759">
        <v>3.4277655928305838E-3</v>
      </c>
      <c r="O759" t="s">
        <v>775</v>
      </c>
    </row>
    <row r="760" spans="1:15">
      <c r="A760" t="s">
        <v>2970</v>
      </c>
      <c r="B760" t="s">
        <v>95</v>
      </c>
      <c r="C760" t="s">
        <v>536</v>
      </c>
      <c r="D760" t="s">
        <v>94</v>
      </c>
      <c r="E760" t="s">
        <v>537</v>
      </c>
      <c r="F760" t="s">
        <v>2971</v>
      </c>
      <c r="G760">
        <v>79619317.574864</v>
      </c>
      <c r="H760">
        <v>136389676.4354355</v>
      </c>
      <c r="I760">
        <v>0</v>
      </c>
      <c r="J760">
        <v>747545.64522536099</v>
      </c>
      <c r="K760">
        <v>2.5322861853620746E-3</v>
      </c>
      <c r="L760">
        <v>3.3228754070847365E-3</v>
      </c>
      <c r="M760">
        <v>0</v>
      </c>
      <c r="N760">
        <v>2.8733170590731737E-3</v>
      </c>
      <c r="O760" t="s">
        <v>775</v>
      </c>
    </row>
    <row r="761" spans="1:15">
      <c r="A761" t="s">
        <v>2972</v>
      </c>
      <c r="B761" t="s">
        <v>95</v>
      </c>
      <c r="C761" t="s">
        <v>544</v>
      </c>
      <c r="D761" t="s">
        <v>94</v>
      </c>
      <c r="E761" t="s">
        <v>545</v>
      </c>
      <c r="F761" t="s">
        <v>2973</v>
      </c>
      <c r="G761">
        <v>53437222.499490194</v>
      </c>
      <c r="H761">
        <v>106637097.3574957</v>
      </c>
      <c r="I761">
        <v>0</v>
      </c>
      <c r="J761">
        <v>603032.61869643</v>
      </c>
      <c r="K761">
        <v>1.6995666936273611E-3</v>
      </c>
      <c r="L761">
        <v>2.5980103300550202E-3</v>
      </c>
      <c r="M761">
        <v>0</v>
      </c>
      <c r="N761">
        <v>2.3178570051808223E-3</v>
      </c>
      <c r="O761" t="s">
        <v>775</v>
      </c>
    </row>
    <row r="762" spans="1:15">
      <c r="A762" t="s">
        <v>2974</v>
      </c>
      <c r="B762" t="s">
        <v>95</v>
      </c>
      <c r="C762" t="s">
        <v>2975</v>
      </c>
      <c r="D762" t="s">
        <v>94</v>
      </c>
      <c r="E762" t="s">
        <v>2976</v>
      </c>
      <c r="F762" t="s">
        <v>2977</v>
      </c>
      <c r="G762">
        <v>863813848.1401521</v>
      </c>
      <c r="H762">
        <v>1120486110.6787999</v>
      </c>
      <c r="I762">
        <v>1552774.2216893001</v>
      </c>
      <c r="J762">
        <v>5915330.3784145908</v>
      </c>
      <c r="K762">
        <v>2.7473532064790453E-2</v>
      </c>
      <c r="L762">
        <v>2.7298515829510931E-2</v>
      </c>
      <c r="M762">
        <v>3.213132442540529E-2</v>
      </c>
      <c r="N762">
        <v>2.2736564375582018E-2</v>
      </c>
      <c r="O762" t="s">
        <v>775</v>
      </c>
    </row>
    <row r="763" spans="1:15">
      <c r="A763" t="s">
        <v>2978</v>
      </c>
      <c r="B763" t="s">
        <v>95</v>
      </c>
      <c r="C763" t="s">
        <v>2979</v>
      </c>
      <c r="D763" t="s">
        <v>94</v>
      </c>
      <c r="E763" t="s">
        <v>2980</v>
      </c>
      <c r="F763" t="s">
        <v>2981</v>
      </c>
      <c r="G763">
        <v>98415321.896557093</v>
      </c>
      <c r="H763">
        <v>205345404.97505748</v>
      </c>
      <c r="I763">
        <v>126353.45881309999</v>
      </c>
      <c r="J763">
        <v>1578520.29752</v>
      </c>
      <c r="K763">
        <v>3.1300916367724709E-3</v>
      </c>
      <c r="L763">
        <v>5.002850758081245E-3</v>
      </c>
      <c r="M763">
        <v>2.6146132004812228E-3</v>
      </c>
      <c r="N763">
        <v>6.0673074987817547E-3</v>
      </c>
      <c r="O763" t="s">
        <v>775</v>
      </c>
    </row>
    <row r="764" spans="1:15">
      <c r="A764" t="s">
        <v>2982</v>
      </c>
      <c r="B764" t="s">
        <v>95</v>
      </c>
      <c r="C764" t="s">
        <v>976</v>
      </c>
      <c r="D764" t="s">
        <v>94</v>
      </c>
      <c r="E764" t="s">
        <v>977</v>
      </c>
      <c r="F764" t="s">
        <v>2983</v>
      </c>
      <c r="G764">
        <v>31860741.336036298</v>
      </c>
      <c r="H764">
        <v>87490530.127426997</v>
      </c>
      <c r="I764">
        <v>0</v>
      </c>
      <c r="J764">
        <v>727998.23916922009</v>
      </c>
      <c r="K764">
        <v>1.0133283931349614E-3</v>
      </c>
      <c r="L764">
        <v>2.1315405865843171E-3</v>
      </c>
      <c r="M764">
        <v>0</v>
      </c>
      <c r="N764">
        <v>2.7981833255808094E-3</v>
      </c>
      <c r="O764" t="s">
        <v>775</v>
      </c>
    </row>
    <row r="765" spans="1:15">
      <c r="A765" t="s">
        <v>2984</v>
      </c>
      <c r="B765" t="s">
        <v>95</v>
      </c>
      <c r="C765" t="s">
        <v>1734</v>
      </c>
      <c r="D765" t="s">
        <v>94</v>
      </c>
      <c r="E765" t="s">
        <v>1735</v>
      </c>
      <c r="F765" t="s">
        <v>2985</v>
      </c>
      <c r="G765">
        <v>188167141.24846897</v>
      </c>
      <c r="H765">
        <v>317882769.84153688</v>
      </c>
      <c r="I765">
        <v>375795.46850369999</v>
      </c>
      <c r="J765">
        <v>1431601.7840635199</v>
      </c>
      <c r="K765">
        <v>5.9846412508439044E-3</v>
      </c>
      <c r="L765">
        <v>7.7446098989936915E-3</v>
      </c>
      <c r="M765">
        <v>7.7762793504860539E-3</v>
      </c>
      <c r="N765">
        <v>5.5026015524566796E-3</v>
      </c>
      <c r="O765" t="s">
        <v>775</v>
      </c>
    </row>
    <row r="766" spans="1:15">
      <c r="A766" t="s">
        <v>2986</v>
      </c>
      <c r="B766" t="s">
        <v>95</v>
      </c>
      <c r="C766" t="s">
        <v>548</v>
      </c>
      <c r="D766" t="s">
        <v>94</v>
      </c>
      <c r="E766" t="s">
        <v>549</v>
      </c>
      <c r="F766" t="s">
        <v>2987</v>
      </c>
      <c r="G766">
        <v>82266469.939834207</v>
      </c>
      <c r="H766">
        <v>136269593.09036329</v>
      </c>
      <c r="I766">
        <v>0</v>
      </c>
      <c r="J766">
        <v>905110.62243722996</v>
      </c>
      <c r="K766">
        <v>2.6164786598587269E-3</v>
      </c>
      <c r="L766">
        <v>3.3199498044689858E-3</v>
      </c>
      <c r="M766">
        <v>0</v>
      </c>
      <c r="N766">
        <v>3.4789444743714786E-3</v>
      </c>
      <c r="O766" t="s">
        <v>775</v>
      </c>
    </row>
    <row r="767" spans="1:15">
      <c r="A767" t="s">
        <v>2988</v>
      </c>
      <c r="B767" t="s">
        <v>95</v>
      </c>
      <c r="C767" t="s">
        <v>2989</v>
      </c>
      <c r="D767" t="s">
        <v>94</v>
      </c>
      <c r="E767" t="s">
        <v>2990</v>
      </c>
      <c r="F767" t="s">
        <v>2991</v>
      </c>
      <c r="G767">
        <v>122599071.50196899</v>
      </c>
      <c r="H767">
        <v>192774411.89533949</v>
      </c>
      <c r="I767">
        <v>0</v>
      </c>
      <c r="J767">
        <v>1769276.7000681059</v>
      </c>
      <c r="K767">
        <v>3.8992539067009657E-3</v>
      </c>
      <c r="L767">
        <v>4.6965823891039092E-3</v>
      </c>
      <c r="M767">
        <v>0</v>
      </c>
      <c r="N767">
        <v>6.8005117239279883E-3</v>
      </c>
      <c r="O767" t="s">
        <v>775</v>
      </c>
    </row>
    <row r="768" spans="1:15">
      <c r="A768" t="s">
        <v>2992</v>
      </c>
      <c r="B768" t="s">
        <v>95</v>
      </c>
      <c r="C768" t="s">
        <v>2993</v>
      </c>
      <c r="D768" t="s">
        <v>94</v>
      </c>
      <c r="E768" t="s">
        <v>2994</v>
      </c>
      <c r="F768" t="s">
        <v>2995</v>
      </c>
      <c r="G768">
        <v>59699659.508502997</v>
      </c>
      <c r="H768">
        <v>110525571.7447409</v>
      </c>
      <c r="I768">
        <v>0</v>
      </c>
      <c r="J768">
        <v>1164317.9670230851</v>
      </c>
      <c r="K768">
        <v>1.8987430142446808E-3</v>
      </c>
      <c r="L768">
        <v>2.6927456227116642E-3</v>
      </c>
      <c r="M768">
        <v>0</v>
      </c>
      <c r="N768">
        <v>4.4752513752177375E-3</v>
      </c>
      <c r="O768" t="s">
        <v>775</v>
      </c>
    </row>
    <row r="769" spans="1:15">
      <c r="A769" t="s">
        <v>2996</v>
      </c>
      <c r="B769" t="s">
        <v>95</v>
      </c>
      <c r="C769" t="s">
        <v>2997</v>
      </c>
      <c r="D769" t="s">
        <v>94</v>
      </c>
      <c r="E769" t="s">
        <v>2998</v>
      </c>
      <c r="F769" t="s">
        <v>2999</v>
      </c>
      <c r="G769">
        <v>1207149777.115725</v>
      </c>
      <c r="H769">
        <v>1388200553.1987069</v>
      </c>
      <c r="I769">
        <v>2302971.8498478997</v>
      </c>
      <c r="J769">
        <v>8773226.1015074011</v>
      </c>
      <c r="K769">
        <v>3.8393304506519808E-2</v>
      </c>
      <c r="L769">
        <v>3.3820869723296371E-2</v>
      </c>
      <c r="M769">
        <v>4.765505159503159E-2</v>
      </c>
      <c r="N769">
        <v>3.3721365887922163E-2</v>
      </c>
      <c r="O769" t="s">
        <v>775</v>
      </c>
    </row>
    <row r="770" spans="1:15">
      <c r="A770" t="s">
        <v>3000</v>
      </c>
      <c r="B770" t="s">
        <v>95</v>
      </c>
      <c r="C770" t="s">
        <v>990</v>
      </c>
      <c r="D770" t="s">
        <v>94</v>
      </c>
      <c r="E770" t="s">
        <v>991</v>
      </c>
      <c r="F770" t="s">
        <v>3001</v>
      </c>
      <c r="G770">
        <v>132521590.18080841</v>
      </c>
      <c r="H770">
        <v>184633041.00719938</v>
      </c>
      <c r="I770">
        <v>197380.81788481999</v>
      </c>
      <c r="J770">
        <v>810701.15491586016</v>
      </c>
      <c r="K770">
        <v>4.2148388393499579E-3</v>
      </c>
      <c r="L770">
        <v>4.498233351176815E-3</v>
      </c>
      <c r="M770">
        <v>4.0843717046701485E-3</v>
      </c>
      <c r="N770">
        <v>3.1160658524441343E-3</v>
      </c>
      <c r="O770" t="s">
        <v>775</v>
      </c>
    </row>
    <row r="771" spans="1:15">
      <c r="A771" t="s">
        <v>3002</v>
      </c>
      <c r="B771" t="s">
        <v>95</v>
      </c>
      <c r="C771" t="s">
        <v>560</v>
      </c>
      <c r="D771" t="s">
        <v>94</v>
      </c>
      <c r="E771" t="s">
        <v>561</v>
      </c>
      <c r="F771" t="s">
        <v>3003</v>
      </c>
      <c r="G771">
        <v>249306022.56000298</v>
      </c>
      <c r="H771">
        <v>380306641.72096401</v>
      </c>
      <c r="I771">
        <v>422982.9609682</v>
      </c>
      <c r="J771">
        <v>1611363.6555713161</v>
      </c>
      <c r="K771">
        <v>7.9291586022783075E-3</v>
      </c>
      <c r="L771">
        <v>9.2654489691072501E-3</v>
      </c>
      <c r="M771">
        <v>8.7527230652385511E-3</v>
      </c>
      <c r="N771">
        <v>6.1935464536453672E-3</v>
      </c>
      <c r="O771" t="s">
        <v>775</v>
      </c>
    </row>
    <row r="772" spans="1:15">
      <c r="A772" t="s">
        <v>3004</v>
      </c>
      <c r="B772" t="s">
        <v>95</v>
      </c>
      <c r="C772" t="s">
        <v>3005</v>
      </c>
      <c r="D772" t="s">
        <v>94</v>
      </c>
      <c r="E772" t="s">
        <v>3006</v>
      </c>
      <c r="F772" t="s">
        <v>3007</v>
      </c>
      <c r="G772">
        <v>104634472.84328631</v>
      </c>
      <c r="H772">
        <v>199717468.36909422</v>
      </c>
      <c r="I772">
        <v>277543.39679919998</v>
      </c>
      <c r="J772">
        <v>1057308.1703565719</v>
      </c>
      <c r="K772">
        <v>3.3278912475550649E-3</v>
      </c>
      <c r="L772">
        <v>4.8657367724091695E-3</v>
      </c>
      <c r="M772">
        <v>5.7431639449695131E-3</v>
      </c>
      <c r="N772">
        <v>4.0639412750068651E-3</v>
      </c>
      <c r="O772" t="s">
        <v>775</v>
      </c>
    </row>
    <row r="773" spans="1:15">
      <c r="A773" t="s">
        <v>3008</v>
      </c>
      <c r="B773" t="s">
        <v>95</v>
      </c>
      <c r="C773" t="s">
        <v>3009</v>
      </c>
      <c r="D773" t="s">
        <v>94</v>
      </c>
      <c r="E773" t="s">
        <v>3010</v>
      </c>
      <c r="F773" t="s">
        <v>3011</v>
      </c>
      <c r="G773">
        <v>84325450.319215998</v>
      </c>
      <c r="H773">
        <v>130284107.77304299</v>
      </c>
      <c r="I773">
        <v>0</v>
      </c>
      <c r="J773">
        <v>950238.37539669988</v>
      </c>
      <c r="K773">
        <v>2.6819643702296748E-3</v>
      </c>
      <c r="L773">
        <v>3.1741248235745883E-3</v>
      </c>
      <c r="M773">
        <v>0</v>
      </c>
      <c r="N773">
        <v>3.6524005612930933E-3</v>
      </c>
      <c r="O773" t="s">
        <v>775</v>
      </c>
    </row>
    <row r="774" spans="1:15">
      <c r="A774" t="s">
        <v>3012</v>
      </c>
      <c r="B774" t="s">
        <v>95</v>
      </c>
      <c r="C774" t="s">
        <v>3013</v>
      </c>
      <c r="D774" t="s">
        <v>94</v>
      </c>
      <c r="E774" t="s">
        <v>3014</v>
      </c>
      <c r="F774" t="s">
        <v>3015</v>
      </c>
      <c r="G774">
        <v>208191734.10568941</v>
      </c>
      <c r="H774">
        <v>343912055.68853682</v>
      </c>
      <c r="I774">
        <v>372669.17365154997</v>
      </c>
      <c r="J774">
        <v>1419692.0840828128</v>
      </c>
      <c r="K774">
        <v>6.6215218647999331E-3</v>
      </c>
      <c r="L774">
        <v>8.3787640084941918E-3</v>
      </c>
      <c r="M774">
        <v>7.7115873993055259E-3</v>
      </c>
      <c r="N774">
        <v>5.4568246231927915E-3</v>
      </c>
      <c r="O774" t="s">
        <v>775</v>
      </c>
    </row>
    <row r="775" spans="1:15">
      <c r="A775" t="s">
        <v>3016</v>
      </c>
      <c r="B775" t="s">
        <v>95</v>
      </c>
      <c r="C775" t="s">
        <v>3017</v>
      </c>
      <c r="D775" t="s">
        <v>94</v>
      </c>
      <c r="E775" t="s">
        <v>3018</v>
      </c>
      <c r="F775" t="s">
        <v>3019</v>
      </c>
      <c r="G775">
        <v>76114235.901413396</v>
      </c>
      <c r="H775">
        <v>141883873.67567161</v>
      </c>
      <c r="I775">
        <v>160356.22742730001</v>
      </c>
      <c r="J775">
        <v>1080697.320799435</v>
      </c>
      <c r="K775">
        <v>2.4208073361255311E-3</v>
      </c>
      <c r="L775">
        <v>3.4567310871361201E-3</v>
      </c>
      <c r="M775">
        <v>3.3182273991483246E-3</v>
      </c>
      <c r="N775">
        <v>4.1538413973525017E-3</v>
      </c>
      <c r="O775" t="s">
        <v>775</v>
      </c>
    </row>
    <row r="776" spans="1:15">
      <c r="A776" t="s">
        <v>3020</v>
      </c>
      <c r="B776" t="s">
        <v>95</v>
      </c>
      <c r="C776" t="s">
        <v>3021</v>
      </c>
      <c r="D776" t="s">
        <v>94</v>
      </c>
      <c r="E776" t="s">
        <v>3022</v>
      </c>
      <c r="F776" t="s">
        <v>3023</v>
      </c>
      <c r="G776">
        <v>32537060.658056598</v>
      </c>
      <c r="H776">
        <v>53206582.545873396</v>
      </c>
      <c r="I776">
        <v>0</v>
      </c>
      <c r="J776">
        <v>353362.34655856004</v>
      </c>
      <c r="K776">
        <v>1.0348386764206113E-3</v>
      </c>
      <c r="L776">
        <v>1.2962773228690824E-3</v>
      </c>
      <c r="M776">
        <v>0</v>
      </c>
      <c r="N776">
        <v>1.3582074417606304E-3</v>
      </c>
      <c r="O776" t="s">
        <v>775</v>
      </c>
    </row>
    <row r="777" spans="1:15">
      <c r="A777" t="s">
        <v>3024</v>
      </c>
      <c r="B777" t="s">
        <v>95</v>
      </c>
      <c r="C777" t="s">
        <v>3025</v>
      </c>
      <c r="D777" t="s">
        <v>94</v>
      </c>
      <c r="E777" t="s">
        <v>3026</v>
      </c>
      <c r="F777" t="s">
        <v>3027</v>
      </c>
      <c r="G777">
        <v>802045256.49900699</v>
      </c>
      <c r="H777">
        <v>960698286.95683503</v>
      </c>
      <c r="I777">
        <v>1448935.5637548999</v>
      </c>
      <c r="J777">
        <v>5519754.5383236455</v>
      </c>
      <c r="K777">
        <v>2.5508986825438593E-2</v>
      </c>
      <c r="L777">
        <v>2.3405589006353221E-2</v>
      </c>
      <c r="M777">
        <v>2.9982606627682533E-2</v>
      </c>
      <c r="N777">
        <v>2.121610229176122E-2</v>
      </c>
      <c r="O777" t="s">
        <v>775</v>
      </c>
    </row>
    <row r="778" spans="1:15">
      <c r="A778" t="s">
        <v>3028</v>
      </c>
      <c r="B778" t="s">
        <v>95</v>
      </c>
      <c r="C778" t="s">
        <v>3029</v>
      </c>
      <c r="D778" t="s">
        <v>94</v>
      </c>
      <c r="E778" t="s">
        <v>3030</v>
      </c>
      <c r="F778" t="s">
        <v>3031</v>
      </c>
      <c r="G778">
        <v>81261583.256802008</v>
      </c>
      <c r="H778">
        <v>150629014.38790062</v>
      </c>
      <c r="I778">
        <v>0</v>
      </c>
      <c r="J778">
        <v>1003003.920465206</v>
      </c>
      <c r="K778">
        <v>2.5845183172835211E-3</v>
      </c>
      <c r="L778">
        <v>3.6697898300235799E-3</v>
      </c>
      <c r="M778">
        <v>0</v>
      </c>
      <c r="N778">
        <v>3.8552137831277642E-3</v>
      </c>
      <c r="O778" t="s">
        <v>775</v>
      </c>
    </row>
    <row r="779" spans="1:15">
      <c r="A779" t="s">
        <v>3032</v>
      </c>
      <c r="B779" t="s">
        <v>95</v>
      </c>
      <c r="C779" t="s">
        <v>1014</v>
      </c>
      <c r="D779" t="s">
        <v>94</v>
      </c>
      <c r="E779" t="s">
        <v>1015</v>
      </c>
      <c r="F779" t="s">
        <v>3033</v>
      </c>
      <c r="G779">
        <v>21316195.288977098</v>
      </c>
      <c r="H779">
        <v>41477172.302652769</v>
      </c>
      <c r="I779">
        <v>0</v>
      </c>
      <c r="J779">
        <v>354664.99378915399</v>
      </c>
      <c r="K779">
        <v>6.7795992855630856E-4</v>
      </c>
      <c r="L779">
        <v>1.0105125211961649E-3</v>
      </c>
      <c r="M779">
        <v>0</v>
      </c>
      <c r="N779">
        <v>1.3632143848597259E-3</v>
      </c>
      <c r="O779" t="s">
        <v>775</v>
      </c>
    </row>
    <row r="780" spans="1:15">
      <c r="A780" t="s">
        <v>3034</v>
      </c>
      <c r="B780" t="s">
        <v>95</v>
      </c>
      <c r="C780" t="s">
        <v>3035</v>
      </c>
      <c r="D780" t="s">
        <v>94</v>
      </c>
      <c r="E780" t="s">
        <v>3036</v>
      </c>
      <c r="F780" t="s">
        <v>3037</v>
      </c>
      <c r="G780">
        <v>750434629.97554135</v>
      </c>
      <c r="H780">
        <v>1023596364.6908953</v>
      </c>
      <c r="I780">
        <v>1525974.8081644699</v>
      </c>
      <c r="J780">
        <v>5813237.3630014341</v>
      </c>
      <c r="K780">
        <v>2.38675148743588E-2</v>
      </c>
      <c r="L780">
        <v>2.4937981201405834E-2</v>
      </c>
      <c r="M780">
        <v>3.1576768174825534E-2</v>
      </c>
      <c r="N780">
        <v>2.2344152748716865E-2</v>
      </c>
      <c r="O780" t="s">
        <v>775</v>
      </c>
    </row>
    <row r="781" spans="1:15">
      <c r="A781" t="s">
        <v>3038</v>
      </c>
      <c r="B781" t="s">
        <v>95</v>
      </c>
      <c r="C781" t="s">
        <v>3039</v>
      </c>
      <c r="D781" t="s">
        <v>94</v>
      </c>
      <c r="E781" t="s">
        <v>3040</v>
      </c>
      <c r="F781" t="s">
        <v>3041</v>
      </c>
      <c r="G781">
        <v>73309295.051830202</v>
      </c>
      <c r="H781">
        <v>132331407.48168211</v>
      </c>
      <c r="I781">
        <v>183522.09129467001</v>
      </c>
      <c r="J781">
        <v>699131.76028243999</v>
      </c>
      <c r="K781">
        <v>2.3315964111828677E-3</v>
      </c>
      <c r="L781">
        <v>3.2240033923238076E-3</v>
      </c>
      <c r="M781">
        <v>3.7975951508279239E-3</v>
      </c>
      <c r="N781">
        <v>2.6872301727525879E-3</v>
      </c>
      <c r="O781" t="s">
        <v>775</v>
      </c>
    </row>
    <row r="782" spans="1:15">
      <c r="A782" t="s">
        <v>3042</v>
      </c>
      <c r="B782" t="s">
        <v>95</v>
      </c>
      <c r="C782" t="s">
        <v>3043</v>
      </c>
      <c r="D782" t="s">
        <v>94</v>
      </c>
      <c r="E782" t="s">
        <v>3044</v>
      </c>
      <c r="F782" t="s">
        <v>3045</v>
      </c>
      <c r="G782">
        <v>489974061.84847152</v>
      </c>
      <c r="H782">
        <v>677085897.15496492</v>
      </c>
      <c r="I782">
        <v>1005053.7587783799</v>
      </c>
      <c r="J782">
        <v>3828776.203560682</v>
      </c>
      <c r="K782">
        <v>1.5583586820346426E-2</v>
      </c>
      <c r="L782">
        <v>1.649591182368695E-2</v>
      </c>
      <c r="M782">
        <v>2.0797426913198015E-2</v>
      </c>
      <c r="N782">
        <v>1.4716543466382973E-2</v>
      </c>
      <c r="O782" t="s">
        <v>775</v>
      </c>
    </row>
    <row r="783" spans="1:15">
      <c r="A783" t="s">
        <v>3046</v>
      </c>
      <c r="B783" t="s">
        <v>95</v>
      </c>
      <c r="C783" t="s">
        <v>2771</v>
      </c>
      <c r="D783" t="s">
        <v>94</v>
      </c>
      <c r="E783" t="s">
        <v>2772</v>
      </c>
      <c r="F783" t="s">
        <v>3047</v>
      </c>
      <c r="G783">
        <v>118576425.96238001</v>
      </c>
      <c r="H783">
        <v>187859403.86930689</v>
      </c>
      <c r="I783">
        <v>191130.32646851</v>
      </c>
      <c r="J783">
        <v>1612388.6943322411</v>
      </c>
      <c r="K783">
        <v>3.7713139790705704E-3</v>
      </c>
      <c r="L783">
        <v>4.5768375541415723E-3</v>
      </c>
      <c r="M783">
        <v>3.9550312218682299E-3</v>
      </c>
      <c r="N783">
        <v>6.1974863620332882E-3</v>
      </c>
      <c r="O783" t="s">
        <v>775</v>
      </c>
    </row>
    <row r="784" spans="1:15">
      <c r="A784" t="s">
        <v>3048</v>
      </c>
      <c r="B784" t="s">
        <v>95</v>
      </c>
      <c r="C784" t="s">
        <v>2280</v>
      </c>
      <c r="D784" t="s">
        <v>94</v>
      </c>
      <c r="E784" t="s">
        <v>2281</v>
      </c>
      <c r="F784" t="s">
        <v>3049</v>
      </c>
      <c r="G784">
        <v>33844405.035319403</v>
      </c>
      <c r="H784">
        <v>71332121.963758498</v>
      </c>
      <c r="I784">
        <v>0</v>
      </c>
      <c r="J784">
        <v>522824.06657154998</v>
      </c>
      <c r="K784">
        <v>1.0764186623698822E-3</v>
      </c>
      <c r="L784">
        <v>1.7378716630414978E-3</v>
      </c>
      <c r="M784">
        <v>0</v>
      </c>
      <c r="N784">
        <v>2.0095619832300226E-3</v>
      </c>
      <c r="O784" t="s">
        <v>775</v>
      </c>
    </row>
    <row r="785" spans="1:15">
      <c r="A785" t="s">
        <v>3050</v>
      </c>
      <c r="B785" t="s">
        <v>95</v>
      </c>
      <c r="C785" t="s">
        <v>3051</v>
      </c>
      <c r="D785" t="s">
        <v>94</v>
      </c>
      <c r="E785" t="s">
        <v>3052</v>
      </c>
      <c r="F785" t="s">
        <v>3053</v>
      </c>
      <c r="G785">
        <v>230781328.9553504</v>
      </c>
      <c r="H785">
        <v>389922115.897829</v>
      </c>
      <c r="I785">
        <v>491634.79357777</v>
      </c>
      <c r="J785">
        <v>2033767.2746172003</v>
      </c>
      <c r="K785">
        <v>7.3399821670618306E-3</v>
      </c>
      <c r="L785">
        <v>9.499711733744632E-3</v>
      </c>
      <c r="M785">
        <v>1.0173325156105882E-2</v>
      </c>
      <c r="N785">
        <v>7.8171256051938909E-3</v>
      </c>
      <c r="O785" t="s">
        <v>775</v>
      </c>
    </row>
    <row r="786" spans="1:15">
      <c r="A786" t="s">
        <v>3054</v>
      </c>
      <c r="B786" t="s">
        <v>95</v>
      </c>
      <c r="C786" t="s">
        <v>149</v>
      </c>
      <c r="D786" t="s">
        <v>94</v>
      </c>
      <c r="E786" t="s">
        <v>584</v>
      </c>
      <c r="F786" t="s">
        <v>3055</v>
      </c>
      <c r="G786">
        <v>92114067.348884493</v>
      </c>
      <c r="H786">
        <v>152289414.81942892</v>
      </c>
      <c r="I786">
        <v>224120.51374089997</v>
      </c>
      <c r="J786">
        <v>951213.56409217999</v>
      </c>
      <c r="K786">
        <v>2.9296807273657467E-3</v>
      </c>
      <c r="L786">
        <v>3.7102423327645042E-3</v>
      </c>
      <c r="M786">
        <v>4.6376922264737925E-3</v>
      </c>
      <c r="N786">
        <v>3.6561488625940709E-3</v>
      </c>
      <c r="O786" t="s">
        <v>775</v>
      </c>
    </row>
    <row r="787" spans="1:15">
      <c r="A787" t="s">
        <v>3056</v>
      </c>
      <c r="B787" t="s">
        <v>95</v>
      </c>
      <c r="C787" t="s">
        <v>2286</v>
      </c>
      <c r="D787" t="s">
        <v>94</v>
      </c>
      <c r="E787" t="s">
        <v>2287</v>
      </c>
      <c r="F787" t="s">
        <v>3057</v>
      </c>
      <c r="G787">
        <v>320799658.38071769</v>
      </c>
      <c r="H787">
        <v>427704216.91827899</v>
      </c>
      <c r="I787">
        <v>557374.68602619995</v>
      </c>
      <c r="J787">
        <v>2123332.1413079407</v>
      </c>
      <c r="K787">
        <v>1.0203008113232399E-2</v>
      </c>
      <c r="L787">
        <v>1.0420200861587642E-2</v>
      </c>
      <c r="M787">
        <v>1.153367090531192E-2</v>
      </c>
      <c r="N787">
        <v>8.1613831913357211E-3</v>
      </c>
      <c r="O787" t="s">
        <v>775</v>
      </c>
    </row>
    <row r="788" spans="1:15">
      <c r="A788" t="s">
        <v>3058</v>
      </c>
      <c r="B788" t="s">
        <v>95</v>
      </c>
      <c r="C788" t="s">
        <v>3059</v>
      </c>
      <c r="D788" t="s">
        <v>94</v>
      </c>
      <c r="E788" t="s">
        <v>3060</v>
      </c>
      <c r="F788" t="s">
        <v>3061</v>
      </c>
      <c r="G788">
        <v>103013203.52670458</v>
      </c>
      <c r="H788">
        <v>163677641.84945446</v>
      </c>
      <c r="I788">
        <v>193908.37374521</v>
      </c>
      <c r="J788">
        <v>1196287.6655767893</v>
      </c>
      <c r="K788">
        <v>3.2763269033961114E-3</v>
      </c>
      <c r="L788">
        <v>3.9876948534931025E-3</v>
      </c>
      <c r="M788">
        <v>4.0125169381236498E-3</v>
      </c>
      <c r="N788">
        <v>4.5981322732799451E-3</v>
      </c>
      <c r="O788" t="s">
        <v>775</v>
      </c>
    </row>
    <row r="789" spans="1:15">
      <c r="A789" t="s">
        <v>3062</v>
      </c>
      <c r="B789" t="s">
        <v>95</v>
      </c>
      <c r="C789" t="s">
        <v>1024</v>
      </c>
      <c r="D789" t="s">
        <v>94</v>
      </c>
      <c r="E789" t="s">
        <v>1025</v>
      </c>
      <c r="F789" t="s">
        <v>3063</v>
      </c>
      <c r="G789">
        <v>158562829.29844201</v>
      </c>
      <c r="H789">
        <v>271086598.60042202</v>
      </c>
      <c r="I789">
        <v>316705.51356440003</v>
      </c>
      <c r="J789">
        <v>1206497.1946061002</v>
      </c>
      <c r="K789">
        <v>5.0430784183351542E-3</v>
      </c>
      <c r="L789">
        <v>6.6045100715962967E-3</v>
      </c>
      <c r="M789">
        <v>6.5535397622594723E-3</v>
      </c>
      <c r="N789">
        <v>4.6373743103547225E-3</v>
      </c>
      <c r="O789" t="s">
        <v>775</v>
      </c>
    </row>
    <row r="790" spans="1:15">
      <c r="A790" t="s">
        <v>3064</v>
      </c>
      <c r="B790" t="s">
        <v>95</v>
      </c>
      <c r="C790" t="s">
        <v>3065</v>
      </c>
      <c r="D790" t="s">
        <v>94</v>
      </c>
      <c r="E790" t="s">
        <v>3066</v>
      </c>
      <c r="F790" t="s">
        <v>3067</v>
      </c>
      <c r="G790">
        <v>157469837.17629692</v>
      </c>
      <c r="H790">
        <v>263915013.01762944</v>
      </c>
      <c r="I790">
        <v>414303.80941019999</v>
      </c>
      <c r="J790">
        <v>1578300.2302186</v>
      </c>
      <c r="K790">
        <v>5.0083158891409659E-3</v>
      </c>
      <c r="L790">
        <v>6.4297880106187139E-3</v>
      </c>
      <c r="M790">
        <v>8.5731266818416339E-3</v>
      </c>
      <c r="N790">
        <v>6.06646163320111E-3</v>
      </c>
      <c r="O790" t="s">
        <v>775</v>
      </c>
    </row>
    <row r="791" spans="1:15">
      <c r="A791" t="s">
        <v>3068</v>
      </c>
      <c r="B791" t="s">
        <v>93</v>
      </c>
      <c r="C791" t="s">
        <v>3069</v>
      </c>
      <c r="D791" t="s">
        <v>92</v>
      </c>
      <c r="E791" t="s">
        <v>3070</v>
      </c>
      <c r="F791" t="s">
        <v>3071</v>
      </c>
      <c r="G791">
        <v>63583962.916241199</v>
      </c>
      <c r="H791">
        <v>136907369.20160311</v>
      </c>
      <c r="I791">
        <v>0</v>
      </c>
      <c r="J791">
        <v>557685.53524560994</v>
      </c>
      <c r="K791">
        <v>5.5750852732956799E-3</v>
      </c>
      <c r="L791">
        <v>7.7163222098463593E-3</v>
      </c>
      <c r="M791">
        <v>0</v>
      </c>
      <c r="N791">
        <v>6.2857637163278605E-3</v>
      </c>
      <c r="O791" t="s">
        <v>775</v>
      </c>
    </row>
    <row r="792" spans="1:15">
      <c r="A792" t="s">
        <v>3072</v>
      </c>
      <c r="B792" t="s">
        <v>93</v>
      </c>
      <c r="C792" t="s">
        <v>1265</v>
      </c>
      <c r="D792" t="s">
        <v>92</v>
      </c>
      <c r="E792" t="s">
        <v>1266</v>
      </c>
      <c r="F792" t="s">
        <v>3073</v>
      </c>
      <c r="G792">
        <v>12242933.53965799</v>
      </c>
      <c r="H792">
        <v>29979936.01143422</v>
      </c>
      <c r="I792">
        <v>0</v>
      </c>
      <c r="J792">
        <v>183600.87188927003</v>
      </c>
      <c r="K792">
        <v>1.0734687702431739E-3</v>
      </c>
      <c r="L792">
        <v>1.6897180001622129E-3</v>
      </c>
      <c r="M792">
        <v>0</v>
      </c>
      <c r="N792">
        <v>2.069395072797557E-3</v>
      </c>
      <c r="O792" t="s">
        <v>775</v>
      </c>
    </row>
    <row r="793" spans="1:15">
      <c r="A793" t="s">
        <v>3074</v>
      </c>
      <c r="B793" t="s">
        <v>93</v>
      </c>
      <c r="C793" t="s">
        <v>3075</v>
      </c>
      <c r="D793" t="s">
        <v>92</v>
      </c>
      <c r="E793" t="s">
        <v>3076</v>
      </c>
      <c r="F793" t="s">
        <v>3077</v>
      </c>
      <c r="G793">
        <v>33850182.872714937</v>
      </c>
      <c r="H793">
        <v>70773362.805058196</v>
      </c>
      <c r="I793">
        <v>0</v>
      </c>
      <c r="J793">
        <v>367076.33541934</v>
      </c>
      <c r="K793">
        <v>2.96800714168501E-3</v>
      </c>
      <c r="L793">
        <v>3.9889019448910001E-3</v>
      </c>
      <c r="M793">
        <v>0</v>
      </c>
      <c r="N793">
        <v>4.1373766477290864E-3</v>
      </c>
      <c r="O793" t="s">
        <v>775</v>
      </c>
    </row>
    <row r="794" spans="1:15">
      <c r="A794" t="s">
        <v>3078</v>
      </c>
      <c r="B794" t="s">
        <v>93</v>
      </c>
      <c r="C794" t="s">
        <v>3079</v>
      </c>
      <c r="D794" t="s">
        <v>92</v>
      </c>
      <c r="E794" t="s">
        <v>3080</v>
      </c>
      <c r="F794" t="s">
        <v>3081</v>
      </c>
      <c r="G794">
        <v>35238325.669661097</v>
      </c>
      <c r="H794">
        <v>65393342.775091201</v>
      </c>
      <c r="I794">
        <v>9835.6637955000006</v>
      </c>
      <c r="J794">
        <v>272372.24612786801</v>
      </c>
      <c r="K794">
        <v>3.089720449719625E-3</v>
      </c>
      <c r="L794">
        <v>3.6856752574690745E-3</v>
      </c>
      <c r="M794">
        <v>1.8802314119927489E-3</v>
      </c>
      <c r="N794">
        <v>3.0699515656099343E-3</v>
      </c>
      <c r="O794" t="s">
        <v>775</v>
      </c>
    </row>
    <row r="795" spans="1:15">
      <c r="A795" t="s">
        <v>3082</v>
      </c>
      <c r="B795" t="s">
        <v>93</v>
      </c>
      <c r="C795" t="s">
        <v>3083</v>
      </c>
      <c r="D795" t="s">
        <v>92</v>
      </c>
      <c r="E795" t="s">
        <v>3084</v>
      </c>
      <c r="F795" t="s">
        <v>3085</v>
      </c>
      <c r="G795">
        <v>14506327.306813059</v>
      </c>
      <c r="H795">
        <v>34119625.798405498</v>
      </c>
      <c r="I795">
        <v>6453.6328074700004</v>
      </c>
      <c r="J795">
        <v>178715.98650378999</v>
      </c>
      <c r="K795">
        <v>1.2719246808248702E-3</v>
      </c>
      <c r="L795">
        <v>1.9230376558634532E-3</v>
      </c>
      <c r="M795">
        <v>1.2337065782610144E-3</v>
      </c>
      <c r="N795">
        <v>2.0143367408633284E-3</v>
      </c>
      <c r="O795" t="s">
        <v>775</v>
      </c>
    </row>
    <row r="796" spans="1:15">
      <c r="A796" t="s">
        <v>3086</v>
      </c>
      <c r="B796" t="s">
        <v>93</v>
      </c>
      <c r="C796" t="s">
        <v>785</v>
      </c>
      <c r="D796" t="s">
        <v>92</v>
      </c>
      <c r="E796" t="s">
        <v>786</v>
      </c>
      <c r="F796" t="s">
        <v>3087</v>
      </c>
      <c r="G796">
        <v>96110385.896223009</v>
      </c>
      <c r="H796">
        <v>162769600.5945105</v>
      </c>
      <c r="I796">
        <v>119595.22277939301</v>
      </c>
      <c r="J796">
        <v>886243.23366919393</v>
      </c>
      <c r="K796">
        <v>8.42702424393766E-3</v>
      </c>
      <c r="L796">
        <v>9.1739596741921454E-3</v>
      </c>
      <c r="M796">
        <v>2.2862381153874557E-2</v>
      </c>
      <c r="N796">
        <v>9.9889905869362337E-3</v>
      </c>
      <c r="O796" t="s">
        <v>775</v>
      </c>
    </row>
    <row r="797" spans="1:15">
      <c r="A797" t="s">
        <v>3088</v>
      </c>
      <c r="B797" t="s">
        <v>93</v>
      </c>
      <c r="C797" t="s">
        <v>3089</v>
      </c>
      <c r="D797" t="s">
        <v>92</v>
      </c>
      <c r="E797" t="s">
        <v>3090</v>
      </c>
      <c r="F797" t="s">
        <v>3091</v>
      </c>
      <c r="G797">
        <v>430826552.93102056</v>
      </c>
      <c r="H797">
        <v>594359922.70363438</v>
      </c>
      <c r="I797">
        <v>142783.49549770998</v>
      </c>
      <c r="J797">
        <v>2447717.0515319998</v>
      </c>
      <c r="K797">
        <v>3.7775166259367589E-2</v>
      </c>
      <c r="L797">
        <v>3.3499092846106027E-2</v>
      </c>
      <c r="M797">
        <v>2.7295159628346364E-2</v>
      </c>
      <c r="N797">
        <v>2.7588614116700765E-2</v>
      </c>
      <c r="O797" t="s">
        <v>775</v>
      </c>
    </row>
    <row r="798" spans="1:15">
      <c r="A798" t="s">
        <v>3092</v>
      </c>
      <c r="B798" t="s">
        <v>93</v>
      </c>
      <c r="C798" t="s">
        <v>790</v>
      </c>
      <c r="D798" t="s">
        <v>92</v>
      </c>
      <c r="E798" t="s">
        <v>791</v>
      </c>
      <c r="F798" t="s">
        <v>3093</v>
      </c>
      <c r="G798">
        <v>95935530.552004293</v>
      </c>
      <c r="H798">
        <v>154743409.20199841</v>
      </c>
      <c r="I798">
        <v>0</v>
      </c>
      <c r="J798">
        <v>851232.59880639007</v>
      </c>
      <c r="K798">
        <v>8.4116928079937432E-3</v>
      </c>
      <c r="L798">
        <v>8.7215904608788745E-3</v>
      </c>
      <c r="M798">
        <v>0</v>
      </c>
      <c r="N798">
        <v>9.5943800682874118E-3</v>
      </c>
      <c r="O798" t="s">
        <v>775</v>
      </c>
    </row>
    <row r="799" spans="1:15">
      <c r="A799" t="s">
        <v>3094</v>
      </c>
      <c r="B799" t="s">
        <v>93</v>
      </c>
      <c r="C799" t="s">
        <v>3095</v>
      </c>
      <c r="D799" t="s">
        <v>92</v>
      </c>
      <c r="E799" t="s">
        <v>3096</v>
      </c>
      <c r="F799" t="s">
        <v>3097</v>
      </c>
      <c r="G799">
        <v>82737036.870721504</v>
      </c>
      <c r="H799">
        <v>145323628.4757978</v>
      </c>
      <c r="I799">
        <v>35460.837779000001</v>
      </c>
      <c r="J799">
        <v>810533.39159044693</v>
      </c>
      <c r="K799">
        <v>7.2544398722316876E-3</v>
      </c>
      <c r="L799">
        <v>8.1906762839916505E-3</v>
      </c>
      <c r="M799">
        <v>6.7788593097458105E-3</v>
      </c>
      <c r="N799">
        <v>9.1356527321218503E-3</v>
      </c>
      <c r="O799" t="s">
        <v>775</v>
      </c>
    </row>
    <row r="800" spans="1:15">
      <c r="A800" t="s">
        <v>3098</v>
      </c>
      <c r="B800" t="s">
        <v>93</v>
      </c>
      <c r="C800" t="s">
        <v>3099</v>
      </c>
      <c r="D800" t="s">
        <v>92</v>
      </c>
      <c r="E800" t="s">
        <v>3100</v>
      </c>
      <c r="F800" t="s">
        <v>3101</v>
      </c>
      <c r="G800">
        <v>87917019.876188204</v>
      </c>
      <c r="H800">
        <v>141796838.46965241</v>
      </c>
      <c r="I800">
        <v>0</v>
      </c>
      <c r="J800">
        <v>816775.19725549896</v>
      </c>
      <c r="K800">
        <v>7.7086243182018337E-3</v>
      </c>
      <c r="L800">
        <v>7.9919006577226937E-3</v>
      </c>
      <c r="M800">
        <v>0</v>
      </c>
      <c r="N800">
        <v>9.2060051316268411E-3</v>
      </c>
      <c r="O800" t="s">
        <v>775</v>
      </c>
    </row>
    <row r="801" spans="1:15">
      <c r="A801" t="s">
        <v>3102</v>
      </c>
      <c r="B801" t="s">
        <v>93</v>
      </c>
      <c r="C801" t="s">
        <v>3103</v>
      </c>
      <c r="D801" t="s">
        <v>92</v>
      </c>
      <c r="E801" t="s">
        <v>3104</v>
      </c>
      <c r="F801" t="s">
        <v>3105</v>
      </c>
      <c r="G801">
        <v>50376344.576320402</v>
      </c>
      <c r="H801">
        <v>101446226.06925589</v>
      </c>
      <c r="I801">
        <v>16043.488696390001</v>
      </c>
      <c r="J801">
        <v>444281.22881375498</v>
      </c>
      <c r="K801">
        <v>4.4170322812354104E-3</v>
      </c>
      <c r="L801">
        <v>5.7176744530865464E-3</v>
      </c>
      <c r="M801">
        <v>3.0669482032015315E-3</v>
      </c>
      <c r="N801">
        <v>5.0075654673258632E-3</v>
      </c>
      <c r="O801" t="s">
        <v>775</v>
      </c>
    </row>
    <row r="802" spans="1:15">
      <c r="A802" t="s">
        <v>3106</v>
      </c>
      <c r="B802" t="s">
        <v>93</v>
      </c>
      <c r="C802" t="s">
        <v>352</v>
      </c>
      <c r="D802" t="s">
        <v>92</v>
      </c>
      <c r="E802" t="s">
        <v>353</v>
      </c>
      <c r="F802" t="s">
        <v>3107</v>
      </c>
      <c r="G802">
        <v>30464246.190795496</v>
      </c>
      <c r="H802">
        <v>58353515.259535864</v>
      </c>
      <c r="I802">
        <v>0</v>
      </c>
      <c r="J802">
        <v>310461.47219671996</v>
      </c>
      <c r="K802">
        <v>2.6711259020468464E-3</v>
      </c>
      <c r="L802">
        <v>3.2888991180358798E-3</v>
      </c>
      <c r="M802">
        <v>0</v>
      </c>
      <c r="N802">
        <v>3.499261382837229E-3</v>
      </c>
      <c r="O802" t="s">
        <v>775</v>
      </c>
    </row>
    <row r="803" spans="1:15">
      <c r="A803" t="s">
        <v>3108</v>
      </c>
      <c r="B803" t="s">
        <v>93</v>
      </c>
      <c r="C803" t="s">
        <v>356</v>
      </c>
      <c r="D803" t="s">
        <v>92</v>
      </c>
      <c r="E803" t="s">
        <v>357</v>
      </c>
      <c r="F803" t="s">
        <v>3109</v>
      </c>
      <c r="G803">
        <v>45386284.253960297</v>
      </c>
      <c r="H803">
        <v>80871921.106233701</v>
      </c>
      <c r="I803">
        <v>0</v>
      </c>
      <c r="J803">
        <v>529678.82263726997</v>
      </c>
      <c r="K803">
        <v>3.9795003857684029E-3</v>
      </c>
      <c r="L803">
        <v>4.5580731309360851E-3</v>
      </c>
      <c r="M803">
        <v>0</v>
      </c>
      <c r="N803">
        <v>5.9700955363210144E-3</v>
      </c>
      <c r="O803" t="s">
        <v>775</v>
      </c>
    </row>
    <row r="804" spans="1:15">
      <c r="A804" t="s">
        <v>3110</v>
      </c>
      <c r="B804" t="s">
        <v>93</v>
      </c>
      <c r="C804" t="s">
        <v>800</v>
      </c>
      <c r="D804" t="s">
        <v>92</v>
      </c>
      <c r="E804" t="s">
        <v>801</v>
      </c>
      <c r="F804" t="s">
        <v>3111</v>
      </c>
      <c r="G804">
        <v>54505817.036467098</v>
      </c>
      <c r="H804">
        <v>110994571.41624099</v>
      </c>
      <c r="I804">
        <v>0</v>
      </c>
      <c r="J804">
        <v>527829.80808116903</v>
      </c>
      <c r="K804">
        <v>4.7791072454739696E-3</v>
      </c>
      <c r="L804">
        <v>6.255834741301051E-3</v>
      </c>
      <c r="M804">
        <v>0</v>
      </c>
      <c r="N804">
        <v>5.9492549947018341E-3</v>
      </c>
      <c r="O804" t="s">
        <v>775</v>
      </c>
    </row>
    <row r="805" spans="1:15">
      <c r="A805" t="s">
        <v>3112</v>
      </c>
      <c r="B805" t="s">
        <v>93</v>
      </c>
      <c r="C805" t="s">
        <v>2515</v>
      </c>
      <c r="D805" t="s">
        <v>92</v>
      </c>
      <c r="E805" t="s">
        <v>2516</v>
      </c>
      <c r="F805" t="s">
        <v>3113</v>
      </c>
      <c r="G805">
        <v>80359689.151599497</v>
      </c>
      <c r="H805">
        <v>159845195.4651545</v>
      </c>
      <c r="I805">
        <v>0</v>
      </c>
      <c r="J805">
        <v>1121698.8866510079</v>
      </c>
      <c r="K805">
        <v>7.0459924013522857E-3</v>
      </c>
      <c r="L805">
        <v>9.0091354402459852E-3</v>
      </c>
      <c r="M805">
        <v>0</v>
      </c>
      <c r="N805">
        <v>1.2642849270334856E-2</v>
      </c>
      <c r="O805" t="s">
        <v>775</v>
      </c>
    </row>
    <row r="806" spans="1:15">
      <c r="A806" t="s">
        <v>3114</v>
      </c>
      <c r="B806" t="s">
        <v>93</v>
      </c>
      <c r="C806" t="s">
        <v>3115</v>
      </c>
      <c r="D806" t="s">
        <v>92</v>
      </c>
      <c r="E806" t="s">
        <v>3116</v>
      </c>
      <c r="F806" t="s">
        <v>3117</v>
      </c>
      <c r="G806">
        <v>132671602.11154409</v>
      </c>
      <c r="H806">
        <v>222169192.38411769</v>
      </c>
      <c r="I806">
        <v>234006.42015259998</v>
      </c>
      <c r="J806">
        <v>663986.26251449995</v>
      </c>
      <c r="K806">
        <v>1.1632736639755493E-2</v>
      </c>
      <c r="L806">
        <v>1.2521817368448289E-2</v>
      </c>
      <c r="M806">
        <v>4.4733759807873204E-2</v>
      </c>
      <c r="N806">
        <v>7.4838963775807283E-3</v>
      </c>
      <c r="O806" t="s">
        <v>775</v>
      </c>
    </row>
    <row r="807" spans="1:15">
      <c r="A807" t="s">
        <v>3118</v>
      </c>
      <c r="B807" t="s">
        <v>93</v>
      </c>
      <c r="C807" t="s">
        <v>3119</v>
      </c>
      <c r="D807" t="s">
        <v>92</v>
      </c>
      <c r="E807" t="s">
        <v>3120</v>
      </c>
      <c r="F807" t="s">
        <v>3121</v>
      </c>
      <c r="G807">
        <v>187101551.96411368</v>
      </c>
      <c r="H807">
        <v>282673376.65212691</v>
      </c>
      <c r="I807">
        <v>163040.36453349001</v>
      </c>
      <c r="J807">
        <v>1230765.6339605227</v>
      </c>
      <c r="K807">
        <v>1.6405191798755544E-2</v>
      </c>
      <c r="L807">
        <v>1.5931931693035056E-2</v>
      </c>
      <c r="M807">
        <v>3.1167557288697731E-2</v>
      </c>
      <c r="N807">
        <v>1.3872158190090354E-2</v>
      </c>
      <c r="O807" t="s">
        <v>775</v>
      </c>
    </row>
    <row r="808" spans="1:15">
      <c r="A808" t="s">
        <v>3122</v>
      </c>
      <c r="B808" t="s">
        <v>93</v>
      </c>
      <c r="C808" t="s">
        <v>364</v>
      </c>
      <c r="D808" t="s">
        <v>92</v>
      </c>
      <c r="E808" t="s">
        <v>365</v>
      </c>
      <c r="F808" t="s">
        <v>3123</v>
      </c>
      <c r="G808">
        <v>34256899.089098506</v>
      </c>
      <c r="H808">
        <v>67891639.192184225</v>
      </c>
      <c r="I808">
        <v>0</v>
      </c>
      <c r="J808">
        <v>363301.65582020005</v>
      </c>
      <c r="K808">
        <v>3.0036682971772764E-3</v>
      </c>
      <c r="L808">
        <v>3.826483310698168E-3</v>
      </c>
      <c r="M808">
        <v>0</v>
      </c>
      <c r="N808">
        <v>4.0948316244758158E-3</v>
      </c>
      <c r="O808" t="s">
        <v>775</v>
      </c>
    </row>
    <row r="809" spans="1:15">
      <c r="A809" t="s">
        <v>3124</v>
      </c>
      <c r="B809" t="s">
        <v>93</v>
      </c>
      <c r="C809" t="s">
        <v>3125</v>
      </c>
      <c r="D809" t="s">
        <v>92</v>
      </c>
      <c r="E809" t="s">
        <v>3126</v>
      </c>
      <c r="F809" t="s">
        <v>3127</v>
      </c>
      <c r="G809">
        <v>45334866.579009697</v>
      </c>
      <c r="H809">
        <v>85697936.123872399</v>
      </c>
      <c r="I809">
        <v>0</v>
      </c>
      <c r="J809">
        <v>560674.61923459999</v>
      </c>
      <c r="K809">
        <v>3.9749920489290996E-3</v>
      </c>
      <c r="L809">
        <v>4.8300751939574053E-3</v>
      </c>
      <c r="M809">
        <v>0</v>
      </c>
      <c r="N809">
        <v>6.3194541646102885E-3</v>
      </c>
      <c r="O809" t="s">
        <v>775</v>
      </c>
    </row>
    <row r="810" spans="1:15">
      <c r="A810" t="s">
        <v>3128</v>
      </c>
      <c r="B810" t="s">
        <v>93</v>
      </c>
      <c r="C810" t="s">
        <v>376</v>
      </c>
      <c r="D810" t="s">
        <v>92</v>
      </c>
      <c r="E810" t="s">
        <v>377</v>
      </c>
      <c r="F810" t="s">
        <v>3129</v>
      </c>
      <c r="G810">
        <v>55356164.5838193</v>
      </c>
      <c r="H810">
        <v>96229257.868671536</v>
      </c>
      <c r="I810">
        <v>0</v>
      </c>
      <c r="J810">
        <v>527621.9819543499</v>
      </c>
      <c r="K810">
        <v>4.8536662989049637E-3</v>
      </c>
      <c r="L810">
        <v>5.4236376322127737E-3</v>
      </c>
      <c r="M810">
        <v>0</v>
      </c>
      <c r="N810">
        <v>5.9469125528691094E-3</v>
      </c>
      <c r="O810" t="s">
        <v>775</v>
      </c>
    </row>
    <row r="811" spans="1:15">
      <c r="A811" t="s">
        <v>3130</v>
      </c>
      <c r="B811" t="s">
        <v>93</v>
      </c>
      <c r="C811" t="s">
        <v>380</v>
      </c>
      <c r="D811" t="s">
        <v>92</v>
      </c>
      <c r="E811" t="s">
        <v>381</v>
      </c>
      <c r="F811" t="s">
        <v>3131</v>
      </c>
      <c r="G811">
        <v>52917883.332383305</v>
      </c>
      <c r="H811">
        <v>101860357.89413199</v>
      </c>
      <c r="I811">
        <v>15609.391373130002</v>
      </c>
      <c r="J811">
        <v>432260.08194531995</v>
      </c>
      <c r="K811">
        <v>4.639876134316755E-3</v>
      </c>
      <c r="L811">
        <v>5.7410155969324266E-3</v>
      </c>
      <c r="M811">
        <v>2.9839641321692486E-3</v>
      </c>
      <c r="N811">
        <v>4.8720731799367367E-3</v>
      </c>
      <c r="O811" t="s">
        <v>775</v>
      </c>
    </row>
    <row r="812" spans="1:15">
      <c r="A812" t="s">
        <v>3132</v>
      </c>
      <c r="B812" t="s">
        <v>93</v>
      </c>
      <c r="C812" t="s">
        <v>1888</v>
      </c>
      <c r="D812" t="s">
        <v>92</v>
      </c>
      <c r="E812" t="s">
        <v>1889</v>
      </c>
      <c r="F812" t="s">
        <v>3133</v>
      </c>
      <c r="G812">
        <v>55741697.887100704</v>
      </c>
      <c r="H812">
        <v>106708014.09871151</v>
      </c>
      <c r="I812">
        <v>0</v>
      </c>
      <c r="J812">
        <v>627404.79414803709</v>
      </c>
      <c r="K812">
        <v>4.8874701221161805E-3</v>
      </c>
      <c r="L812">
        <v>6.014237392481022E-3</v>
      </c>
      <c r="M812">
        <v>0</v>
      </c>
      <c r="N812">
        <v>7.0715807408722403E-3</v>
      </c>
      <c r="O812" t="s">
        <v>775</v>
      </c>
    </row>
    <row r="813" spans="1:15">
      <c r="A813" t="s">
        <v>3134</v>
      </c>
      <c r="B813" t="s">
        <v>93</v>
      </c>
      <c r="C813" t="s">
        <v>2531</v>
      </c>
      <c r="D813" t="s">
        <v>92</v>
      </c>
      <c r="E813" t="s">
        <v>2532</v>
      </c>
      <c r="F813" t="s">
        <v>3135</v>
      </c>
      <c r="G813">
        <v>145390737.840042</v>
      </c>
      <c r="H813">
        <v>222758309.80329201</v>
      </c>
      <c r="I813">
        <v>0</v>
      </c>
      <c r="J813">
        <v>1123455.3018829999</v>
      </c>
      <c r="K813">
        <v>1.2747959142989639E-2</v>
      </c>
      <c r="L813">
        <v>1.2555020985260821E-2</v>
      </c>
      <c r="M813">
        <v>0</v>
      </c>
      <c r="N813">
        <v>1.2662646110020144E-2</v>
      </c>
      <c r="O813" t="s">
        <v>775</v>
      </c>
    </row>
    <row r="814" spans="1:15">
      <c r="A814" t="s">
        <v>3136</v>
      </c>
      <c r="B814" t="s">
        <v>93</v>
      </c>
      <c r="C814" t="s">
        <v>832</v>
      </c>
      <c r="D814" t="s">
        <v>92</v>
      </c>
      <c r="E814" t="s">
        <v>833</v>
      </c>
      <c r="F814" t="s">
        <v>3137</v>
      </c>
      <c r="G814">
        <v>46701654.949531205</v>
      </c>
      <c r="H814">
        <v>100283368.2479673</v>
      </c>
      <c r="I814">
        <v>0</v>
      </c>
      <c r="J814">
        <v>592826.70860051189</v>
      </c>
      <c r="K814">
        <v>4.0948329862774682E-3</v>
      </c>
      <c r="L814">
        <v>5.6521338931763672E-3</v>
      </c>
      <c r="M814">
        <v>0</v>
      </c>
      <c r="N814">
        <v>6.6818455553989574E-3</v>
      </c>
      <c r="O814" t="s">
        <v>775</v>
      </c>
    </row>
    <row r="815" spans="1:15">
      <c r="A815" t="s">
        <v>3138</v>
      </c>
      <c r="B815" t="s">
        <v>93</v>
      </c>
      <c r="C815" t="s">
        <v>420</v>
      </c>
      <c r="D815" t="s">
        <v>92</v>
      </c>
      <c r="E815" t="s">
        <v>421</v>
      </c>
      <c r="F815" t="s">
        <v>3139</v>
      </c>
      <c r="G815">
        <v>280978090.74669504</v>
      </c>
      <c r="H815">
        <v>404008887.48098701</v>
      </c>
      <c r="I815">
        <v>143152.5004172</v>
      </c>
      <c r="J815">
        <v>2454042.7990321</v>
      </c>
      <c r="K815">
        <v>2.463635080286122E-2</v>
      </c>
      <c r="L815">
        <v>2.2770598614412316E-2</v>
      </c>
      <c r="M815">
        <v>2.7365700331569914E-2</v>
      </c>
      <c r="N815">
        <v>2.7659912638182536E-2</v>
      </c>
      <c r="O815" t="s">
        <v>775</v>
      </c>
    </row>
    <row r="816" spans="1:15">
      <c r="A816" t="s">
        <v>3140</v>
      </c>
      <c r="B816" t="s">
        <v>93</v>
      </c>
      <c r="C816" t="s">
        <v>3141</v>
      </c>
      <c r="D816" t="s">
        <v>92</v>
      </c>
      <c r="E816" t="s">
        <v>3142</v>
      </c>
      <c r="F816" t="s">
        <v>3143</v>
      </c>
      <c r="G816">
        <v>24156108.3169562</v>
      </c>
      <c r="H816">
        <v>53441769.273134217</v>
      </c>
      <c r="I816">
        <v>0</v>
      </c>
      <c r="J816">
        <v>299662.94256532995</v>
      </c>
      <c r="K816">
        <v>2.1180240670969339E-3</v>
      </c>
      <c r="L816">
        <v>3.0120651180472876E-3</v>
      </c>
      <c r="M816">
        <v>0</v>
      </c>
      <c r="N816">
        <v>3.3775494117408494E-3</v>
      </c>
      <c r="O816" t="s">
        <v>775</v>
      </c>
    </row>
    <row r="817" spans="1:15">
      <c r="A817" t="s">
        <v>3144</v>
      </c>
      <c r="B817" t="s">
        <v>93</v>
      </c>
      <c r="C817" t="s">
        <v>1930</v>
      </c>
      <c r="D817" t="s">
        <v>92</v>
      </c>
      <c r="E817" t="s">
        <v>1931</v>
      </c>
      <c r="F817" t="s">
        <v>3145</v>
      </c>
      <c r="G817">
        <v>43837791.504343599</v>
      </c>
      <c r="H817">
        <v>86796870.274733201</v>
      </c>
      <c r="I817">
        <v>0</v>
      </c>
      <c r="J817">
        <v>439361.29588743002</v>
      </c>
      <c r="K817">
        <v>3.8437274844227388E-3</v>
      </c>
      <c r="L817">
        <v>4.8920129117361981E-3</v>
      </c>
      <c r="M817">
        <v>0</v>
      </c>
      <c r="N817">
        <v>4.9521121088997025E-3</v>
      </c>
      <c r="O817" t="s">
        <v>775</v>
      </c>
    </row>
    <row r="818" spans="1:15">
      <c r="A818" t="s">
        <v>3146</v>
      </c>
      <c r="B818" t="s">
        <v>93</v>
      </c>
      <c r="C818" t="s">
        <v>183</v>
      </c>
      <c r="D818" t="s">
        <v>92</v>
      </c>
      <c r="E818" t="s">
        <v>2849</v>
      </c>
      <c r="F818" t="s">
        <v>3147</v>
      </c>
      <c r="G818">
        <v>66650106.730429493</v>
      </c>
      <c r="H818">
        <v>121517912.4071359</v>
      </c>
      <c r="I818">
        <v>0</v>
      </c>
      <c r="J818">
        <v>754590.94819887297</v>
      </c>
      <c r="K818">
        <v>5.8439268559885623E-3</v>
      </c>
      <c r="L818">
        <v>6.8489473712739172E-3</v>
      </c>
      <c r="M818">
        <v>0</v>
      </c>
      <c r="N818">
        <v>8.5051164197202482E-3</v>
      </c>
      <c r="O818" t="s">
        <v>775</v>
      </c>
    </row>
    <row r="819" spans="1:15">
      <c r="A819" t="s">
        <v>3148</v>
      </c>
      <c r="B819" t="s">
        <v>93</v>
      </c>
      <c r="C819" t="s">
        <v>3149</v>
      </c>
      <c r="D819" t="s">
        <v>92</v>
      </c>
      <c r="E819" t="s">
        <v>3150</v>
      </c>
      <c r="F819" t="s">
        <v>3151</v>
      </c>
      <c r="G819">
        <v>115554378.93680599</v>
      </c>
      <c r="H819">
        <v>184385882.33017653</v>
      </c>
      <c r="I819">
        <v>32851.796264459997</v>
      </c>
      <c r="J819">
        <v>750898.21526800003</v>
      </c>
      <c r="K819">
        <v>1.0131886826935438E-2</v>
      </c>
      <c r="L819">
        <v>1.0392288503559957E-2</v>
      </c>
      <c r="M819">
        <v>6.280102752707367E-3</v>
      </c>
      <c r="N819">
        <v>8.4634950305968095E-3</v>
      </c>
      <c r="O819" t="s">
        <v>775</v>
      </c>
    </row>
    <row r="820" spans="1:15">
      <c r="A820" t="s">
        <v>3152</v>
      </c>
      <c r="B820" t="s">
        <v>93</v>
      </c>
      <c r="C820" t="s">
        <v>3153</v>
      </c>
      <c r="D820" t="s">
        <v>92</v>
      </c>
      <c r="E820" t="s">
        <v>3154</v>
      </c>
      <c r="F820" t="s">
        <v>3155</v>
      </c>
      <c r="G820">
        <v>57436515.536097005</v>
      </c>
      <c r="H820">
        <v>118324487.3013287</v>
      </c>
      <c r="I820">
        <v>19469.267704730002</v>
      </c>
      <c r="J820">
        <v>445011.81434496999</v>
      </c>
      <c r="K820">
        <v>5.0360728905263167E-3</v>
      </c>
      <c r="L820">
        <v>6.6689607334974275E-3</v>
      </c>
      <c r="M820">
        <v>3.7218361127469182E-3</v>
      </c>
      <c r="N820">
        <v>5.0158000148146434E-3</v>
      </c>
      <c r="O820" t="s">
        <v>775</v>
      </c>
    </row>
    <row r="821" spans="1:15">
      <c r="A821" t="s">
        <v>3156</v>
      </c>
      <c r="B821" t="s">
        <v>93</v>
      </c>
      <c r="C821" t="s">
        <v>3157</v>
      </c>
      <c r="D821" t="s">
        <v>92</v>
      </c>
      <c r="E821" t="s">
        <v>3158</v>
      </c>
      <c r="F821" t="s">
        <v>3159</v>
      </c>
      <c r="G821">
        <v>274340892.32497501</v>
      </c>
      <c r="H821">
        <v>421671213.61811692</v>
      </c>
      <c r="I821">
        <v>112496.4948995</v>
      </c>
      <c r="J821">
        <v>1928511.325760578</v>
      </c>
      <c r="K821">
        <v>2.4054396714444041E-2</v>
      </c>
      <c r="L821">
        <v>2.3766076069309531E-2</v>
      </c>
      <c r="M821">
        <v>2.1505355189742868E-2</v>
      </c>
      <c r="N821">
        <v>2.1736562546228608E-2</v>
      </c>
      <c r="O821" t="s">
        <v>775</v>
      </c>
    </row>
    <row r="822" spans="1:15">
      <c r="A822" t="s">
        <v>3160</v>
      </c>
      <c r="B822" t="s">
        <v>93</v>
      </c>
      <c r="C822" t="s">
        <v>3161</v>
      </c>
      <c r="D822" t="s">
        <v>92</v>
      </c>
      <c r="E822" t="s">
        <v>3162</v>
      </c>
      <c r="F822" t="s">
        <v>3163</v>
      </c>
      <c r="G822">
        <v>23702241.224904098</v>
      </c>
      <c r="H822">
        <v>46259503.600832403</v>
      </c>
      <c r="I822">
        <v>0</v>
      </c>
      <c r="J822">
        <v>227100.00192678001</v>
      </c>
      <c r="K822">
        <v>2.0782286906390933E-3</v>
      </c>
      <c r="L822">
        <v>2.6072609322142391E-3</v>
      </c>
      <c r="M822">
        <v>0</v>
      </c>
      <c r="N822">
        <v>2.5596807911839742E-3</v>
      </c>
      <c r="O822" t="s">
        <v>775</v>
      </c>
    </row>
    <row r="823" spans="1:15">
      <c r="A823" t="s">
        <v>3164</v>
      </c>
      <c r="B823" t="s">
        <v>93</v>
      </c>
      <c r="C823" t="s">
        <v>440</v>
      </c>
      <c r="D823" t="s">
        <v>92</v>
      </c>
      <c r="E823" t="s">
        <v>441</v>
      </c>
      <c r="F823" t="s">
        <v>3165</v>
      </c>
      <c r="G823">
        <v>53751041.933378801</v>
      </c>
      <c r="H823">
        <v>93630785.69494769</v>
      </c>
      <c r="I823">
        <v>0</v>
      </c>
      <c r="J823">
        <v>513634.43053507095</v>
      </c>
      <c r="K823">
        <v>4.7129280491973726E-3</v>
      </c>
      <c r="L823">
        <v>5.2771835102564347E-3</v>
      </c>
      <c r="M823">
        <v>0</v>
      </c>
      <c r="N823">
        <v>5.7892566022752822E-3</v>
      </c>
      <c r="O823" t="s">
        <v>775</v>
      </c>
    </row>
    <row r="824" spans="1:15">
      <c r="A824" t="s">
        <v>3166</v>
      </c>
      <c r="B824" t="s">
        <v>93</v>
      </c>
      <c r="C824" t="s">
        <v>1978</v>
      </c>
      <c r="D824" t="s">
        <v>92</v>
      </c>
      <c r="E824" t="s">
        <v>1979</v>
      </c>
      <c r="F824" t="s">
        <v>3167</v>
      </c>
      <c r="G824">
        <v>70311572.308673397</v>
      </c>
      <c r="H824">
        <v>118435199.8660882</v>
      </c>
      <c r="I824">
        <v>27927.40680787</v>
      </c>
      <c r="J824">
        <v>764372.32494669501</v>
      </c>
      <c r="K824">
        <v>6.1649666573428217E-3</v>
      </c>
      <c r="L824">
        <v>6.6752006738844544E-3</v>
      </c>
      <c r="M824">
        <v>5.3387334731471421E-3</v>
      </c>
      <c r="N824">
        <v>8.6153638964279137E-3</v>
      </c>
      <c r="O824" t="s">
        <v>775</v>
      </c>
    </row>
    <row r="825" spans="1:15">
      <c r="A825" t="s">
        <v>3168</v>
      </c>
      <c r="B825" t="s">
        <v>93</v>
      </c>
      <c r="C825" t="s">
        <v>444</v>
      </c>
      <c r="D825" t="s">
        <v>92</v>
      </c>
      <c r="E825" t="s">
        <v>445</v>
      </c>
      <c r="F825" t="s">
        <v>3169</v>
      </c>
      <c r="G825">
        <v>60416772.361223385</v>
      </c>
      <c r="H825">
        <v>130510371.0414328</v>
      </c>
      <c r="I825">
        <v>0</v>
      </c>
      <c r="J825">
        <v>546933.56135691993</v>
      </c>
      <c r="K825">
        <v>5.2973838433885683E-3</v>
      </c>
      <c r="L825">
        <v>7.355776979392172E-3</v>
      </c>
      <c r="M825">
        <v>0</v>
      </c>
      <c r="N825">
        <v>6.1645764825247326E-3</v>
      </c>
      <c r="O825" t="s">
        <v>775</v>
      </c>
    </row>
    <row r="826" spans="1:15">
      <c r="A826" t="s">
        <v>3170</v>
      </c>
      <c r="B826" t="s">
        <v>93</v>
      </c>
      <c r="C826" t="s">
        <v>1354</v>
      </c>
      <c r="D826" t="s">
        <v>92</v>
      </c>
      <c r="E826" t="s">
        <v>1355</v>
      </c>
      <c r="F826" t="s">
        <v>3171</v>
      </c>
      <c r="G826">
        <v>52714496.133616</v>
      </c>
      <c r="H826">
        <v>103519711.34314898</v>
      </c>
      <c r="I826">
        <v>0</v>
      </c>
      <c r="J826">
        <v>538772.40247564553</v>
      </c>
      <c r="K826">
        <v>4.6220430058891019E-3</v>
      </c>
      <c r="L826">
        <v>5.8345394587033753E-3</v>
      </c>
      <c r="M826">
        <v>0</v>
      </c>
      <c r="N826">
        <v>6.0725907430048635E-3</v>
      </c>
      <c r="O826" t="s">
        <v>775</v>
      </c>
    </row>
    <row r="827" spans="1:15">
      <c r="A827" t="s">
        <v>3172</v>
      </c>
      <c r="B827" t="s">
        <v>93</v>
      </c>
      <c r="C827" t="s">
        <v>452</v>
      </c>
      <c r="D827" t="s">
        <v>92</v>
      </c>
      <c r="E827" t="s">
        <v>453</v>
      </c>
      <c r="F827" t="s">
        <v>3173</v>
      </c>
      <c r="G827">
        <v>30978412.81014847</v>
      </c>
      <c r="H827">
        <v>57063061.630128525</v>
      </c>
      <c r="I827">
        <v>0</v>
      </c>
      <c r="J827">
        <v>346539.18635286996</v>
      </c>
      <c r="K827">
        <v>2.7162083822211483E-3</v>
      </c>
      <c r="L827">
        <v>3.2161670506574637E-3</v>
      </c>
      <c r="M827">
        <v>0</v>
      </c>
      <c r="N827">
        <v>3.9058991245009096E-3</v>
      </c>
      <c r="O827" t="s">
        <v>775</v>
      </c>
    </row>
    <row r="828" spans="1:15">
      <c r="A828" t="s">
        <v>3174</v>
      </c>
      <c r="B828" t="s">
        <v>93</v>
      </c>
      <c r="C828" t="s">
        <v>2585</v>
      </c>
      <c r="D828" t="s">
        <v>92</v>
      </c>
      <c r="E828" t="s">
        <v>2586</v>
      </c>
      <c r="F828" t="s">
        <v>3175</v>
      </c>
      <c r="G828">
        <v>64634220.410139188</v>
      </c>
      <c r="H828">
        <v>127421014.57916069</v>
      </c>
      <c r="I828">
        <v>0</v>
      </c>
      <c r="J828">
        <v>850778.91460860008</v>
      </c>
      <c r="K828">
        <v>5.6671725673058419E-3</v>
      </c>
      <c r="L828">
        <v>7.1816558197863711E-3</v>
      </c>
      <c r="M828">
        <v>0</v>
      </c>
      <c r="N828">
        <v>9.5892665204384726E-3</v>
      </c>
      <c r="O828" t="s">
        <v>775</v>
      </c>
    </row>
    <row r="829" spans="1:15">
      <c r="A829" t="s">
        <v>3176</v>
      </c>
      <c r="B829" t="s">
        <v>93</v>
      </c>
      <c r="C829" t="s">
        <v>3177</v>
      </c>
      <c r="D829" t="s">
        <v>92</v>
      </c>
      <c r="E829" t="s">
        <v>3178</v>
      </c>
      <c r="F829" t="s">
        <v>3179</v>
      </c>
      <c r="G829">
        <v>28785721.594574619</v>
      </c>
      <c r="H829">
        <v>57153761.666968495</v>
      </c>
      <c r="I829">
        <v>0</v>
      </c>
      <c r="J829">
        <v>332807.30856937001</v>
      </c>
      <c r="K829">
        <v>2.5239517196263086E-3</v>
      </c>
      <c r="L829">
        <v>3.2212790523910703E-3</v>
      </c>
      <c r="M829">
        <v>0</v>
      </c>
      <c r="N829">
        <v>3.7511249127391527E-3</v>
      </c>
      <c r="O829" t="s">
        <v>775</v>
      </c>
    </row>
    <row r="830" spans="1:15">
      <c r="A830" t="s">
        <v>3180</v>
      </c>
      <c r="B830" t="s">
        <v>93</v>
      </c>
      <c r="C830" t="s">
        <v>1630</v>
      </c>
      <c r="D830" t="s">
        <v>92</v>
      </c>
      <c r="E830" t="s">
        <v>1631</v>
      </c>
      <c r="F830" t="s">
        <v>3181</v>
      </c>
      <c r="G830">
        <v>115141790.46616799</v>
      </c>
      <c r="H830">
        <v>203853426.10413054</v>
      </c>
      <c r="I830">
        <v>340070.05375289003</v>
      </c>
      <c r="J830">
        <v>590294.91085163306</v>
      </c>
      <c r="K830">
        <v>1.0095710788181523E-2</v>
      </c>
      <c r="L830">
        <v>1.1489510963316043E-2</v>
      </c>
      <c r="M830">
        <v>6.5009379197852268E-2</v>
      </c>
      <c r="N830">
        <v>6.6533092541660871E-3</v>
      </c>
      <c r="O830" t="s">
        <v>775</v>
      </c>
    </row>
    <row r="831" spans="1:15">
      <c r="A831" t="s">
        <v>3182</v>
      </c>
      <c r="B831" t="s">
        <v>93</v>
      </c>
      <c r="C831" t="s">
        <v>2024</v>
      </c>
      <c r="D831" t="s">
        <v>92</v>
      </c>
      <c r="E831" t="s">
        <v>2025</v>
      </c>
      <c r="F831" t="s">
        <v>3183</v>
      </c>
      <c r="G831">
        <v>35706012.540178284</v>
      </c>
      <c r="H831">
        <v>69210024.488850921</v>
      </c>
      <c r="I831">
        <v>0</v>
      </c>
      <c r="J831">
        <v>357471.35368360998</v>
      </c>
      <c r="K831">
        <v>3.1307275537871839E-3</v>
      </c>
      <c r="L831">
        <v>3.900789652315351E-3</v>
      </c>
      <c r="M831">
        <v>0</v>
      </c>
      <c r="N831">
        <v>4.0291173476849247E-3</v>
      </c>
      <c r="O831" t="s">
        <v>775</v>
      </c>
    </row>
    <row r="832" spans="1:15">
      <c r="A832" t="s">
        <v>3184</v>
      </c>
      <c r="B832" t="s">
        <v>93</v>
      </c>
      <c r="C832" t="s">
        <v>2593</v>
      </c>
      <c r="D832" t="s">
        <v>92</v>
      </c>
      <c r="E832" t="s">
        <v>2594</v>
      </c>
      <c r="F832" t="s">
        <v>3185</v>
      </c>
      <c r="G832">
        <v>61497142.844852701</v>
      </c>
      <c r="H832">
        <v>122022051.4242024</v>
      </c>
      <c r="I832">
        <v>25236.441140554001</v>
      </c>
      <c r="J832">
        <v>698855.32171408006</v>
      </c>
      <c r="K832">
        <v>5.3921114648946295E-3</v>
      </c>
      <c r="L832">
        <v>6.8773614670010206E-3</v>
      </c>
      <c r="M832">
        <v>4.8243159125757398E-3</v>
      </c>
      <c r="N832">
        <v>7.8769111740693634E-3</v>
      </c>
      <c r="O832" t="s">
        <v>775</v>
      </c>
    </row>
    <row r="833" spans="1:15">
      <c r="A833" t="s">
        <v>3186</v>
      </c>
      <c r="B833" t="s">
        <v>93</v>
      </c>
      <c r="C833" t="s">
        <v>2884</v>
      </c>
      <c r="D833" t="s">
        <v>92</v>
      </c>
      <c r="E833" t="s">
        <v>2885</v>
      </c>
      <c r="F833" t="s">
        <v>3187</v>
      </c>
      <c r="G833">
        <v>81033545.75160861</v>
      </c>
      <c r="H833">
        <v>152132340.87373304</v>
      </c>
      <c r="I833">
        <v>0</v>
      </c>
      <c r="J833">
        <v>1038338.34509544</v>
      </c>
      <c r="K833">
        <v>7.105076608040892E-3</v>
      </c>
      <c r="L833">
        <v>8.5744263991463631E-3</v>
      </c>
      <c r="M833">
        <v>0</v>
      </c>
      <c r="N833">
        <v>1.1703279146371247E-2</v>
      </c>
      <c r="O833" t="s">
        <v>775</v>
      </c>
    </row>
    <row r="834" spans="1:15">
      <c r="A834" t="s">
        <v>3188</v>
      </c>
      <c r="B834" t="s">
        <v>93</v>
      </c>
      <c r="C834" t="s">
        <v>460</v>
      </c>
      <c r="D834" t="s">
        <v>92</v>
      </c>
      <c r="E834" t="s">
        <v>461</v>
      </c>
      <c r="F834" t="s">
        <v>3189</v>
      </c>
      <c r="G834">
        <v>84652092.725372002</v>
      </c>
      <c r="H834">
        <v>142588191.09326771</v>
      </c>
      <c r="I834">
        <v>0</v>
      </c>
      <c r="J834">
        <v>882310.90419693105</v>
      </c>
      <c r="K834">
        <v>7.4223532768564497E-3</v>
      </c>
      <c r="L834">
        <v>8.0365025798911863E-3</v>
      </c>
      <c r="M834">
        <v>0</v>
      </c>
      <c r="N834">
        <v>9.9446686665075265E-3</v>
      </c>
      <c r="O834" t="s">
        <v>775</v>
      </c>
    </row>
    <row r="835" spans="1:15">
      <c r="A835" t="s">
        <v>3190</v>
      </c>
      <c r="B835" t="s">
        <v>93</v>
      </c>
      <c r="C835" t="s">
        <v>882</v>
      </c>
      <c r="D835" t="s">
        <v>92</v>
      </c>
      <c r="E835" t="s">
        <v>883</v>
      </c>
      <c r="F835" t="s">
        <v>3191</v>
      </c>
      <c r="G835">
        <v>28033137.2419292</v>
      </c>
      <c r="H835">
        <v>57503230.762876607</v>
      </c>
      <c r="I835">
        <v>0</v>
      </c>
      <c r="J835">
        <v>299116.44027984398</v>
      </c>
      <c r="K835">
        <v>2.4579646098440316E-3</v>
      </c>
      <c r="L835">
        <v>3.2409756995630703E-3</v>
      </c>
      <c r="M835">
        <v>0</v>
      </c>
      <c r="N835">
        <v>3.3713896962383038E-3</v>
      </c>
      <c r="O835" t="s">
        <v>775</v>
      </c>
    </row>
    <row r="836" spans="1:15">
      <c r="A836" t="s">
        <v>3192</v>
      </c>
      <c r="B836" t="s">
        <v>93</v>
      </c>
      <c r="C836" t="s">
        <v>1081</v>
      </c>
      <c r="D836" t="s">
        <v>92</v>
      </c>
      <c r="E836" t="s">
        <v>1082</v>
      </c>
      <c r="F836" t="s">
        <v>3193</v>
      </c>
      <c r="G836">
        <v>25317924.169121701</v>
      </c>
      <c r="H836">
        <v>51333677.358786702</v>
      </c>
      <c r="I836">
        <v>0</v>
      </c>
      <c r="J836">
        <v>251107.23114059001</v>
      </c>
      <c r="K836">
        <v>2.2198928741139134E-3</v>
      </c>
      <c r="L836">
        <v>2.8932496258357349E-3</v>
      </c>
      <c r="M836">
        <v>0</v>
      </c>
      <c r="N836">
        <v>2.8302701480610068E-3</v>
      </c>
      <c r="O836" t="s">
        <v>775</v>
      </c>
    </row>
    <row r="837" spans="1:15">
      <c r="A837" t="s">
        <v>3194</v>
      </c>
      <c r="B837" t="s">
        <v>93</v>
      </c>
      <c r="C837" t="s">
        <v>3195</v>
      </c>
      <c r="D837" t="s">
        <v>92</v>
      </c>
      <c r="E837" t="s">
        <v>3196</v>
      </c>
      <c r="F837" t="s">
        <v>3197</v>
      </c>
      <c r="G837">
        <v>23624873.416352801</v>
      </c>
      <c r="H837">
        <v>52305199.738926008</v>
      </c>
      <c r="I837">
        <v>11311.660271660001</v>
      </c>
      <c r="J837">
        <v>313245.96308790008</v>
      </c>
      <c r="K837">
        <v>2.0714450283711456E-3</v>
      </c>
      <c r="L837">
        <v>2.9480062087936082E-3</v>
      </c>
      <c r="M837">
        <v>2.1623897895225253E-3</v>
      </c>
      <c r="N837">
        <v>3.5306458292789266E-3</v>
      </c>
      <c r="O837" t="s">
        <v>775</v>
      </c>
    </row>
    <row r="838" spans="1:15">
      <c r="A838" t="s">
        <v>3198</v>
      </c>
      <c r="B838" t="s">
        <v>93</v>
      </c>
      <c r="C838" t="s">
        <v>93</v>
      </c>
      <c r="D838" t="s">
        <v>92</v>
      </c>
      <c r="E838" t="s">
        <v>3199</v>
      </c>
      <c r="F838" t="s">
        <v>3200</v>
      </c>
      <c r="G838">
        <v>118656741.72198421</v>
      </c>
      <c r="H838">
        <v>214733889.68245178</v>
      </c>
      <c r="I838">
        <v>0</v>
      </c>
      <c r="J838">
        <v>1251357.7739963168</v>
      </c>
      <c r="K838">
        <v>1.0403904113729146E-2</v>
      </c>
      <c r="L838">
        <v>1.2102751603702562E-2</v>
      </c>
      <c r="M838">
        <v>0</v>
      </c>
      <c r="N838">
        <v>1.4104255525413084E-2</v>
      </c>
      <c r="O838" t="s">
        <v>775</v>
      </c>
    </row>
    <row r="839" spans="1:15">
      <c r="A839" t="s">
        <v>3201</v>
      </c>
      <c r="B839" t="s">
        <v>93</v>
      </c>
      <c r="C839" t="s">
        <v>468</v>
      </c>
      <c r="D839" t="s">
        <v>92</v>
      </c>
      <c r="E839" t="s">
        <v>469</v>
      </c>
      <c r="F839" t="s">
        <v>3202</v>
      </c>
      <c r="G839">
        <v>57244613.4923575</v>
      </c>
      <c r="H839">
        <v>100948934.48008059</v>
      </c>
      <c r="I839">
        <v>0</v>
      </c>
      <c r="J839">
        <v>630020.60483505798</v>
      </c>
      <c r="K839">
        <v>5.0192467883316992E-3</v>
      </c>
      <c r="L839">
        <v>5.6896462895428251E-3</v>
      </c>
      <c r="M839">
        <v>0</v>
      </c>
      <c r="N839">
        <v>7.1010639654963412E-3</v>
      </c>
      <c r="O839" t="s">
        <v>775</v>
      </c>
    </row>
    <row r="840" spans="1:15">
      <c r="A840" t="s">
        <v>3203</v>
      </c>
      <c r="B840" t="s">
        <v>93</v>
      </c>
      <c r="C840" t="s">
        <v>2054</v>
      </c>
      <c r="D840" t="s">
        <v>92</v>
      </c>
      <c r="E840" t="s">
        <v>2055</v>
      </c>
      <c r="F840" t="s">
        <v>3204</v>
      </c>
      <c r="G840">
        <v>209858403.6689246</v>
      </c>
      <c r="H840">
        <v>328096215.14288312</v>
      </c>
      <c r="I840">
        <v>0</v>
      </c>
      <c r="J840">
        <v>1700110.114077941</v>
      </c>
      <c r="K840">
        <v>1.8400528090914494E-2</v>
      </c>
      <c r="L840">
        <v>1.8492036817576316E-2</v>
      </c>
      <c r="M840">
        <v>0</v>
      </c>
      <c r="N840">
        <v>1.9162215609782152E-2</v>
      </c>
      <c r="O840" t="s">
        <v>775</v>
      </c>
    </row>
    <row r="841" spans="1:15">
      <c r="A841" t="s">
        <v>3205</v>
      </c>
      <c r="B841" t="s">
        <v>93</v>
      </c>
      <c r="C841" t="s">
        <v>472</v>
      </c>
      <c r="D841" t="s">
        <v>92</v>
      </c>
      <c r="E841" t="s">
        <v>473</v>
      </c>
      <c r="F841" t="s">
        <v>3206</v>
      </c>
      <c r="G841">
        <v>57503736.546177</v>
      </c>
      <c r="H841">
        <v>82226350.102013692</v>
      </c>
      <c r="I841">
        <v>16734.47490786</v>
      </c>
      <c r="J841">
        <v>463416.21388745995</v>
      </c>
      <c r="K841">
        <v>5.0419668745777151E-3</v>
      </c>
      <c r="L841">
        <v>4.6344109541135003E-3</v>
      </c>
      <c r="M841">
        <v>3.1990403534694341E-3</v>
      </c>
      <c r="N841">
        <v>5.2232389737864506E-3</v>
      </c>
      <c r="O841" t="s">
        <v>775</v>
      </c>
    </row>
    <row r="842" spans="1:15">
      <c r="A842" t="s">
        <v>3207</v>
      </c>
      <c r="B842" t="s">
        <v>93</v>
      </c>
      <c r="C842" t="s">
        <v>898</v>
      </c>
      <c r="D842" t="s">
        <v>92</v>
      </c>
      <c r="E842" t="s">
        <v>899</v>
      </c>
      <c r="F842" t="s">
        <v>3208</v>
      </c>
      <c r="G842">
        <v>631057507.98919404</v>
      </c>
      <c r="H842">
        <v>737872728.91237974</v>
      </c>
      <c r="I842">
        <v>686613.81433079997</v>
      </c>
      <c r="J842">
        <v>2615671.6697976203</v>
      </c>
      <c r="K842">
        <v>5.5331553084033647E-2</v>
      </c>
      <c r="L842">
        <v>4.1587708239154947E-2</v>
      </c>
      <c r="M842">
        <v>0.13125630241688219</v>
      </c>
      <c r="N842">
        <v>2.9481657738531092E-2</v>
      </c>
      <c r="O842" t="s">
        <v>775</v>
      </c>
    </row>
    <row r="843" spans="1:15">
      <c r="A843" t="s">
        <v>3209</v>
      </c>
      <c r="B843" t="s">
        <v>93</v>
      </c>
      <c r="C843" t="s">
        <v>2070</v>
      </c>
      <c r="D843" t="s">
        <v>92</v>
      </c>
      <c r="E843" t="s">
        <v>2071</v>
      </c>
      <c r="F843" t="s">
        <v>3210</v>
      </c>
      <c r="G843">
        <v>67050296.573159195</v>
      </c>
      <c r="H843">
        <v>117383482.25603589</v>
      </c>
      <c r="I843">
        <v>0</v>
      </c>
      <c r="J843">
        <v>755726.47033022693</v>
      </c>
      <c r="K843">
        <v>5.8790157745837101E-3</v>
      </c>
      <c r="L843">
        <v>6.6159241572129324E-3</v>
      </c>
      <c r="M843">
        <v>0</v>
      </c>
      <c r="N843">
        <v>8.5179150730136464E-3</v>
      </c>
      <c r="O843" t="s">
        <v>775</v>
      </c>
    </row>
    <row r="844" spans="1:15">
      <c r="A844" t="s">
        <v>3211</v>
      </c>
      <c r="B844" t="s">
        <v>93</v>
      </c>
      <c r="C844" t="s">
        <v>3212</v>
      </c>
      <c r="D844" t="s">
        <v>92</v>
      </c>
      <c r="E844" t="s">
        <v>3213</v>
      </c>
      <c r="F844" t="s">
        <v>3214</v>
      </c>
      <c r="G844">
        <v>25886610.699378904</v>
      </c>
      <c r="H844">
        <v>53638317.614706658</v>
      </c>
      <c r="I844">
        <v>0</v>
      </c>
      <c r="J844">
        <v>346868.12297939998</v>
      </c>
      <c r="K844">
        <v>2.2697556972936356E-3</v>
      </c>
      <c r="L844">
        <v>3.02314290255391E-3</v>
      </c>
      <c r="M844">
        <v>0</v>
      </c>
      <c r="N844">
        <v>3.9096066223313899E-3</v>
      </c>
      <c r="O844" t="s">
        <v>775</v>
      </c>
    </row>
    <row r="845" spans="1:15">
      <c r="A845" t="s">
        <v>3215</v>
      </c>
      <c r="B845" t="s">
        <v>93</v>
      </c>
      <c r="C845" t="s">
        <v>3216</v>
      </c>
      <c r="D845" t="s">
        <v>92</v>
      </c>
      <c r="E845" t="s">
        <v>3217</v>
      </c>
      <c r="F845" t="s">
        <v>3218</v>
      </c>
      <c r="G845">
        <v>45508212.630404003</v>
      </c>
      <c r="H845">
        <v>94434971.768458098</v>
      </c>
      <c r="I845">
        <v>0</v>
      </c>
      <c r="J845">
        <v>490800.54567580397</v>
      </c>
      <c r="K845">
        <v>3.9901911490478736E-3</v>
      </c>
      <c r="L845">
        <v>5.3225087465535387E-3</v>
      </c>
      <c r="M845">
        <v>0</v>
      </c>
      <c r="N845">
        <v>5.531892199076305E-3</v>
      </c>
      <c r="O845" t="s">
        <v>775</v>
      </c>
    </row>
    <row r="846" spans="1:15">
      <c r="A846" t="s">
        <v>3219</v>
      </c>
      <c r="B846" t="s">
        <v>93</v>
      </c>
      <c r="C846" t="s">
        <v>488</v>
      </c>
      <c r="D846" t="s">
        <v>92</v>
      </c>
      <c r="E846" t="s">
        <v>489</v>
      </c>
      <c r="F846" t="s">
        <v>3220</v>
      </c>
      <c r="G846">
        <v>109226645.105966</v>
      </c>
      <c r="H846">
        <v>186668407.2122848</v>
      </c>
      <c r="I846">
        <v>0</v>
      </c>
      <c r="J846">
        <v>1011324.445441721</v>
      </c>
      <c r="K846">
        <v>9.5770668050987693E-3</v>
      </c>
      <c r="L846">
        <v>1.0520935321806851E-2</v>
      </c>
      <c r="M846">
        <v>0</v>
      </c>
      <c r="N846">
        <v>1.1398801121483823E-2</v>
      </c>
      <c r="O846" t="s">
        <v>775</v>
      </c>
    </row>
    <row r="847" spans="1:15">
      <c r="A847" t="s">
        <v>3221</v>
      </c>
      <c r="B847" t="s">
        <v>93</v>
      </c>
      <c r="C847" t="s">
        <v>3222</v>
      </c>
      <c r="D847" t="s">
        <v>92</v>
      </c>
      <c r="E847" t="s">
        <v>3223</v>
      </c>
      <c r="F847" t="s">
        <v>3224</v>
      </c>
      <c r="G847">
        <v>781144239.650262</v>
      </c>
      <c r="H847">
        <v>984673014.82593739</v>
      </c>
      <c r="I847">
        <v>261926.81010871002</v>
      </c>
      <c r="J847">
        <v>4490173.8804270001</v>
      </c>
      <c r="K847">
        <v>6.8491260170912491E-2</v>
      </c>
      <c r="L847">
        <v>5.5497774137703501E-2</v>
      </c>
      <c r="M847">
        <v>5.0071151906877567E-2</v>
      </c>
      <c r="N847">
        <v>5.0609474827352161E-2</v>
      </c>
      <c r="O847" t="s">
        <v>775</v>
      </c>
    </row>
    <row r="848" spans="1:15">
      <c r="A848" t="s">
        <v>3225</v>
      </c>
      <c r="B848" t="s">
        <v>93</v>
      </c>
      <c r="C848" t="s">
        <v>3226</v>
      </c>
      <c r="D848" t="s">
        <v>92</v>
      </c>
      <c r="E848" t="s">
        <v>3227</v>
      </c>
      <c r="F848" t="s">
        <v>3228</v>
      </c>
      <c r="G848">
        <v>33692653.4607049</v>
      </c>
      <c r="H848">
        <v>60808652.827069633</v>
      </c>
      <c r="I848">
        <v>0</v>
      </c>
      <c r="J848">
        <v>390832.02940232999</v>
      </c>
      <c r="K848">
        <v>2.9541948553044807E-3</v>
      </c>
      <c r="L848">
        <v>3.4272746682423266E-3</v>
      </c>
      <c r="M848">
        <v>0</v>
      </c>
      <c r="N848">
        <v>4.4051309104045627E-3</v>
      </c>
      <c r="O848" t="s">
        <v>775</v>
      </c>
    </row>
    <row r="849" spans="1:15">
      <c r="A849" t="s">
        <v>3229</v>
      </c>
      <c r="B849" t="s">
        <v>93</v>
      </c>
      <c r="C849" t="s">
        <v>3230</v>
      </c>
      <c r="D849" t="s">
        <v>92</v>
      </c>
      <c r="E849" t="s">
        <v>3231</v>
      </c>
      <c r="F849" t="s">
        <v>3232</v>
      </c>
      <c r="G849">
        <v>26593529.075756602</v>
      </c>
      <c r="H849">
        <v>51319175.784223378</v>
      </c>
      <c r="I849">
        <v>0</v>
      </c>
      <c r="J849">
        <v>356422.57425741001</v>
      </c>
      <c r="K849">
        <v>2.3317387831034496E-3</v>
      </c>
      <c r="L849">
        <v>2.8924322934851593E-3</v>
      </c>
      <c r="M849">
        <v>0</v>
      </c>
      <c r="N849">
        <v>4.0172963854275198E-3</v>
      </c>
      <c r="O849" t="s">
        <v>775</v>
      </c>
    </row>
    <row r="850" spans="1:15">
      <c r="A850" t="s">
        <v>3233</v>
      </c>
      <c r="B850" t="s">
        <v>93</v>
      </c>
      <c r="C850" t="s">
        <v>3234</v>
      </c>
      <c r="D850" t="s">
        <v>92</v>
      </c>
      <c r="E850" t="s">
        <v>3235</v>
      </c>
      <c r="F850" t="s">
        <v>3236</v>
      </c>
      <c r="G850">
        <v>36485214.2000774</v>
      </c>
      <c r="H850">
        <v>76192836.6456514</v>
      </c>
      <c r="I850">
        <v>0</v>
      </c>
      <c r="J850">
        <v>381383.30047741998</v>
      </c>
      <c r="K850">
        <v>3.1990484872394384E-3</v>
      </c>
      <c r="L850">
        <v>4.2943523133095974E-3</v>
      </c>
      <c r="M850">
        <v>0</v>
      </c>
      <c r="N850">
        <v>4.2986327610210397E-3</v>
      </c>
      <c r="O850" t="s">
        <v>775</v>
      </c>
    </row>
    <row r="851" spans="1:15">
      <c r="A851" t="s">
        <v>3237</v>
      </c>
      <c r="B851" t="s">
        <v>93</v>
      </c>
      <c r="C851" t="s">
        <v>504</v>
      </c>
      <c r="D851" t="s">
        <v>92</v>
      </c>
      <c r="E851" t="s">
        <v>505</v>
      </c>
      <c r="F851" t="s">
        <v>3238</v>
      </c>
      <c r="G851">
        <v>38288801.136851892</v>
      </c>
      <c r="H851">
        <v>78276860.414617091</v>
      </c>
      <c r="I851">
        <v>0</v>
      </c>
      <c r="J851">
        <v>421461.12869472714</v>
      </c>
      <c r="K851">
        <v>3.3571882210519646E-3</v>
      </c>
      <c r="L851">
        <v>4.4118112856651147E-3</v>
      </c>
      <c r="M851">
        <v>0</v>
      </c>
      <c r="N851">
        <v>4.7503564341599214E-3</v>
      </c>
      <c r="O851" t="s">
        <v>775</v>
      </c>
    </row>
    <row r="852" spans="1:15">
      <c r="A852" t="s">
        <v>3239</v>
      </c>
      <c r="B852" t="s">
        <v>93</v>
      </c>
      <c r="C852" t="s">
        <v>3240</v>
      </c>
      <c r="D852" t="s">
        <v>92</v>
      </c>
      <c r="E852" t="s">
        <v>3241</v>
      </c>
      <c r="F852" t="s">
        <v>3242</v>
      </c>
      <c r="G852">
        <v>74016287.217569098</v>
      </c>
      <c r="H852">
        <v>139916019.10134602</v>
      </c>
      <c r="I852">
        <v>0</v>
      </c>
      <c r="J852">
        <v>883931.81295447994</v>
      </c>
      <c r="K852">
        <v>6.4897985895322466E-3</v>
      </c>
      <c r="L852">
        <v>7.8858946161998247E-3</v>
      </c>
      <c r="M852">
        <v>0</v>
      </c>
      <c r="N852">
        <v>9.9629381908393558E-3</v>
      </c>
      <c r="O852" t="s">
        <v>775</v>
      </c>
    </row>
    <row r="853" spans="1:15">
      <c r="A853" t="s">
        <v>3243</v>
      </c>
      <c r="B853" t="s">
        <v>93</v>
      </c>
      <c r="C853" t="s">
        <v>512</v>
      </c>
      <c r="D853" t="s">
        <v>92</v>
      </c>
      <c r="E853" t="s">
        <v>513</v>
      </c>
      <c r="F853" t="s">
        <v>3244</v>
      </c>
      <c r="G853">
        <v>107995593.6507697</v>
      </c>
      <c r="H853">
        <v>180245215.01041701</v>
      </c>
      <c r="I853">
        <v>37414.39321925</v>
      </c>
      <c r="J853">
        <v>855186.11389739404</v>
      </c>
      <c r="K853">
        <v>9.4691273731452273E-3</v>
      </c>
      <c r="L853">
        <v>1.0158913752519374E-2</v>
      </c>
      <c r="M853">
        <v>7.1523100884830727E-3</v>
      </c>
      <c r="N853">
        <v>9.6389407752457568E-3</v>
      </c>
      <c r="O853" t="s">
        <v>775</v>
      </c>
    </row>
    <row r="854" spans="1:15">
      <c r="A854" t="s">
        <v>3245</v>
      </c>
      <c r="B854" t="s">
        <v>93</v>
      </c>
      <c r="C854" t="s">
        <v>516</v>
      </c>
      <c r="D854" t="s">
        <v>92</v>
      </c>
      <c r="E854" t="s">
        <v>517</v>
      </c>
      <c r="F854" t="s">
        <v>3246</v>
      </c>
      <c r="G854">
        <v>124903390.816066</v>
      </c>
      <c r="H854">
        <v>197067463.29193401</v>
      </c>
      <c r="I854">
        <v>43992.681732949997</v>
      </c>
      <c r="J854">
        <v>1005547.0294579719</v>
      </c>
      <c r="K854">
        <v>1.0951614570495372E-2</v>
      </c>
      <c r="L854">
        <v>1.11070430518493E-2</v>
      </c>
      <c r="M854">
        <v>8.4098464335408147E-3</v>
      </c>
      <c r="N854">
        <v>1.1333682933061043E-2</v>
      </c>
      <c r="O854" t="s">
        <v>775</v>
      </c>
    </row>
    <row r="855" spans="1:15">
      <c r="A855" t="s">
        <v>3247</v>
      </c>
      <c r="B855" t="s">
        <v>93</v>
      </c>
      <c r="C855" t="s">
        <v>3248</v>
      </c>
      <c r="D855" t="s">
        <v>92</v>
      </c>
      <c r="E855" t="s">
        <v>3249</v>
      </c>
      <c r="F855" t="s">
        <v>3250</v>
      </c>
      <c r="G855">
        <v>75748772.1114503</v>
      </c>
      <c r="H855">
        <v>135350291.38138589</v>
      </c>
      <c r="I855">
        <v>0</v>
      </c>
      <c r="J855">
        <v>660362.56502712006</v>
      </c>
      <c r="K855">
        <v>6.6417040476869655E-3</v>
      </c>
      <c r="L855">
        <v>7.6285627690166353E-3</v>
      </c>
      <c r="M855">
        <v>0</v>
      </c>
      <c r="N855">
        <v>7.4430530980879412E-3</v>
      </c>
      <c r="O855" t="s">
        <v>775</v>
      </c>
    </row>
    <row r="856" spans="1:15">
      <c r="A856" t="s">
        <v>3251</v>
      </c>
      <c r="B856" t="s">
        <v>93</v>
      </c>
      <c r="C856" t="s">
        <v>2120</v>
      </c>
      <c r="D856" t="s">
        <v>92</v>
      </c>
      <c r="E856" t="s">
        <v>2121</v>
      </c>
      <c r="F856" t="s">
        <v>3252</v>
      </c>
      <c r="G856">
        <v>27358570.818898201</v>
      </c>
      <c r="H856">
        <v>52480396.344902024</v>
      </c>
      <c r="I856">
        <v>0</v>
      </c>
      <c r="J856">
        <v>255868.71017625002</v>
      </c>
      <c r="K856">
        <v>2.3988181653883138E-3</v>
      </c>
      <c r="L856">
        <v>2.9578805747219441E-3</v>
      </c>
      <c r="M856">
        <v>0</v>
      </c>
      <c r="N856">
        <v>2.8839375471001912E-3</v>
      </c>
      <c r="O856" t="s">
        <v>775</v>
      </c>
    </row>
    <row r="857" spans="1:15">
      <c r="A857" t="s">
        <v>3253</v>
      </c>
      <c r="B857" t="s">
        <v>93</v>
      </c>
      <c r="C857" t="s">
        <v>3254</v>
      </c>
      <c r="D857" t="s">
        <v>92</v>
      </c>
      <c r="E857" t="s">
        <v>3255</v>
      </c>
      <c r="F857" t="s">
        <v>3256</v>
      </c>
      <c r="G857">
        <v>60373845.245006099</v>
      </c>
      <c r="H857">
        <v>111545746.78866225</v>
      </c>
      <c r="I857">
        <v>0</v>
      </c>
      <c r="J857">
        <v>823993.15894818003</v>
      </c>
      <c r="K857">
        <v>5.2936199645349756E-3</v>
      </c>
      <c r="L857">
        <v>6.2868998825899155E-3</v>
      </c>
      <c r="M857">
        <v>0</v>
      </c>
      <c r="N857">
        <v>9.2873599433375611E-3</v>
      </c>
      <c r="O857" t="s">
        <v>775</v>
      </c>
    </row>
    <row r="858" spans="1:15">
      <c r="A858" t="s">
        <v>3257</v>
      </c>
      <c r="B858" t="s">
        <v>93</v>
      </c>
      <c r="C858" t="s">
        <v>524</v>
      </c>
      <c r="D858" t="s">
        <v>92</v>
      </c>
      <c r="E858" t="s">
        <v>525</v>
      </c>
      <c r="F858" t="s">
        <v>3258</v>
      </c>
      <c r="G858">
        <v>28438517.038923401</v>
      </c>
      <c r="H858">
        <v>50357073.755065955</v>
      </c>
      <c r="I858">
        <v>0</v>
      </c>
      <c r="J858">
        <v>392073.24519049999</v>
      </c>
      <c r="K858">
        <v>2.493508587171948E-3</v>
      </c>
      <c r="L858">
        <v>2.8382066568447121E-3</v>
      </c>
      <c r="M858">
        <v>0</v>
      </c>
      <c r="N858">
        <v>4.4191208539701172E-3</v>
      </c>
      <c r="O858" t="s">
        <v>775</v>
      </c>
    </row>
    <row r="859" spans="1:15">
      <c r="A859" t="s">
        <v>3259</v>
      </c>
      <c r="B859" t="s">
        <v>93</v>
      </c>
      <c r="C859" t="s">
        <v>528</v>
      </c>
      <c r="D859" t="s">
        <v>92</v>
      </c>
      <c r="E859" t="s">
        <v>529</v>
      </c>
      <c r="F859" t="s">
        <v>3260</v>
      </c>
      <c r="G859">
        <v>27566243.5029254</v>
      </c>
      <c r="H859">
        <v>54178488.777747095</v>
      </c>
      <c r="I859">
        <v>0</v>
      </c>
      <c r="J859">
        <v>316307.59859655006</v>
      </c>
      <c r="K859">
        <v>2.4170270480889876E-3</v>
      </c>
      <c r="L859">
        <v>3.0535878286875036E-3</v>
      </c>
      <c r="M859">
        <v>0</v>
      </c>
      <c r="N859">
        <v>3.565154017454217E-3</v>
      </c>
      <c r="O859" t="s">
        <v>775</v>
      </c>
    </row>
    <row r="860" spans="1:15">
      <c r="A860" t="s">
        <v>3261</v>
      </c>
      <c r="B860" t="s">
        <v>93</v>
      </c>
      <c r="C860" t="s">
        <v>3262</v>
      </c>
      <c r="D860" t="s">
        <v>92</v>
      </c>
      <c r="E860" t="s">
        <v>3263</v>
      </c>
      <c r="F860" t="s">
        <v>3264</v>
      </c>
      <c r="G860">
        <v>134602495.9202272</v>
      </c>
      <c r="H860">
        <v>208146118.96774501</v>
      </c>
      <c r="I860">
        <v>40414.637428670001</v>
      </c>
      <c r="J860">
        <v>923763.16204288602</v>
      </c>
      <c r="K860">
        <v>1.1802038727001416E-2</v>
      </c>
      <c r="L860">
        <v>1.1731454121501931E-2</v>
      </c>
      <c r="M860">
        <v>7.7258507791258101E-3</v>
      </c>
      <c r="N860">
        <v>1.041188375791781E-2</v>
      </c>
      <c r="O860" t="s">
        <v>775</v>
      </c>
    </row>
    <row r="861" spans="1:15">
      <c r="A861" t="s">
        <v>3265</v>
      </c>
      <c r="B861" t="s">
        <v>93</v>
      </c>
      <c r="C861" t="s">
        <v>3266</v>
      </c>
      <c r="D861" t="s">
        <v>92</v>
      </c>
      <c r="E861" t="s">
        <v>3267</v>
      </c>
      <c r="F861" t="s">
        <v>3268</v>
      </c>
      <c r="G861">
        <v>39795791.089526892</v>
      </c>
      <c r="H861">
        <v>80703070.752649799</v>
      </c>
      <c r="I861">
        <v>0</v>
      </c>
      <c r="J861">
        <v>440660.23982909997</v>
      </c>
      <c r="K861">
        <v>3.4893221288304138E-3</v>
      </c>
      <c r="L861">
        <v>4.5485564501241034E-3</v>
      </c>
      <c r="M861">
        <v>0</v>
      </c>
      <c r="N861">
        <v>4.9667527158046261E-3</v>
      </c>
      <c r="O861" t="s">
        <v>775</v>
      </c>
    </row>
    <row r="862" spans="1:15">
      <c r="A862" t="s">
        <v>3269</v>
      </c>
      <c r="B862" t="s">
        <v>93</v>
      </c>
      <c r="C862" t="s">
        <v>1716</v>
      </c>
      <c r="D862" t="s">
        <v>92</v>
      </c>
      <c r="E862" t="s">
        <v>1717</v>
      </c>
      <c r="F862" t="s">
        <v>3270</v>
      </c>
      <c r="G862">
        <v>25547832.282093499</v>
      </c>
      <c r="H862">
        <v>54847034.119231328</v>
      </c>
      <c r="I862">
        <v>0</v>
      </c>
      <c r="J862">
        <v>287450.48331579997</v>
      </c>
      <c r="K862">
        <v>2.240051374403188E-3</v>
      </c>
      <c r="L862">
        <v>3.0912681325080209E-3</v>
      </c>
      <c r="M862">
        <v>0</v>
      </c>
      <c r="N862">
        <v>3.239900811613503E-3</v>
      </c>
      <c r="O862" t="s">
        <v>775</v>
      </c>
    </row>
    <row r="863" spans="1:15">
      <c r="A863" t="s">
        <v>3271</v>
      </c>
      <c r="B863" t="s">
        <v>93</v>
      </c>
      <c r="C863" t="s">
        <v>3272</v>
      </c>
      <c r="D863" t="s">
        <v>92</v>
      </c>
      <c r="E863" t="s">
        <v>3273</v>
      </c>
      <c r="F863" t="s">
        <v>3274</v>
      </c>
      <c r="G863">
        <v>36250649.687391303</v>
      </c>
      <c r="H863">
        <v>71100098.998725504</v>
      </c>
      <c r="I863">
        <v>0</v>
      </c>
      <c r="J863">
        <v>371128.74478703004</v>
      </c>
      <c r="K863">
        <v>3.1784817106445809E-3</v>
      </c>
      <c r="L863">
        <v>4.0073173286841327E-3</v>
      </c>
      <c r="M863">
        <v>0</v>
      </c>
      <c r="N863">
        <v>4.1830520080482578E-3</v>
      </c>
      <c r="O863" t="s">
        <v>775</v>
      </c>
    </row>
    <row r="864" spans="1:15">
      <c r="A864" t="s">
        <v>3275</v>
      </c>
      <c r="B864" t="s">
        <v>93</v>
      </c>
      <c r="C864" t="s">
        <v>3276</v>
      </c>
      <c r="D864" t="s">
        <v>92</v>
      </c>
      <c r="E864" t="s">
        <v>3277</v>
      </c>
      <c r="F864" t="s">
        <v>3278</v>
      </c>
      <c r="G864">
        <v>23874544.137316149</v>
      </c>
      <c r="H864">
        <v>56131757.775764704</v>
      </c>
      <c r="I864">
        <v>0</v>
      </c>
      <c r="J864">
        <v>294548.07922391</v>
      </c>
      <c r="K864">
        <v>2.093336327619817E-3</v>
      </c>
      <c r="L864">
        <v>3.1636772492870131E-3</v>
      </c>
      <c r="M864">
        <v>0</v>
      </c>
      <c r="N864">
        <v>3.3198989611310566E-3</v>
      </c>
      <c r="O864" t="s">
        <v>775</v>
      </c>
    </row>
    <row r="865" spans="1:15">
      <c r="A865" t="s">
        <v>3279</v>
      </c>
      <c r="B865" t="s">
        <v>93</v>
      </c>
      <c r="C865" t="s">
        <v>3280</v>
      </c>
      <c r="D865" t="s">
        <v>92</v>
      </c>
      <c r="E865" t="s">
        <v>3281</v>
      </c>
      <c r="F865" t="s">
        <v>3282</v>
      </c>
      <c r="G865">
        <v>92818141.069208503</v>
      </c>
      <c r="H865">
        <v>167955632.32969803</v>
      </c>
      <c r="I865">
        <v>34683.095941730004</v>
      </c>
      <c r="J865">
        <v>960454.96949517005</v>
      </c>
      <c r="K865">
        <v>8.1383579700951385E-3</v>
      </c>
      <c r="L865">
        <v>9.4662528655123888E-3</v>
      </c>
      <c r="M865">
        <v>6.6301825490044514E-3</v>
      </c>
      <c r="N865">
        <v>1.0825443044278862E-2</v>
      </c>
      <c r="O865" t="s">
        <v>775</v>
      </c>
    </row>
    <row r="866" spans="1:15">
      <c r="A866" t="s">
        <v>3283</v>
      </c>
      <c r="B866" t="s">
        <v>93</v>
      </c>
      <c r="C866" t="s">
        <v>3284</v>
      </c>
      <c r="D866" t="s">
        <v>92</v>
      </c>
      <c r="E866" t="s">
        <v>3285</v>
      </c>
      <c r="F866" t="s">
        <v>3286</v>
      </c>
      <c r="G866">
        <v>23965731.276897501</v>
      </c>
      <c r="H866">
        <v>48919592.512563959</v>
      </c>
      <c r="I866">
        <v>9944.3463636999986</v>
      </c>
      <c r="J866">
        <v>275381.90219329996</v>
      </c>
      <c r="K866">
        <v>2.1013316782660741E-3</v>
      </c>
      <c r="L866">
        <v>2.7571878738351426E-3</v>
      </c>
      <c r="M866">
        <v>1.9010076791481161E-3</v>
      </c>
      <c r="N866">
        <v>3.1038738850876781E-3</v>
      </c>
      <c r="O866" t="s">
        <v>775</v>
      </c>
    </row>
    <row r="867" spans="1:15">
      <c r="A867" t="s">
        <v>3287</v>
      </c>
      <c r="B867" t="s">
        <v>93</v>
      </c>
      <c r="C867" t="s">
        <v>964</v>
      </c>
      <c r="D867" t="s">
        <v>92</v>
      </c>
      <c r="E867" t="s">
        <v>965</v>
      </c>
      <c r="F867" t="s">
        <v>3288</v>
      </c>
      <c r="G867">
        <v>1729744780.0115502</v>
      </c>
      <c r="H867">
        <v>2150344009.878716</v>
      </c>
      <c r="I867">
        <v>651152.52640928701</v>
      </c>
      <c r="J867">
        <v>11162614.752674</v>
      </c>
      <c r="K867">
        <v>0.15166520310012394</v>
      </c>
      <c r="L867">
        <v>0.12119688910100629</v>
      </c>
      <c r="M867">
        <v>0.12447735705579197</v>
      </c>
      <c r="N867">
        <v>0.12581563328660256</v>
      </c>
      <c r="O867" t="s">
        <v>775</v>
      </c>
    </row>
    <row r="868" spans="1:15">
      <c r="A868" t="s">
        <v>3289</v>
      </c>
      <c r="B868" t="s">
        <v>93</v>
      </c>
      <c r="C868" t="s">
        <v>3290</v>
      </c>
      <c r="D868" t="s">
        <v>92</v>
      </c>
      <c r="E868" t="s">
        <v>3291</v>
      </c>
      <c r="F868" t="s">
        <v>3292</v>
      </c>
      <c r="G868">
        <v>451500540.27933198</v>
      </c>
      <c r="H868">
        <v>674179441.30156696</v>
      </c>
      <c r="I868">
        <v>623229.16223040002</v>
      </c>
      <c r="J868">
        <v>3431893.6371126734</v>
      </c>
      <c r="K868">
        <v>3.958787558290728E-2</v>
      </c>
      <c r="L868">
        <v>3.7997850858390289E-2</v>
      </c>
      <c r="M868">
        <v>0.11913939639047548</v>
      </c>
      <c r="N868">
        <v>3.8681427326170033E-2</v>
      </c>
      <c r="O868" t="s">
        <v>775</v>
      </c>
    </row>
    <row r="869" spans="1:15">
      <c r="A869" t="s">
        <v>3293</v>
      </c>
      <c r="B869" t="s">
        <v>93</v>
      </c>
      <c r="C869" t="s">
        <v>3294</v>
      </c>
      <c r="D869" t="s">
        <v>92</v>
      </c>
      <c r="E869" t="s">
        <v>3295</v>
      </c>
      <c r="F869" t="s">
        <v>3296</v>
      </c>
      <c r="G869">
        <v>114953169.05151479</v>
      </c>
      <c r="H869">
        <v>211655897.96010399</v>
      </c>
      <c r="I869">
        <v>269864.68648393004</v>
      </c>
      <c r="J869">
        <v>721791.81213694101</v>
      </c>
      <c r="K869">
        <v>1.0079172333784673E-2</v>
      </c>
      <c r="L869">
        <v>1.1929270979340396E-2</v>
      </c>
      <c r="M869">
        <v>5.1588593415200806E-2</v>
      </c>
      <c r="N869">
        <v>8.1354320611431614E-3</v>
      </c>
      <c r="O869" t="s">
        <v>775</v>
      </c>
    </row>
    <row r="870" spans="1:15">
      <c r="A870" t="s">
        <v>3297</v>
      </c>
      <c r="B870" t="s">
        <v>93</v>
      </c>
      <c r="C870" t="s">
        <v>3298</v>
      </c>
      <c r="D870" t="s">
        <v>92</v>
      </c>
      <c r="E870" t="s">
        <v>3299</v>
      </c>
      <c r="F870" t="s">
        <v>3300</v>
      </c>
      <c r="G870">
        <v>12363300.76430806</v>
      </c>
      <c r="H870">
        <v>32757548.752913531</v>
      </c>
      <c r="I870">
        <v>0</v>
      </c>
      <c r="J870">
        <v>154968.31863776001</v>
      </c>
      <c r="K870">
        <v>1.0840226506676775E-3</v>
      </c>
      <c r="L870">
        <v>1.8462687761534448E-3</v>
      </c>
      <c r="M870">
        <v>0</v>
      </c>
      <c r="N870">
        <v>1.7466729418480725E-3</v>
      </c>
      <c r="O870" t="s">
        <v>775</v>
      </c>
    </row>
    <row r="871" spans="1:15">
      <c r="A871" t="s">
        <v>3301</v>
      </c>
      <c r="B871" t="s">
        <v>93</v>
      </c>
      <c r="C871" t="s">
        <v>3302</v>
      </c>
      <c r="D871" t="s">
        <v>92</v>
      </c>
      <c r="E871" t="s">
        <v>3303</v>
      </c>
      <c r="F871" t="s">
        <v>3304</v>
      </c>
      <c r="G871">
        <v>43700744.085163005</v>
      </c>
      <c r="H871">
        <v>90488395.28000465</v>
      </c>
      <c r="I871">
        <v>0</v>
      </c>
      <c r="J871">
        <v>516258.01856920001</v>
      </c>
      <c r="K871">
        <v>3.831711073155272E-3</v>
      </c>
      <c r="L871">
        <v>5.1000732707402021E-3</v>
      </c>
      <c r="M871">
        <v>0</v>
      </c>
      <c r="N871">
        <v>5.8188274866344354E-3</v>
      </c>
      <c r="O871" t="s">
        <v>775</v>
      </c>
    </row>
    <row r="872" spans="1:15">
      <c r="A872" t="s">
        <v>3305</v>
      </c>
      <c r="B872" t="s">
        <v>93</v>
      </c>
      <c r="C872" t="s">
        <v>990</v>
      </c>
      <c r="D872" t="s">
        <v>92</v>
      </c>
      <c r="E872" t="s">
        <v>991</v>
      </c>
      <c r="F872" t="s">
        <v>3306</v>
      </c>
      <c r="G872">
        <v>630972584.27171993</v>
      </c>
      <c r="H872">
        <v>825685342.12827742</v>
      </c>
      <c r="I872">
        <v>548782.52026250004</v>
      </c>
      <c r="J872">
        <v>2809815.6601860002</v>
      </c>
      <c r="K872">
        <v>5.53241069145134E-2</v>
      </c>
      <c r="L872">
        <v>4.6536970076658322E-2</v>
      </c>
      <c r="M872">
        <v>0.10490782873466914</v>
      </c>
      <c r="N872">
        <v>3.1669886002312277E-2</v>
      </c>
      <c r="O872" t="s">
        <v>775</v>
      </c>
    </row>
    <row r="873" spans="1:15">
      <c r="A873" t="s">
        <v>3307</v>
      </c>
      <c r="B873" t="s">
        <v>93</v>
      </c>
      <c r="C873" t="s">
        <v>560</v>
      </c>
      <c r="D873" t="s">
        <v>92</v>
      </c>
      <c r="E873" t="s">
        <v>561</v>
      </c>
      <c r="F873" t="s">
        <v>3308</v>
      </c>
      <c r="G873">
        <v>34068636.592363797</v>
      </c>
      <c r="H873">
        <v>62532797.206972405</v>
      </c>
      <c r="I873">
        <v>13812.64859454</v>
      </c>
      <c r="J873">
        <v>382504.09538901004</v>
      </c>
      <c r="K873">
        <v>2.9871613129485307E-3</v>
      </c>
      <c r="L873">
        <v>3.5244502523559518E-3</v>
      </c>
      <c r="M873">
        <v>2.6404903939634262E-3</v>
      </c>
      <c r="N873">
        <v>4.3112654214424988E-3</v>
      </c>
      <c r="O873" t="s">
        <v>775</v>
      </c>
    </row>
    <row r="874" spans="1:15">
      <c r="A874" t="s">
        <v>3309</v>
      </c>
      <c r="B874" t="s">
        <v>93</v>
      </c>
      <c r="C874" t="s">
        <v>3310</v>
      </c>
      <c r="D874" t="s">
        <v>92</v>
      </c>
      <c r="E874" t="s">
        <v>3311</v>
      </c>
      <c r="F874" t="s">
        <v>3312</v>
      </c>
      <c r="G874">
        <v>88108056.030445203</v>
      </c>
      <c r="H874">
        <v>197333421.42099798</v>
      </c>
      <c r="I874">
        <v>38025.777371240001</v>
      </c>
      <c r="J874">
        <v>869160.63315570005</v>
      </c>
      <c r="K874">
        <v>7.7253744986155361E-3</v>
      </c>
      <c r="L874">
        <v>1.1122032884976277E-2</v>
      </c>
      <c r="M874">
        <v>7.269185137413892E-3</v>
      </c>
      <c r="N874">
        <v>9.7964498382489759E-3</v>
      </c>
      <c r="O874" t="s">
        <v>775</v>
      </c>
    </row>
    <row r="875" spans="1:15">
      <c r="A875" t="s">
        <v>3313</v>
      </c>
      <c r="B875" t="s">
        <v>93</v>
      </c>
      <c r="C875" t="s">
        <v>3314</v>
      </c>
      <c r="D875" t="s">
        <v>92</v>
      </c>
      <c r="E875" t="s">
        <v>3315</v>
      </c>
      <c r="F875" t="s">
        <v>3316</v>
      </c>
      <c r="G875">
        <v>344644758.0304724</v>
      </c>
      <c r="H875">
        <v>435971705.60710311</v>
      </c>
      <c r="I875">
        <v>262215.22497827001</v>
      </c>
      <c r="J875">
        <v>2154575.0313018593</v>
      </c>
      <c r="K875">
        <v>3.0218687651559575E-2</v>
      </c>
      <c r="L875">
        <v>2.4572075078638619E-2</v>
      </c>
      <c r="M875">
        <v>5.0126286639896864E-2</v>
      </c>
      <c r="N875">
        <v>2.4284563073522541E-2</v>
      </c>
      <c r="O875" t="s">
        <v>775</v>
      </c>
    </row>
    <row r="876" spans="1:15">
      <c r="A876" t="s">
        <v>3317</v>
      </c>
      <c r="B876" t="s">
        <v>93</v>
      </c>
      <c r="C876" t="s">
        <v>3318</v>
      </c>
      <c r="D876" t="s">
        <v>92</v>
      </c>
      <c r="E876" t="s">
        <v>3319</v>
      </c>
      <c r="F876" t="s">
        <v>3320</v>
      </c>
      <c r="G876">
        <v>56926213.557141304</v>
      </c>
      <c r="H876">
        <v>104788286.68239932</v>
      </c>
      <c r="I876">
        <v>0</v>
      </c>
      <c r="J876">
        <v>700658.61028339004</v>
      </c>
      <c r="K876">
        <v>4.9913292646601966E-3</v>
      </c>
      <c r="L876">
        <v>5.9060384300312543E-3</v>
      </c>
      <c r="M876">
        <v>0</v>
      </c>
      <c r="N876">
        <v>7.8972363307081225E-3</v>
      </c>
      <c r="O876" t="s">
        <v>775</v>
      </c>
    </row>
    <row r="877" spans="1:15">
      <c r="A877" t="s">
        <v>3321</v>
      </c>
      <c r="B877" t="s">
        <v>93</v>
      </c>
      <c r="C877" t="s">
        <v>1764</v>
      </c>
      <c r="D877" t="s">
        <v>92</v>
      </c>
      <c r="E877" t="s">
        <v>1765</v>
      </c>
      <c r="F877" t="s">
        <v>3322</v>
      </c>
      <c r="G877">
        <v>12393713.77370641</v>
      </c>
      <c r="H877">
        <v>28093228.029762574</v>
      </c>
      <c r="I877">
        <v>0</v>
      </c>
      <c r="J877">
        <v>145997.77870811999</v>
      </c>
      <c r="K877">
        <v>1.0866892840927865E-3</v>
      </c>
      <c r="L877">
        <v>1.5833800668035691E-3</v>
      </c>
      <c r="M877">
        <v>0</v>
      </c>
      <c r="N877">
        <v>1.6455645378426354E-3</v>
      </c>
      <c r="O877" t="s">
        <v>775</v>
      </c>
    </row>
    <row r="878" spans="1:15">
      <c r="A878" t="s">
        <v>3323</v>
      </c>
      <c r="B878" t="s">
        <v>93</v>
      </c>
      <c r="C878" t="s">
        <v>1014</v>
      </c>
      <c r="D878" t="s">
        <v>92</v>
      </c>
      <c r="E878" t="s">
        <v>1015</v>
      </c>
      <c r="F878" t="s">
        <v>3324</v>
      </c>
      <c r="G878">
        <v>29601678.324486997</v>
      </c>
      <c r="H878">
        <v>59941436.503171198</v>
      </c>
      <c r="I878">
        <v>10712.660315072</v>
      </c>
      <c r="J878">
        <v>296658.28109868697</v>
      </c>
      <c r="K878">
        <v>2.595495362707716E-3</v>
      </c>
      <c r="L878">
        <v>3.3783969444217419E-3</v>
      </c>
      <c r="M878">
        <v>2.0478821612042071E-3</v>
      </c>
      <c r="N878">
        <v>3.3436833871925259E-3</v>
      </c>
      <c r="O878" t="s">
        <v>775</v>
      </c>
    </row>
    <row r="879" spans="1:15">
      <c r="A879" t="s">
        <v>3325</v>
      </c>
      <c r="B879" t="s">
        <v>93</v>
      </c>
      <c r="C879" t="s">
        <v>1018</v>
      </c>
      <c r="D879" t="s">
        <v>92</v>
      </c>
      <c r="E879" t="s">
        <v>1019</v>
      </c>
      <c r="F879" t="s">
        <v>3326</v>
      </c>
      <c r="G879">
        <v>18111123.901176799</v>
      </c>
      <c r="H879">
        <v>39240322.298878118</v>
      </c>
      <c r="I879">
        <v>0</v>
      </c>
      <c r="J879">
        <v>201972.38740428002</v>
      </c>
      <c r="K879">
        <v>1.587995706988141E-3</v>
      </c>
      <c r="L879">
        <v>2.2116484469910992E-3</v>
      </c>
      <c r="M879">
        <v>0</v>
      </c>
      <c r="N879">
        <v>2.2764633905859072E-3</v>
      </c>
      <c r="O879" t="s">
        <v>775</v>
      </c>
    </row>
    <row r="880" spans="1:15">
      <c r="A880" t="s">
        <v>3327</v>
      </c>
      <c r="B880" t="s">
        <v>93</v>
      </c>
      <c r="C880" t="s">
        <v>3328</v>
      </c>
      <c r="D880" t="s">
        <v>92</v>
      </c>
      <c r="E880" t="s">
        <v>3329</v>
      </c>
      <c r="F880" t="s">
        <v>3330</v>
      </c>
      <c r="G880">
        <v>113960645.11774001</v>
      </c>
      <c r="H880">
        <v>184449599.976181</v>
      </c>
      <c r="I880">
        <v>36787.501736649996</v>
      </c>
      <c r="J880">
        <v>840857.18402271008</v>
      </c>
      <c r="K880">
        <v>9.9921471577372085E-3</v>
      </c>
      <c r="L880">
        <v>1.0395879733819443E-2</v>
      </c>
      <c r="M880">
        <v>7.0324705858320659E-3</v>
      </c>
      <c r="N880">
        <v>9.4774370929592375E-3</v>
      </c>
      <c r="O880" t="s">
        <v>775</v>
      </c>
    </row>
    <row r="881" spans="1:15">
      <c r="A881" t="s">
        <v>3331</v>
      </c>
      <c r="B881" t="s">
        <v>93</v>
      </c>
      <c r="C881" t="s">
        <v>2280</v>
      </c>
      <c r="D881" t="s">
        <v>92</v>
      </c>
      <c r="E881" t="s">
        <v>2281</v>
      </c>
      <c r="F881" t="s">
        <v>3332</v>
      </c>
      <c r="G881">
        <v>192489172.55131009</v>
      </c>
      <c r="H881">
        <v>319620511.29838449</v>
      </c>
      <c r="I881">
        <v>0</v>
      </c>
      <c r="J881">
        <v>1885107.452749619</v>
      </c>
      <c r="K881">
        <v>1.6877582049632956E-2</v>
      </c>
      <c r="L881">
        <v>1.8014332350674477E-2</v>
      </c>
      <c r="M881">
        <v>0</v>
      </c>
      <c r="N881">
        <v>2.1247350485169444E-2</v>
      </c>
      <c r="O881" t="s">
        <v>775</v>
      </c>
    </row>
    <row r="882" spans="1:15">
      <c r="A882" t="s">
        <v>3333</v>
      </c>
      <c r="B882" t="s">
        <v>93</v>
      </c>
      <c r="C882" t="s">
        <v>149</v>
      </c>
      <c r="D882" t="s">
        <v>92</v>
      </c>
      <c r="E882" t="s">
        <v>584</v>
      </c>
      <c r="F882" t="s">
        <v>3334</v>
      </c>
      <c r="G882">
        <v>92506010.872088596</v>
      </c>
      <c r="H882">
        <v>153498879.7079013</v>
      </c>
      <c r="I882">
        <v>0</v>
      </c>
      <c r="J882">
        <v>1091657.381428255</v>
      </c>
      <c r="K882">
        <v>8.1109901813398774E-3</v>
      </c>
      <c r="L882">
        <v>8.6514467525298424E-3</v>
      </c>
      <c r="M882">
        <v>0</v>
      </c>
      <c r="N882">
        <v>1.2304246614216315E-2</v>
      </c>
      <c r="O882" t="s">
        <v>775</v>
      </c>
    </row>
    <row r="883" spans="1:15">
      <c r="A883" t="s">
        <v>3335</v>
      </c>
      <c r="B883" t="s">
        <v>93</v>
      </c>
      <c r="C883" t="s">
        <v>2286</v>
      </c>
      <c r="D883" t="s">
        <v>92</v>
      </c>
      <c r="E883" t="s">
        <v>2287</v>
      </c>
      <c r="F883" t="s">
        <v>3336</v>
      </c>
      <c r="G883">
        <v>15057105.884214101</v>
      </c>
      <c r="H883">
        <v>33846262.284430929</v>
      </c>
      <c r="I883">
        <v>0</v>
      </c>
      <c r="J883">
        <v>173418.86564153997</v>
      </c>
      <c r="K883">
        <v>1.3202173224735236E-3</v>
      </c>
      <c r="L883">
        <v>1.90763044318714E-3</v>
      </c>
      <c r="M883">
        <v>0</v>
      </c>
      <c r="N883">
        <v>1.9546320363074349E-3</v>
      </c>
      <c r="O883" t="s">
        <v>775</v>
      </c>
    </row>
    <row r="884" spans="1:15">
      <c r="A884" t="s">
        <v>3337</v>
      </c>
      <c r="B884" t="s">
        <v>93</v>
      </c>
      <c r="C884" t="s">
        <v>2290</v>
      </c>
      <c r="D884" t="s">
        <v>92</v>
      </c>
      <c r="E884" t="s">
        <v>2291</v>
      </c>
      <c r="F884" t="s">
        <v>3338</v>
      </c>
      <c r="G884">
        <v>122586636.2342826</v>
      </c>
      <c r="H884">
        <v>207387202.14568099</v>
      </c>
      <c r="I884">
        <v>38779.980335669999</v>
      </c>
      <c r="J884">
        <v>886399.54459638405</v>
      </c>
      <c r="K884">
        <v>1.0748479947260968E-2</v>
      </c>
      <c r="L884">
        <v>1.1688680333913513E-2</v>
      </c>
      <c r="M884">
        <v>7.4133620973246333E-3</v>
      </c>
      <c r="N884">
        <v>9.9907523926358651E-3</v>
      </c>
      <c r="O884" t="s">
        <v>775</v>
      </c>
    </row>
    <row r="885" spans="1:15">
      <c r="A885" t="s">
        <v>3339</v>
      </c>
      <c r="B885" t="s">
        <v>93</v>
      </c>
      <c r="C885" t="s">
        <v>2795</v>
      </c>
      <c r="D885" t="s">
        <v>92</v>
      </c>
      <c r="E885" t="s">
        <v>2796</v>
      </c>
      <c r="F885" t="s">
        <v>3340</v>
      </c>
      <c r="G885">
        <v>26176947.8545825</v>
      </c>
      <c r="H885">
        <v>43286454.510580368</v>
      </c>
      <c r="I885">
        <v>0</v>
      </c>
      <c r="J885">
        <v>219165.19014596002</v>
      </c>
      <c r="K885">
        <v>2.2952126572569269E-3</v>
      </c>
      <c r="L885">
        <v>2.4396950454408728E-3</v>
      </c>
      <c r="M885">
        <v>0</v>
      </c>
      <c r="N885">
        <v>2.4702462463812242E-3</v>
      </c>
      <c r="O885" t="s">
        <v>775</v>
      </c>
    </row>
    <row r="886" spans="1:15">
      <c r="A886" t="s">
        <v>3341</v>
      </c>
      <c r="B886" t="s">
        <v>93</v>
      </c>
      <c r="C886" t="s">
        <v>3342</v>
      </c>
      <c r="D886" t="s">
        <v>92</v>
      </c>
      <c r="E886" t="s">
        <v>3343</v>
      </c>
      <c r="F886" t="s">
        <v>3344</v>
      </c>
      <c r="G886">
        <v>58108998.756300993</v>
      </c>
      <c r="H886">
        <v>116310564.3451125</v>
      </c>
      <c r="I886">
        <v>20666.194172160001</v>
      </c>
      <c r="J886">
        <v>572294.54867168295</v>
      </c>
      <c r="K886">
        <v>5.0950366783360894E-3</v>
      </c>
      <c r="L886">
        <v>6.5554527570707757E-3</v>
      </c>
      <c r="M886">
        <v>3.9506461644830343E-3</v>
      </c>
      <c r="N886">
        <v>6.4504242655467206E-3</v>
      </c>
      <c r="O886" t="s">
        <v>775</v>
      </c>
    </row>
    <row r="887" spans="1:15">
      <c r="A887" t="s">
        <v>3345</v>
      </c>
      <c r="B887" t="s">
        <v>93</v>
      </c>
      <c r="C887" t="s">
        <v>3346</v>
      </c>
      <c r="D887" t="s">
        <v>92</v>
      </c>
      <c r="E887" t="s">
        <v>3347</v>
      </c>
      <c r="F887" t="s">
        <v>3348</v>
      </c>
      <c r="G887">
        <v>309510875.82478631</v>
      </c>
      <c r="H887">
        <v>515931948.46395379</v>
      </c>
      <c r="I887">
        <v>129994.88293463</v>
      </c>
      <c r="J887">
        <v>2228483.6666279999</v>
      </c>
      <c r="K887">
        <v>2.7138124876058305E-2</v>
      </c>
      <c r="L887">
        <v>2.9078764539250949E-2</v>
      </c>
      <c r="M887">
        <v>2.4850428743186444E-2</v>
      </c>
      <c r="N887">
        <v>2.5117599236190377E-2</v>
      </c>
      <c r="O887" t="s">
        <v>775</v>
      </c>
    </row>
    <row r="888" spans="1:15">
      <c r="A888" t="s">
        <v>3349</v>
      </c>
      <c r="B888" t="s">
        <v>93</v>
      </c>
      <c r="C888" t="s">
        <v>2314</v>
      </c>
      <c r="D888" t="s">
        <v>92</v>
      </c>
      <c r="E888" t="s">
        <v>2315</v>
      </c>
      <c r="F888" t="s">
        <v>3350</v>
      </c>
      <c r="G888">
        <v>56774743.477991901</v>
      </c>
      <c r="H888">
        <v>99428078.291701034</v>
      </c>
      <c r="I888">
        <v>0</v>
      </c>
      <c r="J888">
        <v>774354.78100828989</v>
      </c>
      <c r="K888">
        <v>4.978048264721216E-3</v>
      </c>
      <c r="L888">
        <v>5.6039283588513482E-3</v>
      </c>
      <c r="M888">
        <v>0</v>
      </c>
      <c r="N888">
        <v>8.7278777705490623E-3</v>
      </c>
      <c r="O888" t="s">
        <v>775</v>
      </c>
    </row>
    <row r="889" spans="1:15">
      <c r="A889" t="s">
        <v>3351</v>
      </c>
      <c r="B889" t="s">
        <v>93</v>
      </c>
      <c r="C889" t="s">
        <v>3352</v>
      </c>
      <c r="D889" t="s">
        <v>92</v>
      </c>
      <c r="E889" t="s">
        <v>3353</v>
      </c>
      <c r="F889" t="s">
        <v>3354</v>
      </c>
      <c r="G889">
        <v>36538067.558155395</v>
      </c>
      <c r="H889">
        <v>70540036.56820941</v>
      </c>
      <c r="I889">
        <v>0</v>
      </c>
      <c r="J889">
        <v>397209.11336991005</v>
      </c>
      <c r="K889">
        <v>3.2036827057554027E-3</v>
      </c>
      <c r="L889">
        <v>3.9757512983331442E-3</v>
      </c>
      <c r="M889">
        <v>0</v>
      </c>
      <c r="N889">
        <v>4.4770080535005141E-3</v>
      </c>
      <c r="O889" t="s">
        <v>775</v>
      </c>
    </row>
    <row r="890" spans="1:15">
      <c r="A890" t="s">
        <v>3355</v>
      </c>
      <c r="B890" t="s">
        <v>91</v>
      </c>
      <c r="C890" t="s">
        <v>2805</v>
      </c>
      <c r="D890" t="s">
        <v>90</v>
      </c>
      <c r="E890" t="s">
        <v>2806</v>
      </c>
      <c r="F890" t="s">
        <v>3356</v>
      </c>
      <c r="G890">
        <v>39030958.0111752</v>
      </c>
      <c r="H890">
        <v>88739254.014951989</v>
      </c>
      <c r="I890">
        <v>9445.5316205489999</v>
      </c>
      <c r="J890">
        <v>261568.54644866998</v>
      </c>
      <c r="K890">
        <v>3.5996821915869593E-3</v>
      </c>
      <c r="L890">
        <v>5.438231590713243E-3</v>
      </c>
      <c r="M890">
        <v>5.4277110563404453E-3</v>
      </c>
      <c r="N890">
        <v>5.6619981300257147E-3</v>
      </c>
      <c r="O890" t="s">
        <v>788</v>
      </c>
    </row>
    <row r="891" spans="1:15">
      <c r="A891" t="s">
        <v>3357</v>
      </c>
      <c r="B891" t="s">
        <v>91</v>
      </c>
      <c r="C891" t="s">
        <v>3358</v>
      </c>
      <c r="D891" t="s">
        <v>90</v>
      </c>
      <c r="E891" t="s">
        <v>3359</v>
      </c>
      <c r="F891" t="s">
        <v>3360</v>
      </c>
      <c r="G891">
        <v>27533446.486426301</v>
      </c>
      <c r="H891">
        <v>54380216.538072996</v>
      </c>
      <c r="I891">
        <v>6349.6508328299005</v>
      </c>
      <c r="J891">
        <v>175836.47584145199</v>
      </c>
      <c r="K891">
        <v>2.5393088471419023E-3</v>
      </c>
      <c r="L891">
        <v>3.332597448219999E-3</v>
      </c>
      <c r="M891">
        <v>3.6487168127492882E-3</v>
      </c>
      <c r="N891">
        <v>3.8062137474927089E-3</v>
      </c>
      <c r="O891" t="s">
        <v>788</v>
      </c>
    </row>
    <row r="892" spans="1:15">
      <c r="A892" t="s">
        <v>3361</v>
      </c>
      <c r="B892" t="s">
        <v>91</v>
      </c>
      <c r="C892" t="s">
        <v>3362</v>
      </c>
      <c r="D892" t="s">
        <v>90</v>
      </c>
      <c r="E892" t="s">
        <v>3363</v>
      </c>
      <c r="F892" t="s">
        <v>3364</v>
      </c>
      <c r="G892">
        <v>38661716.731805995</v>
      </c>
      <c r="H892">
        <v>68720297.465951413</v>
      </c>
      <c r="I892">
        <v>7449.1009205299997</v>
      </c>
      <c r="J892">
        <v>206282.79697651</v>
      </c>
      <c r="K892">
        <v>3.5656284218239021E-3</v>
      </c>
      <c r="L892">
        <v>4.2114044877994954E-3</v>
      </c>
      <c r="M892">
        <v>4.2804967523687645E-3</v>
      </c>
      <c r="N892">
        <v>4.465264752184857E-3</v>
      </c>
      <c r="O892" t="s">
        <v>788</v>
      </c>
    </row>
    <row r="893" spans="1:15">
      <c r="A893" t="s">
        <v>3365</v>
      </c>
      <c r="B893" t="s">
        <v>91</v>
      </c>
      <c r="C893" t="s">
        <v>3366</v>
      </c>
      <c r="D893" t="s">
        <v>90</v>
      </c>
      <c r="E893" t="s">
        <v>3367</v>
      </c>
      <c r="F893" t="s">
        <v>3368</v>
      </c>
      <c r="G893">
        <v>10928498.137806332</v>
      </c>
      <c r="H893">
        <v>34345936.105613232</v>
      </c>
      <c r="I893">
        <v>0</v>
      </c>
      <c r="J893">
        <v>94028.076824362695</v>
      </c>
      <c r="K893">
        <v>1.0078953254539452E-3</v>
      </c>
      <c r="L893">
        <v>2.1048312476313249E-3</v>
      </c>
      <c r="M893">
        <v>0</v>
      </c>
      <c r="N893">
        <v>2.0353624408503985E-3</v>
      </c>
      <c r="O893" t="s">
        <v>788</v>
      </c>
    </row>
    <row r="894" spans="1:15">
      <c r="A894" t="s">
        <v>3369</v>
      </c>
      <c r="B894" t="s">
        <v>91</v>
      </c>
      <c r="C894" t="s">
        <v>3370</v>
      </c>
      <c r="D894" t="s">
        <v>90</v>
      </c>
      <c r="E894" t="s">
        <v>3371</v>
      </c>
      <c r="F894" t="s">
        <v>3372</v>
      </c>
      <c r="G894">
        <v>64819258.639514998</v>
      </c>
      <c r="H894">
        <v>149398960.20116702</v>
      </c>
      <c r="I894">
        <v>15330.31199849</v>
      </c>
      <c r="J894">
        <v>424531.73667745001</v>
      </c>
      <c r="K894">
        <v>5.9780426329716398E-3</v>
      </c>
      <c r="L894">
        <v>9.1556566933591946E-3</v>
      </c>
      <c r="M894">
        <v>8.8092981183113608E-3</v>
      </c>
      <c r="N894">
        <v>9.1895525354230272E-3</v>
      </c>
      <c r="O894" t="s">
        <v>788</v>
      </c>
    </row>
    <row r="895" spans="1:15">
      <c r="A895" t="s">
        <v>3373</v>
      </c>
      <c r="B895" t="s">
        <v>91</v>
      </c>
      <c r="C895" t="s">
        <v>3374</v>
      </c>
      <c r="D895" t="s">
        <v>90</v>
      </c>
      <c r="E895" t="s">
        <v>3375</v>
      </c>
      <c r="F895" t="s">
        <v>3376</v>
      </c>
      <c r="G895">
        <v>45831828.493540399</v>
      </c>
      <c r="H895">
        <v>84581299.130572706</v>
      </c>
      <c r="I895">
        <v>9564.460671619001</v>
      </c>
      <c r="J895">
        <v>264862.00776461302</v>
      </c>
      <c r="K895">
        <v>4.2269015479668394E-3</v>
      </c>
      <c r="L895">
        <v>5.1834185222916634E-3</v>
      </c>
      <c r="M895">
        <v>5.4960515745182039E-3</v>
      </c>
      <c r="N895">
        <v>5.7332894686264778E-3</v>
      </c>
      <c r="O895" t="s">
        <v>788</v>
      </c>
    </row>
    <row r="896" spans="1:15">
      <c r="A896" t="s">
        <v>3377</v>
      </c>
      <c r="B896" t="s">
        <v>91</v>
      </c>
      <c r="C896" t="s">
        <v>2503</v>
      </c>
      <c r="D896" t="s">
        <v>90</v>
      </c>
      <c r="E896" t="s">
        <v>2504</v>
      </c>
      <c r="F896" t="s">
        <v>3378</v>
      </c>
      <c r="G896">
        <v>42852206.232086502</v>
      </c>
      <c r="H896">
        <v>82612870.311638907</v>
      </c>
      <c r="I896">
        <v>0</v>
      </c>
      <c r="J896">
        <v>282720.06699297461</v>
      </c>
      <c r="K896">
        <v>3.9521019084309428E-3</v>
      </c>
      <c r="L896">
        <v>5.062786769117443E-3</v>
      </c>
      <c r="M896">
        <v>0</v>
      </c>
      <c r="N896">
        <v>6.1198508473919245E-3</v>
      </c>
      <c r="O896" t="s">
        <v>788</v>
      </c>
    </row>
    <row r="897" spans="1:15">
      <c r="A897" t="s">
        <v>3379</v>
      </c>
      <c r="B897" t="s">
        <v>91</v>
      </c>
      <c r="C897" t="s">
        <v>352</v>
      </c>
      <c r="D897" t="s">
        <v>90</v>
      </c>
      <c r="E897" t="s">
        <v>353</v>
      </c>
      <c r="F897" t="s">
        <v>3380</v>
      </c>
      <c r="G897">
        <v>248526198.64952227</v>
      </c>
      <c r="H897">
        <v>442475219.20699281</v>
      </c>
      <c r="I897">
        <v>59654.412319410003</v>
      </c>
      <c r="J897">
        <v>1363529.3649465542</v>
      </c>
      <c r="K897">
        <v>2.2920660342627137E-2</v>
      </c>
      <c r="L897">
        <v>2.7116327964553232E-2</v>
      </c>
      <c r="M897">
        <v>3.4279374238835481E-2</v>
      </c>
      <c r="N897">
        <v>2.9515401677233259E-2</v>
      </c>
      <c r="O897" t="s">
        <v>788</v>
      </c>
    </row>
    <row r="898" spans="1:15">
      <c r="A898" t="s">
        <v>3381</v>
      </c>
      <c r="B898" t="s">
        <v>91</v>
      </c>
      <c r="C898" t="s">
        <v>3382</v>
      </c>
      <c r="D898" t="s">
        <v>90</v>
      </c>
      <c r="E898" t="s">
        <v>3383</v>
      </c>
      <c r="F898" t="s">
        <v>3384</v>
      </c>
      <c r="G898">
        <v>39374612.411158837</v>
      </c>
      <c r="H898">
        <v>104227508.03691119</v>
      </c>
      <c r="I898">
        <v>0</v>
      </c>
      <c r="J898">
        <v>435786.54162321571</v>
      </c>
      <c r="K898">
        <v>3.6313761772515545E-3</v>
      </c>
      <c r="L898">
        <v>6.3874024310835937E-3</v>
      </c>
      <c r="M898">
        <v>0</v>
      </c>
      <c r="N898">
        <v>9.4331777167451815E-3</v>
      </c>
      <c r="O898" t="s">
        <v>788</v>
      </c>
    </row>
    <row r="899" spans="1:15">
      <c r="A899" t="s">
        <v>3385</v>
      </c>
      <c r="B899" t="s">
        <v>91</v>
      </c>
      <c r="C899" t="s">
        <v>3386</v>
      </c>
      <c r="D899" t="s">
        <v>90</v>
      </c>
      <c r="E899" t="s">
        <v>3387</v>
      </c>
      <c r="F899" t="s">
        <v>3388</v>
      </c>
      <c r="G899">
        <v>8002335.6514002001</v>
      </c>
      <c r="H899">
        <v>24465075.437646721</v>
      </c>
      <c r="I899">
        <v>0</v>
      </c>
      <c r="J899">
        <v>67964.2018407961</v>
      </c>
      <c r="K899">
        <v>7.3802608501690229E-4</v>
      </c>
      <c r="L899">
        <v>1.4992998035770675E-3</v>
      </c>
      <c r="M899">
        <v>0</v>
      </c>
      <c r="N899">
        <v>1.4711752959440526E-3</v>
      </c>
      <c r="O899" t="s">
        <v>788</v>
      </c>
    </row>
    <row r="900" spans="1:15">
      <c r="A900" t="s">
        <v>3389</v>
      </c>
      <c r="B900" t="s">
        <v>91</v>
      </c>
      <c r="C900" t="s">
        <v>364</v>
      </c>
      <c r="D900" t="s">
        <v>90</v>
      </c>
      <c r="E900" t="s">
        <v>365</v>
      </c>
      <c r="F900" t="s">
        <v>3390</v>
      </c>
      <c r="G900">
        <v>83002045.144845799</v>
      </c>
      <c r="H900">
        <v>155669519.39398292</v>
      </c>
      <c r="I900">
        <v>0</v>
      </c>
      <c r="J900">
        <v>522981.53309477004</v>
      </c>
      <c r="K900">
        <v>7.6549743843759201E-3</v>
      </c>
      <c r="L900">
        <v>9.5399370602874886E-3</v>
      </c>
      <c r="M900">
        <v>0</v>
      </c>
      <c r="N900">
        <v>1.1320628961791694E-2</v>
      </c>
      <c r="O900" t="s">
        <v>788</v>
      </c>
    </row>
    <row r="901" spans="1:15">
      <c r="A901" t="s">
        <v>3391</v>
      </c>
      <c r="B901" t="s">
        <v>91</v>
      </c>
      <c r="C901" t="s">
        <v>1302</v>
      </c>
      <c r="D901" t="s">
        <v>90</v>
      </c>
      <c r="E901" t="s">
        <v>1303</v>
      </c>
      <c r="F901" t="s">
        <v>3392</v>
      </c>
      <c r="G901">
        <v>8667592.3769824002</v>
      </c>
      <c r="H901">
        <v>25543004.980180435</v>
      </c>
      <c r="I901">
        <v>2653.2244599637997</v>
      </c>
      <c r="J901">
        <v>73473.878542909501</v>
      </c>
      <c r="K901">
        <v>7.9938027435619687E-4</v>
      </c>
      <c r="L901">
        <v>1.565358849890238E-3</v>
      </c>
      <c r="M901">
        <v>1.5246294560031764E-3</v>
      </c>
      <c r="N901">
        <v>1.590439556146432E-3</v>
      </c>
      <c r="O901" t="s">
        <v>788</v>
      </c>
    </row>
    <row r="902" spans="1:15">
      <c r="A902" t="s">
        <v>3393</v>
      </c>
      <c r="B902" t="s">
        <v>91</v>
      </c>
      <c r="C902" t="s">
        <v>808</v>
      </c>
      <c r="D902" t="s">
        <v>90</v>
      </c>
      <c r="E902" t="s">
        <v>809</v>
      </c>
      <c r="F902" t="s">
        <v>3394</v>
      </c>
      <c r="G902">
        <v>10471435.544463912</v>
      </c>
      <c r="H902">
        <v>28855521.128877766</v>
      </c>
      <c r="I902">
        <v>3142.2563442444002</v>
      </c>
      <c r="J902">
        <v>87016.338050146907</v>
      </c>
      <c r="K902">
        <v>9.6574211780723089E-4</v>
      </c>
      <c r="L902">
        <v>1.7683606686970347E-3</v>
      </c>
      <c r="M902">
        <v>1.8056431534681518E-3</v>
      </c>
      <c r="N902">
        <v>1.8835840547758735E-3</v>
      </c>
      <c r="O902" t="s">
        <v>788</v>
      </c>
    </row>
    <row r="903" spans="1:15">
      <c r="A903" t="s">
        <v>3395</v>
      </c>
      <c r="B903" t="s">
        <v>91</v>
      </c>
      <c r="C903" t="s">
        <v>380</v>
      </c>
      <c r="D903" t="s">
        <v>90</v>
      </c>
      <c r="E903" t="s">
        <v>381</v>
      </c>
      <c r="F903" t="s">
        <v>3396</v>
      </c>
      <c r="G903">
        <v>20769300.149787501</v>
      </c>
      <c r="H903">
        <v>46384629.041754901</v>
      </c>
      <c r="I903">
        <v>5087.2783263846004</v>
      </c>
      <c r="J903">
        <v>140878.52359681003</v>
      </c>
      <c r="K903">
        <v>1.9154764241120755E-3</v>
      </c>
      <c r="L903">
        <v>2.8426017074234576E-3</v>
      </c>
      <c r="M903">
        <v>2.9233163286148537E-3</v>
      </c>
      <c r="N903">
        <v>3.0495025032470902E-3</v>
      </c>
      <c r="O903" t="s">
        <v>788</v>
      </c>
    </row>
    <row r="904" spans="1:15">
      <c r="A904" t="s">
        <v>3397</v>
      </c>
      <c r="B904" t="s">
        <v>91</v>
      </c>
      <c r="C904" t="s">
        <v>3398</v>
      </c>
      <c r="D904" t="s">
        <v>90</v>
      </c>
      <c r="E904" t="s">
        <v>3399</v>
      </c>
      <c r="F904" t="s">
        <v>3400</v>
      </c>
      <c r="G904">
        <v>36400350.688329898</v>
      </c>
      <c r="H904">
        <v>77095193.709493399</v>
      </c>
      <c r="I904">
        <v>8341.9589239950001</v>
      </c>
      <c r="J904">
        <v>231008.060241064</v>
      </c>
      <c r="K904">
        <v>3.3570709205442847E-3</v>
      </c>
      <c r="L904">
        <v>4.72464550865484E-3</v>
      </c>
      <c r="M904">
        <v>4.7935621309871642E-3</v>
      </c>
      <c r="N904">
        <v>5.0004758709107497E-3</v>
      </c>
      <c r="O904" t="s">
        <v>788</v>
      </c>
    </row>
    <row r="905" spans="1:15">
      <c r="A905" t="s">
        <v>3401</v>
      </c>
      <c r="B905" t="s">
        <v>91</v>
      </c>
      <c r="C905" t="s">
        <v>3402</v>
      </c>
      <c r="D905" t="s">
        <v>90</v>
      </c>
      <c r="E905" t="s">
        <v>3403</v>
      </c>
      <c r="F905" t="s">
        <v>3404</v>
      </c>
      <c r="G905">
        <v>39190401.617762402</v>
      </c>
      <c r="H905">
        <v>84724613.634437293</v>
      </c>
      <c r="I905">
        <v>0</v>
      </c>
      <c r="J905">
        <v>346688.48412484099</v>
      </c>
      <c r="K905">
        <v>3.614387090990915E-3</v>
      </c>
      <c r="L905">
        <v>5.1922013036095286E-3</v>
      </c>
      <c r="M905">
        <v>0</v>
      </c>
      <c r="N905">
        <v>7.504532083338648E-3</v>
      </c>
      <c r="O905" t="s">
        <v>788</v>
      </c>
    </row>
    <row r="906" spans="1:15">
      <c r="A906" t="s">
        <v>3405</v>
      </c>
      <c r="B906" t="s">
        <v>91</v>
      </c>
      <c r="C906" t="s">
        <v>3406</v>
      </c>
      <c r="D906" t="s">
        <v>90</v>
      </c>
      <c r="E906" t="s">
        <v>3407</v>
      </c>
      <c r="F906" t="s">
        <v>3408</v>
      </c>
      <c r="G906">
        <v>4302277.6502677295</v>
      </c>
      <c r="H906">
        <v>13533394.905226301</v>
      </c>
      <c r="I906">
        <v>0</v>
      </c>
      <c r="J906">
        <v>36909.821343590804</v>
      </c>
      <c r="K906">
        <v>3.967832979271788E-4</v>
      </c>
      <c r="L906">
        <v>8.2937068290881268E-4</v>
      </c>
      <c r="M906">
        <v>0</v>
      </c>
      <c r="N906">
        <v>7.9896203983381112E-4</v>
      </c>
      <c r="O906" t="s">
        <v>788</v>
      </c>
    </row>
    <row r="907" spans="1:15">
      <c r="A907" t="s">
        <v>3409</v>
      </c>
      <c r="B907" t="s">
        <v>91</v>
      </c>
      <c r="C907" t="s">
        <v>3410</v>
      </c>
      <c r="D907" t="s">
        <v>90</v>
      </c>
      <c r="E907" t="s">
        <v>3411</v>
      </c>
      <c r="F907" t="s">
        <v>3412</v>
      </c>
      <c r="G907">
        <v>95056180.530953199</v>
      </c>
      <c r="H907">
        <v>166391207.49934298</v>
      </c>
      <c r="I907">
        <v>0</v>
      </c>
      <c r="J907">
        <v>498676.82240692503</v>
      </c>
      <c r="K907">
        <v>8.7666831072805811E-3</v>
      </c>
      <c r="L907">
        <v>1.0196997158522247E-2</v>
      </c>
      <c r="M907">
        <v>0</v>
      </c>
      <c r="N907">
        <v>1.0794521261405786E-2</v>
      </c>
      <c r="O907" t="s">
        <v>788</v>
      </c>
    </row>
    <row r="908" spans="1:15">
      <c r="A908" t="s">
        <v>3413</v>
      </c>
      <c r="B908" t="s">
        <v>91</v>
      </c>
      <c r="C908" t="s">
        <v>832</v>
      </c>
      <c r="D908" t="s">
        <v>90</v>
      </c>
      <c r="E908" t="s">
        <v>833</v>
      </c>
      <c r="F908" t="s">
        <v>3414</v>
      </c>
      <c r="G908">
        <v>97758513.019147933</v>
      </c>
      <c r="H908">
        <v>162883489.2494778</v>
      </c>
      <c r="I908">
        <v>18407.123928768</v>
      </c>
      <c r="J908">
        <v>420734.25826007593</v>
      </c>
      <c r="K908">
        <v>9.0159093274188688E-3</v>
      </c>
      <c r="L908">
        <v>9.9820327168048967E-3</v>
      </c>
      <c r="M908">
        <v>1.0577334773433948E-2</v>
      </c>
      <c r="N908">
        <v>9.1073510781380842E-3</v>
      </c>
      <c r="O908" t="s">
        <v>788</v>
      </c>
    </row>
    <row r="909" spans="1:15">
      <c r="A909" t="s">
        <v>3415</v>
      </c>
      <c r="B909" t="s">
        <v>91</v>
      </c>
      <c r="C909" t="s">
        <v>1930</v>
      </c>
      <c r="D909" t="s">
        <v>90</v>
      </c>
      <c r="E909" t="s">
        <v>1931</v>
      </c>
      <c r="F909" t="s">
        <v>3416</v>
      </c>
      <c r="G909">
        <v>10915339.929556059</v>
      </c>
      <c r="H909">
        <v>30033356.87372699</v>
      </c>
      <c r="I909">
        <v>0</v>
      </c>
      <c r="J909">
        <v>87710.681296894501</v>
      </c>
      <c r="K909">
        <v>1.0066817921376957E-3</v>
      </c>
      <c r="L909">
        <v>1.8405422936995511E-3</v>
      </c>
      <c r="M909">
        <v>0</v>
      </c>
      <c r="N909">
        <v>1.8986140353223011E-3</v>
      </c>
      <c r="O909" t="s">
        <v>788</v>
      </c>
    </row>
    <row r="910" spans="1:15">
      <c r="A910" t="s">
        <v>3417</v>
      </c>
      <c r="B910" t="s">
        <v>91</v>
      </c>
      <c r="C910" t="s">
        <v>3153</v>
      </c>
      <c r="D910" t="s">
        <v>90</v>
      </c>
      <c r="E910" t="s">
        <v>3154</v>
      </c>
      <c r="F910" t="s">
        <v>3418</v>
      </c>
      <c r="G910">
        <v>85073755.686476603</v>
      </c>
      <c r="H910">
        <v>147961560.65640327</v>
      </c>
      <c r="I910">
        <v>0</v>
      </c>
      <c r="J910">
        <v>644844.15330447</v>
      </c>
      <c r="K910">
        <v>7.846040653891934E-3</v>
      </c>
      <c r="L910">
        <v>9.0675681501368923E-3</v>
      </c>
      <c r="M910">
        <v>0</v>
      </c>
      <c r="N910">
        <v>1.3958507013703251E-2</v>
      </c>
      <c r="O910" t="s">
        <v>788</v>
      </c>
    </row>
    <row r="911" spans="1:15">
      <c r="A911" t="s">
        <v>3419</v>
      </c>
      <c r="B911" t="s">
        <v>91</v>
      </c>
      <c r="C911" t="s">
        <v>3420</v>
      </c>
      <c r="D911" t="s">
        <v>90</v>
      </c>
      <c r="E911" t="s">
        <v>3421</v>
      </c>
      <c r="F911" t="s">
        <v>3422</v>
      </c>
      <c r="G911">
        <v>28228621.9706637</v>
      </c>
      <c r="H911">
        <v>62438853.3869683</v>
      </c>
      <c r="I911">
        <v>0</v>
      </c>
      <c r="J911">
        <v>192612.76208202</v>
      </c>
      <c r="K911">
        <v>2.6034223339264371E-3</v>
      </c>
      <c r="L911">
        <v>3.8264570594622131E-3</v>
      </c>
      <c r="M911">
        <v>0</v>
      </c>
      <c r="N911">
        <v>4.1693587150834982E-3</v>
      </c>
      <c r="O911" t="s">
        <v>788</v>
      </c>
    </row>
    <row r="912" spans="1:15">
      <c r="A912" t="s">
        <v>3423</v>
      </c>
      <c r="B912" t="s">
        <v>91</v>
      </c>
      <c r="C912" t="s">
        <v>1338</v>
      </c>
      <c r="D912" t="s">
        <v>90</v>
      </c>
      <c r="E912" t="s">
        <v>1339</v>
      </c>
      <c r="F912" t="s">
        <v>3424</v>
      </c>
      <c r="G912">
        <v>480444328.69874704</v>
      </c>
      <c r="H912">
        <v>506683510.02405107</v>
      </c>
      <c r="I912">
        <v>91607.298334010004</v>
      </c>
      <c r="J912">
        <v>1570410.8221561201</v>
      </c>
      <c r="K912">
        <v>4.4309619394191209E-2</v>
      </c>
      <c r="L912">
        <v>3.1051221934342461E-2</v>
      </c>
      <c r="M912">
        <v>5.2640546449209187E-2</v>
      </c>
      <c r="N912">
        <v>3.3993625224220107E-2</v>
      </c>
      <c r="O912" t="s">
        <v>788</v>
      </c>
    </row>
    <row r="913" spans="1:15">
      <c r="A913" t="s">
        <v>3425</v>
      </c>
      <c r="B913" t="s">
        <v>91</v>
      </c>
      <c r="C913" t="s">
        <v>2563</v>
      </c>
      <c r="D913" t="s">
        <v>90</v>
      </c>
      <c r="E913" t="s">
        <v>2564</v>
      </c>
      <c r="F913" t="s">
        <v>3426</v>
      </c>
      <c r="G913">
        <v>13626520.70958066</v>
      </c>
      <c r="H913">
        <v>34407270.70223999</v>
      </c>
      <c r="I913">
        <v>0</v>
      </c>
      <c r="J913">
        <v>103379.69569783779</v>
      </c>
      <c r="K913">
        <v>1.2567240577985367E-3</v>
      </c>
      <c r="L913">
        <v>2.1085900322265062E-3</v>
      </c>
      <c r="M913">
        <v>0</v>
      </c>
      <c r="N913">
        <v>2.2377906352691024E-3</v>
      </c>
      <c r="O913" t="s">
        <v>788</v>
      </c>
    </row>
    <row r="914" spans="1:15">
      <c r="A914" t="s">
        <v>3427</v>
      </c>
      <c r="B914" t="s">
        <v>91</v>
      </c>
      <c r="C914" t="s">
        <v>3428</v>
      </c>
      <c r="D914" t="s">
        <v>90</v>
      </c>
      <c r="E914" t="s">
        <v>3429</v>
      </c>
      <c r="F914" t="s">
        <v>3430</v>
      </c>
      <c r="G914">
        <v>5509322.2054686304</v>
      </c>
      <c r="H914">
        <v>16448357.828046519</v>
      </c>
      <c r="I914">
        <v>0</v>
      </c>
      <c r="J914">
        <v>45269.546178738397</v>
      </c>
      <c r="K914">
        <v>5.081045928993557E-4</v>
      </c>
      <c r="L914">
        <v>1.0080091403604351E-3</v>
      </c>
      <c r="M914">
        <v>0</v>
      </c>
      <c r="N914">
        <v>9.79919372153673E-4</v>
      </c>
      <c r="O914" t="s">
        <v>788</v>
      </c>
    </row>
    <row r="915" spans="1:15">
      <c r="A915" t="s">
        <v>3431</v>
      </c>
      <c r="B915" t="s">
        <v>91</v>
      </c>
      <c r="C915" t="s">
        <v>3432</v>
      </c>
      <c r="D915" t="s">
        <v>90</v>
      </c>
      <c r="E915" t="s">
        <v>3433</v>
      </c>
      <c r="F915" t="s">
        <v>3434</v>
      </c>
      <c r="G915">
        <v>95688399.867345423</v>
      </c>
      <c r="H915">
        <v>198330735.58694214</v>
      </c>
      <c r="I915">
        <v>0</v>
      </c>
      <c r="J915">
        <v>709967.38227002311</v>
      </c>
      <c r="K915">
        <v>8.8249903793115782E-3</v>
      </c>
      <c r="L915">
        <v>1.2154355855826466E-2</v>
      </c>
      <c r="M915">
        <v>0</v>
      </c>
      <c r="N915">
        <v>1.5368185683522051E-2</v>
      </c>
      <c r="O915" t="s">
        <v>788</v>
      </c>
    </row>
    <row r="916" spans="1:15">
      <c r="A916" t="s">
        <v>3435</v>
      </c>
      <c r="B916" t="s">
        <v>91</v>
      </c>
      <c r="C916" t="s">
        <v>3436</v>
      </c>
      <c r="D916" t="s">
        <v>90</v>
      </c>
      <c r="E916" t="s">
        <v>3437</v>
      </c>
      <c r="F916" t="s">
        <v>3438</v>
      </c>
      <c r="G916">
        <v>48044158.574129015</v>
      </c>
      <c r="H916">
        <v>109401908.31998309</v>
      </c>
      <c r="I916">
        <v>7493.0598584372992</v>
      </c>
      <c r="J916">
        <v>470145.4016658864</v>
      </c>
      <c r="K916">
        <v>4.4309366421279115E-3</v>
      </c>
      <c r="L916">
        <v>6.7045065964809704E-3</v>
      </c>
      <c r="M916">
        <v>4.3057569942365021E-3</v>
      </c>
      <c r="N916">
        <v>1.0176920815648676E-2</v>
      </c>
      <c r="O916" t="s">
        <v>788</v>
      </c>
    </row>
    <row r="917" spans="1:15">
      <c r="A917" t="s">
        <v>3439</v>
      </c>
      <c r="B917" t="s">
        <v>91</v>
      </c>
      <c r="C917" t="s">
        <v>3440</v>
      </c>
      <c r="D917" t="s">
        <v>90</v>
      </c>
      <c r="E917" t="s">
        <v>3441</v>
      </c>
      <c r="F917" t="s">
        <v>3442</v>
      </c>
      <c r="G917">
        <v>106049761.96773478</v>
      </c>
      <c r="H917">
        <v>188748354.85678273</v>
      </c>
      <c r="I917">
        <v>20005.409655808995</v>
      </c>
      <c r="J917">
        <v>553995.93819498899</v>
      </c>
      <c r="K917">
        <v>9.7805808268398384E-3</v>
      </c>
      <c r="L917">
        <v>1.1567116238145948E-2</v>
      </c>
      <c r="M917">
        <v>1.1495761968466441E-2</v>
      </c>
      <c r="N917">
        <v>1.1991976897411162E-2</v>
      </c>
      <c r="O917" t="s">
        <v>788</v>
      </c>
    </row>
    <row r="918" spans="1:15">
      <c r="A918" t="s">
        <v>3443</v>
      </c>
      <c r="B918" t="s">
        <v>91</v>
      </c>
      <c r="C918" t="s">
        <v>2571</v>
      </c>
      <c r="D918" t="s">
        <v>90</v>
      </c>
      <c r="E918" t="s">
        <v>2572</v>
      </c>
      <c r="F918" t="s">
        <v>3444</v>
      </c>
      <c r="G918">
        <v>100533595.83123919</v>
      </c>
      <c r="H918">
        <v>191190160.12539899</v>
      </c>
      <c r="I918">
        <v>20258.116805650003</v>
      </c>
      <c r="J918">
        <v>560994.09291478002</v>
      </c>
      <c r="K918">
        <v>9.2718450432679109E-3</v>
      </c>
      <c r="L918">
        <v>1.1716758047709972E-2</v>
      </c>
      <c r="M918">
        <v>1.1640975752751945E-2</v>
      </c>
      <c r="N918">
        <v>1.2143461238609897E-2</v>
      </c>
      <c r="O918" t="s">
        <v>788</v>
      </c>
    </row>
    <row r="919" spans="1:15">
      <c r="A919" t="s">
        <v>3445</v>
      </c>
      <c r="B919" t="s">
        <v>91</v>
      </c>
      <c r="C919" t="s">
        <v>444</v>
      </c>
      <c r="D919" t="s">
        <v>90</v>
      </c>
      <c r="E919" t="s">
        <v>445</v>
      </c>
      <c r="F919" t="s">
        <v>3446</v>
      </c>
      <c r="G919">
        <v>131201659.0373185</v>
      </c>
      <c r="H919">
        <v>204975991.21898469</v>
      </c>
      <c r="I919">
        <v>35510.666344019999</v>
      </c>
      <c r="J919">
        <v>811672.35769674892</v>
      </c>
      <c r="K919">
        <v>1.2100248100701934E-2</v>
      </c>
      <c r="L919">
        <v>1.2561598845501022E-2</v>
      </c>
      <c r="M919">
        <v>2.0405589020965155E-2</v>
      </c>
      <c r="N919">
        <v>1.7569724777189176E-2</v>
      </c>
      <c r="O919" t="s">
        <v>788</v>
      </c>
    </row>
    <row r="920" spans="1:15">
      <c r="A920" t="s">
        <v>3447</v>
      </c>
      <c r="B920" t="s">
        <v>91</v>
      </c>
      <c r="C920" t="s">
        <v>3448</v>
      </c>
      <c r="D920" t="s">
        <v>90</v>
      </c>
      <c r="E920" t="s">
        <v>3449</v>
      </c>
      <c r="F920" t="s">
        <v>3450</v>
      </c>
      <c r="G920">
        <v>152403502.73180938</v>
      </c>
      <c r="H920">
        <v>171375294.28512871</v>
      </c>
      <c r="I920">
        <v>0</v>
      </c>
      <c r="J920">
        <v>578695.30195332004</v>
      </c>
      <c r="K920">
        <v>1.405561643047794E-2</v>
      </c>
      <c r="L920">
        <v>1.050243829063667E-2</v>
      </c>
      <c r="M920">
        <v>0</v>
      </c>
      <c r="N920">
        <v>1.2526627386971989E-2</v>
      </c>
      <c r="O920" t="s">
        <v>788</v>
      </c>
    </row>
    <row r="921" spans="1:15">
      <c r="A921" t="s">
        <v>3451</v>
      </c>
      <c r="B921" t="s">
        <v>91</v>
      </c>
      <c r="C921" t="s">
        <v>3452</v>
      </c>
      <c r="D921" t="s">
        <v>90</v>
      </c>
      <c r="E921" t="s">
        <v>3453</v>
      </c>
      <c r="F921" t="s">
        <v>3454</v>
      </c>
      <c r="G921">
        <v>34293500.51426252</v>
      </c>
      <c r="H921">
        <v>105490366.72747603</v>
      </c>
      <c r="I921">
        <v>0</v>
      </c>
      <c r="J921">
        <v>283591.55432431801</v>
      </c>
      <c r="K921">
        <v>3.1627638515309953E-3</v>
      </c>
      <c r="L921">
        <v>6.4647945401549558E-3</v>
      </c>
      <c r="M921">
        <v>0</v>
      </c>
      <c r="N921">
        <v>6.1387153466117336E-3</v>
      </c>
      <c r="O921" t="s">
        <v>788</v>
      </c>
    </row>
    <row r="922" spans="1:15">
      <c r="A922" t="s">
        <v>3455</v>
      </c>
      <c r="B922" t="s">
        <v>91</v>
      </c>
      <c r="C922" t="s">
        <v>729</v>
      </c>
      <c r="D922" t="s">
        <v>90</v>
      </c>
      <c r="E922" t="s">
        <v>730</v>
      </c>
      <c r="F922" t="s">
        <v>3456</v>
      </c>
      <c r="G922">
        <v>7141205.5292203892</v>
      </c>
      <c r="H922">
        <v>19249577.327394731</v>
      </c>
      <c r="I922">
        <v>0</v>
      </c>
      <c r="J922">
        <v>55515.319849923493</v>
      </c>
      <c r="K922">
        <v>6.5860721027234063E-4</v>
      </c>
      <c r="L922">
        <v>1.179677028973862E-3</v>
      </c>
      <c r="M922">
        <v>0</v>
      </c>
      <c r="N922">
        <v>1.2017027331676121E-3</v>
      </c>
      <c r="O922" t="s">
        <v>788</v>
      </c>
    </row>
    <row r="923" spans="1:15">
      <c r="A923" t="s">
        <v>3457</v>
      </c>
      <c r="B923" t="s">
        <v>91</v>
      </c>
      <c r="C923" t="s">
        <v>868</v>
      </c>
      <c r="D923" t="s">
        <v>90</v>
      </c>
      <c r="E923" t="s">
        <v>869</v>
      </c>
      <c r="F923" t="s">
        <v>3458</v>
      </c>
      <c r="G923">
        <v>15812305.4287496</v>
      </c>
      <c r="H923">
        <v>41142668.785230696</v>
      </c>
      <c r="I923">
        <v>0</v>
      </c>
      <c r="J923">
        <v>116582.05251906901</v>
      </c>
      <c r="K923">
        <v>1.4583109705764031E-3</v>
      </c>
      <c r="L923">
        <v>2.521357245987147E-3</v>
      </c>
      <c r="M923">
        <v>0</v>
      </c>
      <c r="N923">
        <v>2.5235731601508265E-3</v>
      </c>
      <c r="O923" t="s">
        <v>788</v>
      </c>
    </row>
    <row r="924" spans="1:15">
      <c r="A924" t="s">
        <v>3459</v>
      </c>
      <c r="B924" t="s">
        <v>91</v>
      </c>
      <c r="C924" t="s">
        <v>3460</v>
      </c>
      <c r="D924" t="s">
        <v>90</v>
      </c>
      <c r="E924" t="s">
        <v>3461</v>
      </c>
      <c r="F924" t="s">
        <v>3462</v>
      </c>
      <c r="G924">
        <v>24214968.2121015</v>
      </c>
      <c r="H924">
        <v>74433404.124029696</v>
      </c>
      <c r="I924">
        <v>7874.7631259017999</v>
      </c>
      <c r="J924">
        <v>218070.41713508259</v>
      </c>
      <c r="K924">
        <v>2.2332577595965998E-3</v>
      </c>
      <c r="L924">
        <v>4.5615223409858716E-3</v>
      </c>
      <c r="M924">
        <v>4.5250961620342299E-3</v>
      </c>
      <c r="N924">
        <v>4.7204234255094754E-3</v>
      </c>
      <c r="O924" t="s">
        <v>788</v>
      </c>
    </row>
    <row r="925" spans="1:15">
      <c r="A925" t="s">
        <v>3463</v>
      </c>
      <c r="B925" t="s">
        <v>91</v>
      </c>
      <c r="C925" t="s">
        <v>3464</v>
      </c>
      <c r="D925" t="s">
        <v>90</v>
      </c>
      <c r="E925" t="s">
        <v>3465</v>
      </c>
      <c r="F925" t="s">
        <v>3466</v>
      </c>
      <c r="G925">
        <v>4656585.4323211694</v>
      </c>
      <c r="H925">
        <v>14370428.28368023</v>
      </c>
      <c r="I925">
        <v>1517.5639953353</v>
      </c>
      <c r="J925">
        <v>42024.838092063495</v>
      </c>
      <c r="K925">
        <v>4.2945980597069837E-4</v>
      </c>
      <c r="L925">
        <v>8.806668247540282E-4</v>
      </c>
      <c r="M925">
        <v>8.7204185080128256E-4</v>
      </c>
      <c r="N925">
        <v>9.0968336186625939E-4</v>
      </c>
      <c r="O925" t="s">
        <v>788</v>
      </c>
    </row>
    <row r="926" spans="1:15">
      <c r="A926" t="s">
        <v>3467</v>
      </c>
      <c r="B926" t="s">
        <v>91</v>
      </c>
      <c r="C926" t="s">
        <v>3468</v>
      </c>
      <c r="D926" t="s">
        <v>90</v>
      </c>
      <c r="E926" t="s">
        <v>3469</v>
      </c>
      <c r="F926" t="s">
        <v>3470</v>
      </c>
      <c r="G926">
        <v>24880295.521457098</v>
      </c>
      <c r="H926">
        <v>66274948.980878495</v>
      </c>
      <c r="I926">
        <v>0</v>
      </c>
      <c r="J926">
        <v>195686.46476514242</v>
      </c>
      <c r="K926">
        <v>2.2946184586185941E-3</v>
      </c>
      <c r="L926">
        <v>4.0615455383475919E-3</v>
      </c>
      <c r="M926">
        <v>0</v>
      </c>
      <c r="N926">
        <v>4.2358930865910045E-3</v>
      </c>
      <c r="O926" t="s">
        <v>788</v>
      </c>
    </row>
    <row r="927" spans="1:15">
      <c r="A927" t="s">
        <v>3471</v>
      </c>
      <c r="B927" t="s">
        <v>91</v>
      </c>
      <c r="C927" t="s">
        <v>1630</v>
      </c>
      <c r="D927" t="s">
        <v>90</v>
      </c>
      <c r="E927" t="s">
        <v>1631</v>
      </c>
      <c r="F927" t="s">
        <v>3472</v>
      </c>
      <c r="G927">
        <v>8832500.2909485996</v>
      </c>
      <c r="H927">
        <v>26083374.852052122</v>
      </c>
      <c r="I927">
        <v>0</v>
      </c>
      <c r="J927">
        <v>74397.104050529102</v>
      </c>
      <c r="K927">
        <v>8.1458912680060572E-4</v>
      </c>
      <c r="L927">
        <v>1.5984744822054155E-3</v>
      </c>
      <c r="M927">
        <v>0</v>
      </c>
      <c r="N927">
        <v>1.6104239968167862E-3</v>
      </c>
      <c r="O927" t="s">
        <v>788</v>
      </c>
    </row>
    <row r="928" spans="1:15">
      <c r="A928" t="s">
        <v>3473</v>
      </c>
      <c r="B928" t="s">
        <v>91</v>
      </c>
      <c r="C928" t="s">
        <v>3474</v>
      </c>
      <c r="D928" t="s">
        <v>90</v>
      </c>
      <c r="E928" t="s">
        <v>3475</v>
      </c>
      <c r="F928" t="s">
        <v>3476</v>
      </c>
      <c r="G928">
        <v>14521388.0809831</v>
      </c>
      <c r="H928">
        <v>38872559.019797198</v>
      </c>
      <c r="I928">
        <v>0</v>
      </c>
      <c r="J928">
        <v>110597.1992600971</v>
      </c>
      <c r="K928">
        <v>1.3392543953769098E-3</v>
      </c>
      <c r="L928">
        <v>2.3822374981618275E-3</v>
      </c>
      <c r="M928">
        <v>0</v>
      </c>
      <c r="N928">
        <v>2.3940230731053758E-3</v>
      </c>
      <c r="O928" t="s">
        <v>788</v>
      </c>
    </row>
    <row r="929" spans="1:15">
      <c r="A929" t="s">
        <v>3477</v>
      </c>
      <c r="B929" t="s">
        <v>91</v>
      </c>
      <c r="C929" t="s">
        <v>3478</v>
      </c>
      <c r="D929" t="s">
        <v>90</v>
      </c>
      <c r="E929" t="s">
        <v>3479</v>
      </c>
      <c r="F929" t="s">
        <v>3480</v>
      </c>
      <c r="G929">
        <v>136785736.3843579</v>
      </c>
      <c r="H929">
        <v>194385822.26366872</v>
      </c>
      <c r="I929">
        <v>28798.562155468</v>
      </c>
      <c r="J929">
        <v>658252.78136892011</v>
      </c>
      <c r="K929">
        <v>1.261524708629759E-2</v>
      </c>
      <c r="L929">
        <v>1.1912598670740862E-2</v>
      </c>
      <c r="M929">
        <v>1.6548594668603311E-2</v>
      </c>
      <c r="N929">
        <v>1.4248754553240751E-2</v>
      </c>
      <c r="O929" t="s">
        <v>788</v>
      </c>
    </row>
    <row r="930" spans="1:15">
      <c r="A930" t="s">
        <v>3481</v>
      </c>
      <c r="B930" t="s">
        <v>91</v>
      </c>
      <c r="C930" t="s">
        <v>3482</v>
      </c>
      <c r="D930" t="s">
        <v>90</v>
      </c>
      <c r="E930" t="s">
        <v>3483</v>
      </c>
      <c r="F930" t="s">
        <v>3484</v>
      </c>
      <c r="G930">
        <v>20954091.97298111</v>
      </c>
      <c r="H930">
        <v>54487525.052948192</v>
      </c>
      <c r="I930">
        <v>6040.7340426544997</v>
      </c>
      <c r="J930">
        <v>167281.8683096336</v>
      </c>
      <c r="K930">
        <v>1.9325190966211763E-3</v>
      </c>
      <c r="L930">
        <v>3.3391736648225017E-3</v>
      </c>
      <c r="M930">
        <v>3.4712031327488427E-3</v>
      </c>
      <c r="N930">
        <v>3.6210379207127692E-3</v>
      </c>
      <c r="O930" t="s">
        <v>788</v>
      </c>
    </row>
    <row r="931" spans="1:15">
      <c r="A931" t="s">
        <v>3485</v>
      </c>
      <c r="B931" t="s">
        <v>91</v>
      </c>
      <c r="C931" t="s">
        <v>3486</v>
      </c>
      <c r="D931" t="s">
        <v>90</v>
      </c>
      <c r="E931" t="s">
        <v>3487</v>
      </c>
      <c r="F931" t="s">
        <v>3488</v>
      </c>
      <c r="G931">
        <v>8311882.36873296</v>
      </c>
      <c r="H931">
        <v>24628340.306177542</v>
      </c>
      <c r="I931">
        <v>0</v>
      </c>
      <c r="J931">
        <v>71139.992044010098</v>
      </c>
      <c r="K931">
        <v>7.6657444413040152E-4</v>
      </c>
      <c r="L931">
        <v>1.509305208463031E-3</v>
      </c>
      <c r="M931">
        <v>0</v>
      </c>
      <c r="N931">
        <v>1.5399194872319003E-3</v>
      </c>
      <c r="O931" t="s">
        <v>788</v>
      </c>
    </row>
    <row r="932" spans="1:15">
      <c r="A932" t="s">
        <v>3489</v>
      </c>
      <c r="B932" t="s">
        <v>91</v>
      </c>
      <c r="C932" t="s">
        <v>468</v>
      </c>
      <c r="D932" t="s">
        <v>90</v>
      </c>
      <c r="E932" t="s">
        <v>469</v>
      </c>
      <c r="F932" t="s">
        <v>3490</v>
      </c>
      <c r="G932">
        <v>44796624.984501809</v>
      </c>
      <c r="H932">
        <v>84391508.682114094</v>
      </c>
      <c r="I932">
        <v>9557.3071127291005</v>
      </c>
      <c r="J932">
        <v>276952.06548481202</v>
      </c>
      <c r="K932">
        <v>4.1314285228085121E-3</v>
      </c>
      <c r="L932">
        <v>5.1717875431508053E-3</v>
      </c>
      <c r="M932">
        <v>5.4919409058720448E-3</v>
      </c>
      <c r="N932">
        <v>5.9949948041229341E-3</v>
      </c>
      <c r="O932" t="s">
        <v>788</v>
      </c>
    </row>
    <row r="933" spans="1:15">
      <c r="A933" t="s">
        <v>3491</v>
      </c>
      <c r="B933" t="s">
        <v>91</v>
      </c>
      <c r="C933" t="s">
        <v>472</v>
      </c>
      <c r="D933" t="s">
        <v>90</v>
      </c>
      <c r="E933" t="s">
        <v>473</v>
      </c>
      <c r="F933" t="s">
        <v>3492</v>
      </c>
      <c r="G933">
        <v>53185653.079851806</v>
      </c>
      <c r="H933">
        <v>101903985.67330879</v>
      </c>
      <c r="I933">
        <v>0</v>
      </c>
      <c r="J933">
        <v>336363.90450097201</v>
      </c>
      <c r="K933">
        <v>4.9051178345314765E-3</v>
      </c>
      <c r="L933">
        <v>6.2450093846270361E-3</v>
      </c>
      <c r="M933">
        <v>0</v>
      </c>
      <c r="N933">
        <v>7.2810428629513663E-3</v>
      </c>
      <c r="O933" t="s">
        <v>788</v>
      </c>
    </row>
    <row r="934" spans="1:15">
      <c r="A934" t="s">
        <v>3493</v>
      </c>
      <c r="B934" t="s">
        <v>91</v>
      </c>
      <c r="C934" t="s">
        <v>3494</v>
      </c>
      <c r="D934" t="s">
        <v>90</v>
      </c>
      <c r="E934" t="s">
        <v>3495</v>
      </c>
      <c r="F934" t="s">
        <v>3496</v>
      </c>
      <c r="G934">
        <v>10006160.814810699</v>
      </c>
      <c r="H934">
        <v>28579913.012076721</v>
      </c>
      <c r="I934">
        <v>0</v>
      </c>
      <c r="J934">
        <v>80846.207588558696</v>
      </c>
      <c r="K934">
        <v>9.2283153492969618E-4</v>
      </c>
      <c r="L934">
        <v>1.7514705022866671E-3</v>
      </c>
      <c r="M934">
        <v>0</v>
      </c>
      <c r="N934">
        <v>1.750023396929794E-3</v>
      </c>
      <c r="O934" t="s">
        <v>788</v>
      </c>
    </row>
    <row r="935" spans="1:15">
      <c r="A935" t="s">
        <v>3497</v>
      </c>
      <c r="B935" t="s">
        <v>91</v>
      </c>
      <c r="C935" t="s">
        <v>898</v>
      </c>
      <c r="D935" t="s">
        <v>90</v>
      </c>
      <c r="E935" t="s">
        <v>899</v>
      </c>
      <c r="F935" t="s">
        <v>3498</v>
      </c>
      <c r="G935">
        <v>2306326180.172678</v>
      </c>
      <c r="H935">
        <v>2616400384.651556</v>
      </c>
      <c r="I935">
        <v>365067.60008237796</v>
      </c>
      <c r="J935">
        <v>6258301.6516430005</v>
      </c>
      <c r="K935">
        <v>0.21270400988828808</v>
      </c>
      <c r="L935">
        <v>0.16034156905769059</v>
      </c>
      <c r="M935">
        <v>0.20977976982979235</v>
      </c>
      <c r="N935">
        <v>0.13546924020428103</v>
      </c>
      <c r="O935" t="s">
        <v>788</v>
      </c>
    </row>
    <row r="936" spans="1:15">
      <c r="A936" t="s">
        <v>3499</v>
      </c>
      <c r="B936" t="s">
        <v>91</v>
      </c>
      <c r="C936" t="s">
        <v>3500</v>
      </c>
      <c r="D936" t="s">
        <v>90</v>
      </c>
      <c r="E936" t="s">
        <v>3501</v>
      </c>
      <c r="F936" t="s">
        <v>3502</v>
      </c>
      <c r="G936">
        <v>15187232.867662311</v>
      </c>
      <c r="H936">
        <v>36142027.849749736</v>
      </c>
      <c r="I936">
        <v>4053.0772409073998</v>
      </c>
      <c r="J936">
        <v>112239.11337800761</v>
      </c>
      <c r="K936">
        <v>1.4006628194356766E-3</v>
      </c>
      <c r="L936">
        <v>2.2149016214608888E-3</v>
      </c>
      <c r="M936">
        <v>2.3290305973689899E-3</v>
      </c>
      <c r="N936">
        <v>2.4295644820075215E-3</v>
      </c>
      <c r="O936" t="s">
        <v>788</v>
      </c>
    </row>
    <row r="937" spans="1:15">
      <c r="A937" t="s">
        <v>3503</v>
      </c>
      <c r="B937" t="s">
        <v>91</v>
      </c>
      <c r="C937" t="s">
        <v>3504</v>
      </c>
      <c r="D937" t="s">
        <v>90</v>
      </c>
      <c r="E937" t="s">
        <v>3505</v>
      </c>
      <c r="F937" t="s">
        <v>3506</v>
      </c>
      <c r="G937">
        <v>34234394.603687607</v>
      </c>
      <c r="H937">
        <v>74833337.677976504</v>
      </c>
      <c r="I937">
        <v>0</v>
      </c>
      <c r="J937">
        <v>232487.22508461628</v>
      </c>
      <c r="K937">
        <v>3.1573127300480656E-3</v>
      </c>
      <c r="L937">
        <v>4.5860315766268799E-3</v>
      </c>
      <c r="M937">
        <v>0</v>
      </c>
      <c r="N937">
        <v>5.0324943559002522E-3</v>
      </c>
      <c r="O937" t="s">
        <v>788</v>
      </c>
    </row>
    <row r="938" spans="1:15">
      <c r="A938" t="s">
        <v>3507</v>
      </c>
      <c r="B938" t="s">
        <v>91</v>
      </c>
      <c r="C938" t="s">
        <v>1386</v>
      </c>
      <c r="D938" t="s">
        <v>90</v>
      </c>
      <c r="E938" t="s">
        <v>1387</v>
      </c>
      <c r="F938" t="s">
        <v>3508</v>
      </c>
      <c r="G938">
        <v>18357922.15432518</v>
      </c>
      <c r="H938">
        <v>48251694.917578369</v>
      </c>
      <c r="I938">
        <v>5426.4836844720994</v>
      </c>
      <c r="J938">
        <v>150271.9296361634</v>
      </c>
      <c r="K938">
        <v>1.6930838703611505E-3</v>
      </c>
      <c r="L938">
        <v>2.9570216080700763E-3</v>
      </c>
      <c r="M938">
        <v>3.1182348092704112E-3</v>
      </c>
      <c r="N938">
        <v>3.2528352362973466E-3</v>
      </c>
      <c r="O938" t="s">
        <v>788</v>
      </c>
    </row>
    <row r="939" spans="1:15">
      <c r="A939" t="s">
        <v>3509</v>
      </c>
      <c r="B939" t="s">
        <v>91</v>
      </c>
      <c r="C939" t="s">
        <v>3510</v>
      </c>
      <c r="D939" t="s">
        <v>90</v>
      </c>
      <c r="E939" t="s">
        <v>3511</v>
      </c>
      <c r="F939" t="s">
        <v>3512</v>
      </c>
      <c r="G939">
        <v>62292142.1075515</v>
      </c>
      <c r="H939">
        <v>112311867.06530671</v>
      </c>
      <c r="I939">
        <v>0</v>
      </c>
      <c r="J939">
        <v>361509.84351808997</v>
      </c>
      <c r="K939">
        <v>5.7449759382323141E-3</v>
      </c>
      <c r="L939">
        <v>6.8828383815760395E-3</v>
      </c>
      <c r="M939">
        <v>0</v>
      </c>
      <c r="N939">
        <v>7.8253600663220034E-3</v>
      </c>
      <c r="O939" t="s">
        <v>788</v>
      </c>
    </row>
    <row r="940" spans="1:15">
      <c r="A940" t="s">
        <v>3513</v>
      </c>
      <c r="B940" t="s">
        <v>91</v>
      </c>
      <c r="C940" t="s">
        <v>3514</v>
      </c>
      <c r="D940" t="s">
        <v>90</v>
      </c>
      <c r="E940" t="s">
        <v>3515</v>
      </c>
      <c r="F940" t="s">
        <v>3516</v>
      </c>
      <c r="G940">
        <v>5047101.1771699004</v>
      </c>
      <c r="H940">
        <v>16780989.607141867</v>
      </c>
      <c r="I940">
        <v>0</v>
      </c>
      <c r="J940">
        <v>46076.805459409596</v>
      </c>
      <c r="K940">
        <v>4.6547564170457427E-4</v>
      </c>
      <c r="L940">
        <v>1.028393903216867E-3</v>
      </c>
      <c r="M940">
        <v>0</v>
      </c>
      <c r="N940">
        <v>9.9739357002517882E-4</v>
      </c>
      <c r="O940" t="s">
        <v>788</v>
      </c>
    </row>
    <row r="941" spans="1:15">
      <c r="A941" t="s">
        <v>3517</v>
      </c>
      <c r="B941" t="s">
        <v>91</v>
      </c>
      <c r="C941" t="s">
        <v>3518</v>
      </c>
      <c r="D941" t="s">
        <v>90</v>
      </c>
      <c r="E941" t="s">
        <v>3519</v>
      </c>
      <c r="F941" t="s">
        <v>3520</v>
      </c>
      <c r="G941">
        <v>241071257.658977</v>
      </c>
      <c r="H941">
        <v>359177525.32542962</v>
      </c>
      <c r="I941">
        <v>67316.730252010006</v>
      </c>
      <c r="J941">
        <v>1154001.11317375</v>
      </c>
      <c r="K941">
        <v>2.2233118460736511E-2</v>
      </c>
      <c r="L941">
        <v>2.2011572968258675E-2</v>
      </c>
      <c r="M941">
        <v>3.8682392452176813E-2</v>
      </c>
      <c r="N941">
        <v>2.4979884751240852E-2</v>
      </c>
      <c r="O941" t="s">
        <v>788</v>
      </c>
    </row>
    <row r="942" spans="1:15">
      <c r="A942" t="s">
        <v>3521</v>
      </c>
      <c r="B942" t="s">
        <v>91</v>
      </c>
      <c r="C942" t="s">
        <v>910</v>
      </c>
      <c r="D942" t="s">
        <v>90</v>
      </c>
      <c r="E942" t="s">
        <v>911</v>
      </c>
      <c r="F942" t="s">
        <v>3522</v>
      </c>
      <c r="G942">
        <v>17391893.155565049</v>
      </c>
      <c r="H942">
        <v>43470941.777582131</v>
      </c>
      <c r="I942">
        <v>0</v>
      </c>
      <c r="J942">
        <v>178019.56361046559</v>
      </c>
      <c r="K942">
        <v>1.6039905567305245E-3</v>
      </c>
      <c r="L942">
        <v>2.6640414265041096E-3</v>
      </c>
      <c r="M942">
        <v>0</v>
      </c>
      <c r="N942">
        <v>3.8534695778807966E-3</v>
      </c>
      <c r="O942" t="s">
        <v>788</v>
      </c>
    </row>
    <row r="943" spans="1:15">
      <c r="A943" t="s">
        <v>3523</v>
      </c>
      <c r="B943" t="s">
        <v>91</v>
      </c>
      <c r="C943" t="s">
        <v>3222</v>
      </c>
      <c r="D943" t="s">
        <v>90</v>
      </c>
      <c r="E943" t="s">
        <v>3223</v>
      </c>
      <c r="F943" t="s">
        <v>3524</v>
      </c>
      <c r="G943">
        <v>37003625.325621501</v>
      </c>
      <c r="H943">
        <v>68686645.696688503</v>
      </c>
      <c r="I943">
        <v>0</v>
      </c>
      <c r="J943">
        <v>232313.02665157872</v>
      </c>
      <c r="K943">
        <v>3.4127087290723996E-3</v>
      </c>
      <c r="L943">
        <v>4.2093421973653415E-3</v>
      </c>
      <c r="M943">
        <v>0</v>
      </c>
      <c r="N943">
        <v>5.0287235997619351E-3</v>
      </c>
      <c r="O943" t="s">
        <v>788</v>
      </c>
    </row>
    <row r="944" spans="1:15">
      <c r="A944" t="s">
        <v>3525</v>
      </c>
      <c r="B944" t="s">
        <v>91</v>
      </c>
      <c r="C944" t="s">
        <v>918</v>
      </c>
      <c r="D944" t="s">
        <v>90</v>
      </c>
      <c r="E944" t="s">
        <v>919</v>
      </c>
      <c r="F944" t="s">
        <v>3526</v>
      </c>
      <c r="G944">
        <v>15144208.470995879</v>
      </c>
      <c r="H944">
        <v>40464125.55900985</v>
      </c>
      <c r="I944">
        <v>0</v>
      </c>
      <c r="J944">
        <v>123841.99665631089</v>
      </c>
      <c r="K944">
        <v>1.3966948370346406E-3</v>
      </c>
      <c r="L944">
        <v>2.4797738988037578E-3</v>
      </c>
      <c r="M944">
        <v>0</v>
      </c>
      <c r="N944">
        <v>2.6807242805253905E-3</v>
      </c>
      <c r="O944" t="s">
        <v>788</v>
      </c>
    </row>
    <row r="945" spans="1:15">
      <c r="A945" t="s">
        <v>3527</v>
      </c>
      <c r="B945" t="s">
        <v>91</v>
      </c>
      <c r="C945" t="s">
        <v>3234</v>
      </c>
      <c r="D945" t="s">
        <v>90</v>
      </c>
      <c r="E945" t="s">
        <v>3235</v>
      </c>
      <c r="F945" t="s">
        <v>3528</v>
      </c>
      <c r="G945">
        <v>142985529.33702299</v>
      </c>
      <c r="H945">
        <v>230598112.62484461</v>
      </c>
      <c r="I945">
        <v>19502.478245608003</v>
      </c>
      <c r="J945">
        <v>928250.85708234599</v>
      </c>
      <c r="K945">
        <v>1.3187031265329144E-2</v>
      </c>
      <c r="L945">
        <v>1.4131806208602809E-2</v>
      </c>
      <c r="M945">
        <v>1.1206761149307661E-2</v>
      </c>
      <c r="N945">
        <v>2.0093221025053159E-2</v>
      </c>
      <c r="O945" t="s">
        <v>788</v>
      </c>
    </row>
    <row r="946" spans="1:15">
      <c r="A946" t="s">
        <v>3529</v>
      </c>
      <c r="B946" t="s">
        <v>91</v>
      </c>
      <c r="C946" t="s">
        <v>3530</v>
      </c>
      <c r="D946" t="s">
        <v>90</v>
      </c>
      <c r="E946" t="s">
        <v>3531</v>
      </c>
      <c r="F946" t="s">
        <v>3532</v>
      </c>
      <c r="G946">
        <v>121926787.6767008</v>
      </c>
      <c r="H946">
        <v>223961759.9356378</v>
      </c>
      <c r="I946">
        <v>18593.216591165001</v>
      </c>
      <c r="J946">
        <v>861971.11570979503</v>
      </c>
      <c r="K946">
        <v>1.1244860711632049E-2</v>
      </c>
      <c r="L946">
        <v>1.3725108820370558E-2</v>
      </c>
      <c r="M946">
        <v>1.0684269696927149E-2</v>
      </c>
      <c r="N946">
        <v>1.8658508110197338E-2</v>
      </c>
      <c r="O946" t="s">
        <v>788</v>
      </c>
    </row>
    <row r="947" spans="1:15">
      <c r="A947" t="s">
        <v>3533</v>
      </c>
      <c r="B947" t="s">
        <v>91</v>
      </c>
      <c r="C947" t="s">
        <v>512</v>
      </c>
      <c r="D947" t="s">
        <v>90</v>
      </c>
      <c r="E947" t="s">
        <v>513</v>
      </c>
      <c r="F947" t="s">
        <v>3534</v>
      </c>
      <c r="G947">
        <v>43122804.196579292</v>
      </c>
      <c r="H947">
        <v>82472085.32297501</v>
      </c>
      <c r="I947">
        <v>0</v>
      </c>
      <c r="J947">
        <v>278458.33130993199</v>
      </c>
      <c r="K947">
        <v>3.9770581668344771E-3</v>
      </c>
      <c r="L947">
        <v>5.0541590047605191E-3</v>
      </c>
      <c r="M947">
        <v>0</v>
      </c>
      <c r="N947">
        <v>6.0275999258049655E-3</v>
      </c>
      <c r="O947" t="s">
        <v>788</v>
      </c>
    </row>
    <row r="948" spans="1:15">
      <c r="A948" t="s">
        <v>3535</v>
      </c>
      <c r="B948" t="s">
        <v>91</v>
      </c>
      <c r="C948" t="s">
        <v>516</v>
      </c>
      <c r="D948" t="s">
        <v>90</v>
      </c>
      <c r="E948" t="s">
        <v>517</v>
      </c>
      <c r="F948" t="s">
        <v>3536</v>
      </c>
      <c r="G948">
        <v>27487051.921964299</v>
      </c>
      <c r="H948">
        <v>68967399.97251451</v>
      </c>
      <c r="I948">
        <v>0</v>
      </c>
      <c r="J948">
        <v>213087.58846631</v>
      </c>
      <c r="K948">
        <v>2.5350300465182413E-3</v>
      </c>
      <c r="L948">
        <v>4.2265477372244844E-3</v>
      </c>
      <c r="M948">
        <v>0</v>
      </c>
      <c r="N948">
        <v>4.6125634897952045E-3</v>
      </c>
      <c r="O948" t="s">
        <v>788</v>
      </c>
    </row>
    <row r="949" spans="1:15">
      <c r="A949" t="s">
        <v>3537</v>
      </c>
      <c r="B949" t="s">
        <v>91</v>
      </c>
      <c r="C949" t="s">
        <v>3538</v>
      </c>
      <c r="D949" t="s">
        <v>90</v>
      </c>
      <c r="E949" t="s">
        <v>3539</v>
      </c>
      <c r="F949" t="s">
        <v>3540</v>
      </c>
      <c r="G949">
        <v>19735910.182499181</v>
      </c>
      <c r="H949">
        <v>52091932.953653283</v>
      </c>
      <c r="I949">
        <v>0</v>
      </c>
      <c r="J949">
        <v>154253.03359138619</v>
      </c>
      <c r="K949">
        <v>1.8201706552619403E-3</v>
      </c>
      <c r="L949">
        <v>3.1923639493537021E-3</v>
      </c>
      <c r="M949">
        <v>0</v>
      </c>
      <c r="N949">
        <v>3.3390115119082708E-3</v>
      </c>
      <c r="O949" t="s">
        <v>788</v>
      </c>
    </row>
    <row r="950" spans="1:15">
      <c r="A950" t="s">
        <v>3541</v>
      </c>
      <c r="B950" t="s">
        <v>91</v>
      </c>
      <c r="C950" t="s">
        <v>2942</v>
      </c>
      <c r="D950" t="s">
        <v>90</v>
      </c>
      <c r="E950" t="s">
        <v>2943</v>
      </c>
      <c r="F950" t="s">
        <v>3542</v>
      </c>
      <c r="G950">
        <v>137029240.97704819</v>
      </c>
      <c r="H950">
        <v>236042013.37287802</v>
      </c>
      <c r="I950">
        <v>31363.108803322</v>
      </c>
      <c r="J950">
        <v>716871.04070986295</v>
      </c>
      <c r="K950">
        <v>1.2637704622329013E-2</v>
      </c>
      <c r="L950">
        <v>1.4465426243538807E-2</v>
      </c>
      <c r="M950">
        <v>1.802226695664854E-2</v>
      </c>
      <c r="N950">
        <v>1.5517624527402234E-2</v>
      </c>
      <c r="O950" t="s">
        <v>788</v>
      </c>
    </row>
    <row r="951" spans="1:15">
      <c r="A951" t="s">
        <v>3543</v>
      </c>
      <c r="B951" t="s">
        <v>91</v>
      </c>
      <c r="C951" t="s">
        <v>2120</v>
      </c>
      <c r="D951" t="s">
        <v>90</v>
      </c>
      <c r="E951" t="s">
        <v>2121</v>
      </c>
      <c r="F951" t="s">
        <v>3544</v>
      </c>
      <c r="G951">
        <v>15810001.17002869</v>
      </c>
      <c r="H951">
        <v>41536016.0062913</v>
      </c>
      <c r="I951">
        <v>0</v>
      </c>
      <c r="J951">
        <v>118327.6686735117</v>
      </c>
      <c r="K951">
        <v>1.4580984572407044E-3</v>
      </c>
      <c r="L951">
        <v>2.5454628496169749E-3</v>
      </c>
      <c r="M951">
        <v>0</v>
      </c>
      <c r="N951">
        <v>2.5613593371831508E-3</v>
      </c>
      <c r="O951" t="s">
        <v>788</v>
      </c>
    </row>
    <row r="952" spans="1:15">
      <c r="A952" t="s">
        <v>3545</v>
      </c>
      <c r="B952" t="s">
        <v>91</v>
      </c>
      <c r="C952" t="s">
        <v>528</v>
      </c>
      <c r="D952" t="s">
        <v>90</v>
      </c>
      <c r="E952" t="s">
        <v>529</v>
      </c>
      <c r="F952" t="s">
        <v>3546</v>
      </c>
      <c r="G952">
        <v>93782844.350017875</v>
      </c>
      <c r="H952">
        <v>174965176.499652</v>
      </c>
      <c r="I952">
        <v>20582.552250946999</v>
      </c>
      <c r="J952">
        <v>470458.2727271</v>
      </c>
      <c r="K952">
        <v>8.649247978655147E-3</v>
      </c>
      <c r="L952">
        <v>1.0722438008717134E-2</v>
      </c>
      <c r="M952">
        <v>1.1827406958982442E-2</v>
      </c>
      <c r="N952">
        <v>1.0183693324757978E-2</v>
      </c>
      <c r="O952" t="s">
        <v>788</v>
      </c>
    </row>
    <row r="953" spans="1:15">
      <c r="A953" t="s">
        <v>3547</v>
      </c>
      <c r="B953" t="s">
        <v>91</v>
      </c>
      <c r="C953" t="s">
        <v>3548</v>
      </c>
      <c r="D953" t="s">
        <v>90</v>
      </c>
      <c r="E953" t="s">
        <v>3549</v>
      </c>
      <c r="F953" t="s">
        <v>3550</v>
      </c>
      <c r="G953">
        <v>15315025.36086352</v>
      </c>
      <c r="H953">
        <v>36636854.505235225</v>
      </c>
      <c r="I953">
        <v>0</v>
      </c>
      <c r="J953">
        <v>107522.9286107683</v>
      </c>
      <c r="K953">
        <v>1.4124486526674201E-3</v>
      </c>
      <c r="L953">
        <v>2.2452262165869054E-3</v>
      </c>
      <c r="M953">
        <v>0</v>
      </c>
      <c r="N953">
        <v>2.3274764072159873E-3</v>
      </c>
      <c r="O953" t="s">
        <v>788</v>
      </c>
    </row>
    <row r="954" spans="1:15">
      <c r="A954" t="s">
        <v>3551</v>
      </c>
      <c r="B954" t="s">
        <v>91</v>
      </c>
      <c r="C954" t="s">
        <v>3552</v>
      </c>
      <c r="D954" t="s">
        <v>90</v>
      </c>
      <c r="E954" t="s">
        <v>3553</v>
      </c>
      <c r="F954" t="s">
        <v>3554</v>
      </c>
      <c r="G954">
        <v>7965942.9653065102</v>
      </c>
      <c r="H954">
        <v>20278691.030881081</v>
      </c>
      <c r="I954">
        <v>0</v>
      </c>
      <c r="J954">
        <v>58307.877978915698</v>
      </c>
      <c r="K954">
        <v>7.3466972097382748E-4</v>
      </c>
      <c r="L954">
        <v>1.2427444810824001E-3</v>
      </c>
      <c r="M954">
        <v>0</v>
      </c>
      <c r="N954">
        <v>1.2621513578933868E-3</v>
      </c>
      <c r="O954" t="s">
        <v>788</v>
      </c>
    </row>
    <row r="955" spans="1:15">
      <c r="A955" t="s">
        <v>3555</v>
      </c>
      <c r="B955" t="s">
        <v>91</v>
      </c>
      <c r="C955" t="s">
        <v>3556</v>
      </c>
      <c r="D955" t="s">
        <v>90</v>
      </c>
      <c r="E955" t="s">
        <v>3557</v>
      </c>
      <c r="F955" t="s">
        <v>3558</v>
      </c>
      <c r="G955">
        <v>23841219.970856398</v>
      </c>
      <c r="H955">
        <v>55739921.342998207</v>
      </c>
      <c r="I955">
        <v>5924.9225450077001</v>
      </c>
      <c r="J955">
        <v>164074.82841794501</v>
      </c>
      <c r="K955">
        <v>2.1987883292597442E-3</v>
      </c>
      <c r="L955">
        <v>3.4159246037868351E-3</v>
      </c>
      <c r="M955">
        <v>3.4046540626190723E-3</v>
      </c>
      <c r="N955">
        <v>3.5516172884685858E-3</v>
      </c>
      <c r="O955" t="s">
        <v>788</v>
      </c>
    </row>
    <row r="956" spans="1:15">
      <c r="A956" t="s">
        <v>3559</v>
      </c>
      <c r="B956" t="s">
        <v>91</v>
      </c>
      <c r="C956" t="s">
        <v>3560</v>
      </c>
      <c r="D956" t="s">
        <v>90</v>
      </c>
      <c r="E956" t="s">
        <v>3561</v>
      </c>
      <c r="F956" t="s">
        <v>3562</v>
      </c>
      <c r="G956">
        <v>48169486.424824998</v>
      </c>
      <c r="H956">
        <v>106662933.4422317</v>
      </c>
      <c r="I956">
        <v>11343.338900649998</v>
      </c>
      <c r="J956">
        <v>314123.29331357998</v>
      </c>
      <c r="K956">
        <v>4.442495170415406E-3</v>
      </c>
      <c r="L956">
        <v>6.5366532617679258E-3</v>
      </c>
      <c r="M956">
        <v>6.5182531211828336E-3</v>
      </c>
      <c r="N956">
        <v>6.7996153340555924E-3</v>
      </c>
      <c r="O956" t="s">
        <v>788</v>
      </c>
    </row>
    <row r="957" spans="1:15">
      <c r="A957" t="s">
        <v>3563</v>
      </c>
      <c r="B957" t="s">
        <v>91</v>
      </c>
      <c r="C957" t="s">
        <v>3564</v>
      </c>
      <c r="D957" t="s">
        <v>90</v>
      </c>
      <c r="E957" t="s">
        <v>3565</v>
      </c>
      <c r="F957" t="s">
        <v>3566</v>
      </c>
      <c r="G957">
        <v>7979867.1348066796</v>
      </c>
      <c r="H957">
        <v>29181646.864756748</v>
      </c>
      <c r="I957">
        <v>0</v>
      </c>
      <c r="J957">
        <v>78522.813714645104</v>
      </c>
      <c r="K957">
        <v>7.3595389608856708E-4</v>
      </c>
      <c r="L957">
        <v>1.7883467199557353E-3</v>
      </c>
      <c r="M957">
        <v>0</v>
      </c>
      <c r="N957">
        <v>1.6997304548004028E-3</v>
      </c>
      <c r="O957" t="s">
        <v>788</v>
      </c>
    </row>
    <row r="958" spans="1:15">
      <c r="A958" t="s">
        <v>3567</v>
      </c>
      <c r="B958" t="s">
        <v>91</v>
      </c>
      <c r="C958" t="s">
        <v>3568</v>
      </c>
      <c r="D958" t="s">
        <v>90</v>
      </c>
      <c r="E958" t="s">
        <v>3569</v>
      </c>
      <c r="F958" t="s">
        <v>3570</v>
      </c>
      <c r="G958">
        <v>14322989.0838769</v>
      </c>
      <c r="H958">
        <v>40700104.599167794</v>
      </c>
      <c r="I958">
        <v>0</v>
      </c>
      <c r="J958">
        <v>114949.7480955137</v>
      </c>
      <c r="K958">
        <v>1.3209567830941822E-3</v>
      </c>
      <c r="L958">
        <v>2.4942354658428149E-3</v>
      </c>
      <c r="M958">
        <v>0</v>
      </c>
      <c r="N958">
        <v>2.4882397658292101E-3</v>
      </c>
      <c r="O958" t="s">
        <v>788</v>
      </c>
    </row>
    <row r="959" spans="1:15">
      <c r="A959" t="s">
        <v>3571</v>
      </c>
      <c r="B959" t="s">
        <v>91</v>
      </c>
      <c r="C959" t="s">
        <v>3572</v>
      </c>
      <c r="D959" t="s">
        <v>90</v>
      </c>
      <c r="E959" t="s">
        <v>3573</v>
      </c>
      <c r="F959" t="s">
        <v>3574</v>
      </c>
      <c r="G959">
        <v>73252369.621207193</v>
      </c>
      <c r="H959">
        <v>126517733.24033891</v>
      </c>
      <c r="I959">
        <v>12253.179351806402</v>
      </c>
      <c r="J959">
        <v>519802.22378854104</v>
      </c>
      <c r="K959">
        <v>6.7557975477186014E-3</v>
      </c>
      <c r="L959">
        <v>7.7534203023288083E-3</v>
      </c>
      <c r="M959">
        <v>7.0410771690642554E-3</v>
      </c>
      <c r="N959">
        <v>1.125180859485138E-2</v>
      </c>
      <c r="O959" t="s">
        <v>788</v>
      </c>
    </row>
    <row r="960" spans="1:15">
      <c r="A960" t="s">
        <v>3575</v>
      </c>
      <c r="B960" t="s">
        <v>91</v>
      </c>
      <c r="C960" t="s">
        <v>3576</v>
      </c>
      <c r="D960" t="s">
        <v>90</v>
      </c>
      <c r="E960" t="s">
        <v>3577</v>
      </c>
      <c r="F960" t="s">
        <v>3578</v>
      </c>
      <c r="G960">
        <v>9292773.2463693116</v>
      </c>
      <c r="H960">
        <v>24111642.611299891</v>
      </c>
      <c r="I960">
        <v>0</v>
      </c>
      <c r="J960">
        <v>69261.336306067795</v>
      </c>
      <c r="K960">
        <v>8.5703841437439923E-4</v>
      </c>
      <c r="L960">
        <v>1.4776402845426777E-3</v>
      </c>
      <c r="M960">
        <v>0</v>
      </c>
      <c r="N960">
        <v>1.4992534919522316E-3</v>
      </c>
      <c r="O960" t="s">
        <v>788</v>
      </c>
    </row>
    <row r="961" spans="1:15">
      <c r="A961" t="s">
        <v>3579</v>
      </c>
      <c r="B961" t="s">
        <v>91</v>
      </c>
      <c r="C961" t="s">
        <v>3580</v>
      </c>
      <c r="D961" t="s">
        <v>90</v>
      </c>
      <c r="E961" t="s">
        <v>3581</v>
      </c>
      <c r="F961" t="s">
        <v>3582</v>
      </c>
      <c r="G961">
        <v>30265877.804786503</v>
      </c>
      <c r="H961">
        <v>61863076.90330945</v>
      </c>
      <c r="I961">
        <v>0</v>
      </c>
      <c r="J961">
        <v>195530.63946139533</v>
      </c>
      <c r="K961">
        <v>2.7913109720607817E-3</v>
      </c>
      <c r="L961">
        <v>3.7911715942260983E-3</v>
      </c>
      <c r="M961">
        <v>0</v>
      </c>
      <c r="N961">
        <v>4.2325200412061314E-3</v>
      </c>
      <c r="O961" t="s">
        <v>788</v>
      </c>
    </row>
    <row r="962" spans="1:15">
      <c r="A962" t="s">
        <v>3583</v>
      </c>
      <c r="B962" t="s">
        <v>91</v>
      </c>
      <c r="C962" t="s">
        <v>3584</v>
      </c>
      <c r="D962" t="s">
        <v>90</v>
      </c>
      <c r="E962" t="s">
        <v>3585</v>
      </c>
      <c r="F962" t="s">
        <v>3586</v>
      </c>
      <c r="G962">
        <v>21724486.506981798</v>
      </c>
      <c r="H962">
        <v>45958185.934751004</v>
      </c>
      <c r="I962">
        <v>0</v>
      </c>
      <c r="J962">
        <v>142447.57260003558</v>
      </c>
      <c r="K962">
        <v>2.0035697606541778E-3</v>
      </c>
      <c r="L962">
        <v>2.8164678797065854E-3</v>
      </c>
      <c r="M962">
        <v>0</v>
      </c>
      <c r="N962">
        <v>3.0834666500942536E-3</v>
      </c>
      <c r="O962" t="s">
        <v>788</v>
      </c>
    </row>
    <row r="963" spans="1:15">
      <c r="A963" t="s">
        <v>3587</v>
      </c>
      <c r="B963" t="s">
        <v>91</v>
      </c>
      <c r="C963" t="s">
        <v>954</v>
      </c>
      <c r="D963" t="s">
        <v>90</v>
      </c>
      <c r="E963" t="s">
        <v>955</v>
      </c>
      <c r="F963" t="s">
        <v>3588</v>
      </c>
      <c r="G963">
        <v>13972727.107898721</v>
      </c>
      <c r="H963">
        <v>40935113.897505604</v>
      </c>
      <c r="I963">
        <v>4248.1150938076999</v>
      </c>
      <c r="J963">
        <v>117640.0758715071</v>
      </c>
      <c r="K963">
        <v>1.2886534049153092E-3</v>
      </c>
      <c r="L963">
        <v>2.5086376039328722E-3</v>
      </c>
      <c r="M963">
        <v>2.4411057195663291E-3</v>
      </c>
      <c r="N963">
        <v>2.5464754789669137E-3</v>
      </c>
      <c r="O963" t="s">
        <v>788</v>
      </c>
    </row>
    <row r="964" spans="1:15">
      <c r="A964" t="s">
        <v>3589</v>
      </c>
      <c r="B964" t="s">
        <v>91</v>
      </c>
      <c r="C964" t="s">
        <v>3590</v>
      </c>
      <c r="D964" t="s">
        <v>90</v>
      </c>
      <c r="E964" t="s">
        <v>3591</v>
      </c>
      <c r="F964" t="s">
        <v>3592</v>
      </c>
      <c r="G964">
        <v>64989804.189453602</v>
      </c>
      <c r="H964">
        <v>127918486.19489001</v>
      </c>
      <c r="I964">
        <v>13805.428239909999</v>
      </c>
      <c r="J964">
        <v>382304.17291151005</v>
      </c>
      <c r="K964">
        <v>5.9937714239173458E-3</v>
      </c>
      <c r="L964">
        <v>7.839263022698547E-3</v>
      </c>
      <c r="M964">
        <v>7.9330500924117246E-3</v>
      </c>
      <c r="N964">
        <v>8.2754809074522193E-3</v>
      </c>
      <c r="O964" t="s">
        <v>788</v>
      </c>
    </row>
    <row r="965" spans="1:15">
      <c r="A965" t="s">
        <v>3593</v>
      </c>
      <c r="B965" t="s">
        <v>91</v>
      </c>
      <c r="C965" t="s">
        <v>3594</v>
      </c>
      <c r="D965" t="s">
        <v>90</v>
      </c>
      <c r="E965" t="s">
        <v>3595</v>
      </c>
      <c r="F965" t="s">
        <v>3596</v>
      </c>
      <c r="G965">
        <v>37224221.184331104</v>
      </c>
      <c r="H965">
        <v>89182138.640672505</v>
      </c>
      <c r="I965">
        <v>0</v>
      </c>
      <c r="J965">
        <v>276060.53014198004</v>
      </c>
      <c r="K965">
        <v>3.4330534765394599E-3</v>
      </c>
      <c r="L965">
        <v>5.4653730084473686E-3</v>
      </c>
      <c r="M965">
        <v>0</v>
      </c>
      <c r="N965">
        <v>5.9756963391029549E-3</v>
      </c>
      <c r="O965" t="s">
        <v>788</v>
      </c>
    </row>
    <row r="966" spans="1:15">
      <c r="A966" t="s">
        <v>3597</v>
      </c>
      <c r="B966" t="s">
        <v>91</v>
      </c>
      <c r="C966" t="s">
        <v>3598</v>
      </c>
      <c r="D966" t="s">
        <v>90</v>
      </c>
      <c r="E966" t="s">
        <v>3599</v>
      </c>
      <c r="F966" t="s">
        <v>3600</v>
      </c>
      <c r="G966">
        <v>8025681.67384231</v>
      </c>
      <c r="H966">
        <v>24097776.99284789</v>
      </c>
      <c r="I966">
        <v>0</v>
      </c>
      <c r="J966">
        <v>67437.474164480504</v>
      </c>
      <c r="K966">
        <v>7.4017920309320446E-4</v>
      </c>
      <c r="L966">
        <v>1.4767905541147237E-3</v>
      </c>
      <c r="M966">
        <v>0</v>
      </c>
      <c r="N966">
        <v>1.4597735767433958E-3</v>
      </c>
      <c r="O966" t="s">
        <v>788</v>
      </c>
    </row>
    <row r="967" spans="1:15">
      <c r="A967" t="s">
        <v>3601</v>
      </c>
      <c r="B967" t="s">
        <v>91</v>
      </c>
      <c r="C967" t="s">
        <v>3602</v>
      </c>
      <c r="D967" t="s">
        <v>90</v>
      </c>
      <c r="E967" t="s">
        <v>3603</v>
      </c>
      <c r="F967" t="s">
        <v>3604</v>
      </c>
      <c r="G967">
        <v>188289757.1635603</v>
      </c>
      <c r="H967">
        <v>296014355.81148541</v>
      </c>
      <c r="I967">
        <v>32792.32287099</v>
      </c>
      <c r="J967">
        <v>749538.798982837</v>
      </c>
      <c r="K967">
        <v>1.736527413766889E-2</v>
      </c>
      <c r="L967">
        <v>1.8140727448614908E-2</v>
      </c>
      <c r="M967">
        <v>1.8843540052604572E-2</v>
      </c>
      <c r="N967">
        <v>1.6224761485438617E-2</v>
      </c>
      <c r="O967" t="s">
        <v>788</v>
      </c>
    </row>
    <row r="968" spans="1:15">
      <c r="A968" t="s">
        <v>3605</v>
      </c>
      <c r="B968" t="s">
        <v>91</v>
      </c>
      <c r="C968" t="s">
        <v>3606</v>
      </c>
      <c r="D968" t="s">
        <v>90</v>
      </c>
      <c r="E968" t="s">
        <v>3607</v>
      </c>
      <c r="F968" t="s">
        <v>3608</v>
      </c>
      <c r="G968">
        <v>22898643.265258398</v>
      </c>
      <c r="H968">
        <v>58840705.223978892</v>
      </c>
      <c r="I968">
        <v>5735.5373593451995</v>
      </c>
      <c r="J968">
        <v>178237.41570451198</v>
      </c>
      <c r="K968">
        <v>2.1118579346643984E-3</v>
      </c>
      <c r="L968">
        <v>3.6059507770368638E-3</v>
      </c>
      <c r="M968">
        <v>3.295827147690202E-3</v>
      </c>
      <c r="N968">
        <v>3.8581852754134699E-3</v>
      </c>
      <c r="O968" t="s">
        <v>788</v>
      </c>
    </row>
    <row r="969" spans="1:15">
      <c r="A969" t="s">
        <v>3609</v>
      </c>
      <c r="B969" t="s">
        <v>91</v>
      </c>
      <c r="C969" t="s">
        <v>3610</v>
      </c>
      <c r="D969" t="s">
        <v>90</v>
      </c>
      <c r="E969" t="s">
        <v>3611</v>
      </c>
      <c r="F969" t="s">
        <v>3612</v>
      </c>
      <c r="G969">
        <v>30430597.8247196</v>
      </c>
      <c r="H969">
        <v>65524058.722200103</v>
      </c>
      <c r="I969">
        <v>0</v>
      </c>
      <c r="J969">
        <v>211800.44957481298</v>
      </c>
      <c r="K969">
        <v>2.8065024957272325E-3</v>
      </c>
      <c r="L969">
        <v>4.0155285284996659E-3</v>
      </c>
      <c r="M969">
        <v>0</v>
      </c>
      <c r="N969">
        <v>4.5847016612394166E-3</v>
      </c>
      <c r="O969" t="s">
        <v>788</v>
      </c>
    </row>
    <row r="970" spans="1:15">
      <c r="A970" t="s">
        <v>3613</v>
      </c>
      <c r="B970" t="s">
        <v>91</v>
      </c>
      <c r="C970" t="s">
        <v>3614</v>
      </c>
      <c r="D970" t="s">
        <v>90</v>
      </c>
      <c r="E970" t="s">
        <v>3615</v>
      </c>
      <c r="F970" t="s">
        <v>3616</v>
      </c>
      <c r="G970">
        <v>201605604.54369</v>
      </c>
      <c r="H970">
        <v>259131871.08995312</v>
      </c>
      <c r="I970">
        <v>40831.473498139996</v>
      </c>
      <c r="J970">
        <v>699968.05637525907</v>
      </c>
      <c r="K970">
        <v>1.8593345933047799E-2</v>
      </c>
      <c r="L970">
        <v>1.5880448209363698E-2</v>
      </c>
      <c r="M970">
        <v>2.3463098643424486E-2</v>
      </c>
      <c r="N970">
        <v>1.5151737011514836E-2</v>
      </c>
      <c r="O970" t="s">
        <v>788</v>
      </c>
    </row>
    <row r="971" spans="1:15">
      <c r="A971" t="s">
        <v>3617</v>
      </c>
      <c r="B971" t="s">
        <v>91</v>
      </c>
      <c r="C971" t="s">
        <v>3618</v>
      </c>
      <c r="D971" t="s">
        <v>90</v>
      </c>
      <c r="E971" t="s">
        <v>3619</v>
      </c>
      <c r="F971" t="s">
        <v>3620</v>
      </c>
      <c r="G971">
        <v>14542790.893752901</v>
      </c>
      <c r="H971">
        <v>36790990.894540392</v>
      </c>
      <c r="I971">
        <v>4004.2827798612998</v>
      </c>
      <c r="J971">
        <v>110887.8534821823</v>
      </c>
      <c r="K971">
        <v>1.3412282983478608E-3</v>
      </c>
      <c r="L971">
        <v>2.2546721984232705E-3</v>
      </c>
      <c r="M971">
        <v>2.3009917059283089E-3</v>
      </c>
      <c r="N971">
        <v>2.4003146692635302E-3</v>
      </c>
      <c r="O971" t="s">
        <v>788</v>
      </c>
    </row>
    <row r="972" spans="1:15">
      <c r="A972" t="s">
        <v>3621</v>
      </c>
      <c r="B972" t="s">
        <v>91</v>
      </c>
      <c r="C972" t="s">
        <v>2993</v>
      </c>
      <c r="D972" t="s">
        <v>90</v>
      </c>
      <c r="E972" t="s">
        <v>2994</v>
      </c>
      <c r="F972" t="s">
        <v>3622</v>
      </c>
      <c r="G972">
        <v>14734969.31344218</v>
      </c>
      <c r="H972">
        <v>33647268.659806088</v>
      </c>
      <c r="I972">
        <v>0</v>
      </c>
      <c r="J972">
        <v>103441.400095748</v>
      </c>
      <c r="K972">
        <v>1.3589522095766027E-3</v>
      </c>
      <c r="L972">
        <v>2.0620146224819727E-3</v>
      </c>
      <c r="M972">
        <v>0</v>
      </c>
      <c r="N972">
        <v>2.2391263088060221E-3</v>
      </c>
      <c r="O972" t="s">
        <v>788</v>
      </c>
    </row>
    <row r="973" spans="1:15">
      <c r="A973" t="s">
        <v>3623</v>
      </c>
      <c r="B973" t="s">
        <v>91</v>
      </c>
      <c r="C973" t="s">
        <v>552</v>
      </c>
      <c r="D973" t="s">
        <v>90</v>
      </c>
      <c r="E973" t="s">
        <v>553</v>
      </c>
      <c r="F973" t="s">
        <v>3624</v>
      </c>
      <c r="G973">
        <v>53364510.582467705</v>
      </c>
      <c r="H973">
        <v>108824587.2630927</v>
      </c>
      <c r="I973">
        <v>0</v>
      </c>
      <c r="J973">
        <v>42225.607943847594</v>
      </c>
      <c r="K973">
        <v>4.9216132064056131E-3</v>
      </c>
      <c r="L973">
        <v>6.6691264747477368E-3</v>
      </c>
      <c r="M973">
        <v>0</v>
      </c>
      <c r="N973">
        <v>9.1402929160743407E-4</v>
      </c>
      <c r="O973" t="s">
        <v>788</v>
      </c>
    </row>
    <row r="974" spans="1:15">
      <c r="A974" t="s">
        <v>3625</v>
      </c>
      <c r="B974" t="s">
        <v>91</v>
      </c>
      <c r="C974" t="s">
        <v>986</v>
      </c>
      <c r="D974" t="s">
        <v>90</v>
      </c>
      <c r="E974" t="s">
        <v>987</v>
      </c>
      <c r="F974" t="s">
        <v>3626</v>
      </c>
      <c r="G974">
        <v>219834679.6053898</v>
      </c>
      <c r="H974">
        <v>330725301.51039195</v>
      </c>
      <c r="I974">
        <v>88522.964276555009</v>
      </c>
      <c r="J974">
        <v>958737.75644368608</v>
      </c>
      <c r="K974">
        <v>2.0274546708337893E-2</v>
      </c>
      <c r="L974">
        <v>2.0267927677405647E-2</v>
      </c>
      <c r="M974">
        <v>5.0868187334061482E-2</v>
      </c>
      <c r="N974">
        <v>2.0753150399275774E-2</v>
      </c>
      <c r="O974" t="s">
        <v>788</v>
      </c>
    </row>
    <row r="975" spans="1:15">
      <c r="A975" t="s">
        <v>3627</v>
      </c>
      <c r="B975" t="s">
        <v>91</v>
      </c>
      <c r="C975" t="s">
        <v>990</v>
      </c>
      <c r="D975" t="s">
        <v>90</v>
      </c>
      <c r="E975" t="s">
        <v>991</v>
      </c>
      <c r="F975" t="s">
        <v>3628</v>
      </c>
      <c r="G975">
        <v>16146255.344558399</v>
      </c>
      <c r="H975">
        <v>46002825.802575901</v>
      </c>
      <c r="I975">
        <v>4886.870691055</v>
      </c>
      <c r="J975">
        <v>135328.69838618801</v>
      </c>
      <c r="K975">
        <v>1.4891099472367944E-3</v>
      </c>
      <c r="L975">
        <v>2.8192035567426998E-3</v>
      </c>
      <c r="M975">
        <v>2.8081555540019057E-3</v>
      </c>
      <c r="N975">
        <v>2.929369175325425E-3</v>
      </c>
      <c r="O975" t="s">
        <v>788</v>
      </c>
    </row>
    <row r="976" spans="1:15">
      <c r="A976" t="s">
        <v>3629</v>
      </c>
      <c r="B976" t="s">
        <v>91</v>
      </c>
      <c r="C976" t="s">
        <v>1484</v>
      </c>
      <c r="D976" t="s">
        <v>90</v>
      </c>
      <c r="E976" t="s">
        <v>1485</v>
      </c>
      <c r="F976" t="s">
        <v>3630</v>
      </c>
      <c r="G976">
        <v>1774934728.051857</v>
      </c>
      <c r="H976">
        <v>2196597832.0810804</v>
      </c>
      <c r="I976">
        <v>286390.25817177101</v>
      </c>
      <c r="J976">
        <v>4909547.40441</v>
      </c>
      <c r="K976">
        <v>0.16369572404469754</v>
      </c>
      <c r="L976">
        <v>0.13461469622567254</v>
      </c>
      <c r="M976">
        <v>0.16456919876541237</v>
      </c>
      <c r="N976">
        <v>0.10627366554753956</v>
      </c>
      <c r="O976" t="s">
        <v>788</v>
      </c>
    </row>
    <row r="977" spans="1:15">
      <c r="A977" t="s">
        <v>3631</v>
      </c>
      <c r="B977" t="s">
        <v>91</v>
      </c>
      <c r="C977" t="s">
        <v>3632</v>
      </c>
      <c r="D977" t="s">
        <v>90</v>
      </c>
      <c r="E977" t="s">
        <v>3633</v>
      </c>
      <c r="F977" t="s">
        <v>3634</v>
      </c>
      <c r="G977">
        <v>59985500.675696</v>
      </c>
      <c r="H977">
        <v>110195942.26521301</v>
      </c>
      <c r="I977">
        <v>0</v>
      </c>
      <c r="J977">
        <v>344773.96628296998</v>
      </c>
      <c r="K977">
        <v>5.5322428538368568E-3</v>
      </c>
      <c r="L977">
        <v>6.7531675924852909E-3</v>
      </c>
      <c r="M977">
        <v>0</v>
      </c>
      <c r="N977">
        <v>7.4630898052522737E-3</v>
      </c>
      <c r="O977" t="s">
        <v>788</v>
      </c>
    </row>
    <row r="978" spans="1:15">
      <c r="A978" t="s">
        <v>3635</v>
      </c>
      <c r="B978" t="s">
        <v>91</v>
      </c>
      <c r="C978" t="s">
        <v>3636</v>
      </c>
      <c r="D978" t="s">
        <v>90</v>
      </c>
      <c r="E978" t="s">
        <v>3637</v>
      </c>
      <c r="F978" t="s">
        <v>3638</v>
      </c>
      <c r="G978">
        <v>658083462.26254499</v>
      </c>
      <c r="H978">
        <v>814376626.25151622</v>
      </c>
      <c r="I978">
        <v>126447.70479747</v>
      </c>
      <c r="J978">
        <v>2167675.0817762814</v>
      </c>
      <c r="K978">
        <v>6.0692625556516444E-2</v>
      </c>
      <c r="L978">
        <v>4.9907662001229446E-2</v>
      </c>
      <c r="M978">
        <v>7.2660982245296823E-2</v>
      </c>
      <c r="N978">
        <v>4.6922202329587666E-2</v>
      </c>
      <c r="O978" t="s">
        <v>788</v>
      </c>
    </row>
    <row r="979" spans="1:15">
      <c r="A979" t="s">
        <v>3639</v>
      </c>
      <c r="B979" t="s">
        <v>91</v>
      </c>
      <c r="C979" t="s">
        <v>3640</v>
      </c>
      <c r="D979" t="s">
        <v>90</v>
      </c>
      <c r="E979" t="s">
        <v>3641</v>
      </c>
      <c r="F979" t="s">
        <v>3642</v>
      </c>
      <c r="G979">
        <v>9071676.9926689882</v>
      </c>
      <c r="H979">
        <v>28794150.337646119</v>
      </c>
      <c r="I979">
        <v>0</v>
      </c>
      <c r="J979">
        <v>81146.366679268191</v>
      </c>
      <c r="K979">
        <v>8.3664751731151452E-4</v>
      </c>
      <c r="L979">
        <v>1.7645996659781391E-3</v>
      </c>
      <c r="M979">
        <v>0</v>
      </c>
      <c r="N979">
        <v>1.7565207385764926E-3</v>
      </c>
      <c r="O979" t="s">
        <v>788</v>
      </c>
    </row>
    <row r="980" spans="1:15">
      <c r="A980" t="s">
        <v>3643</v>
      </c>
      <c r="B980" t="s">
        <v>91</v>
      </c>
      <c r="C980" t="s">
        <v>3644</v>
      </c>
      <c r="D980" t="s">
        <v>90</v>
      </c>
      <c r="E980" t="s">
        <v>3645</v>
      </c>
      <c r="F980" t="s">
        <v>3646</v>
      </c>
      <c r="G980">
        <v>41586435.905070297</v>
      </c>
      <c r="H980">
        <v>104973518.4585278</v>
      </c>
      <c r="I980">
        <v>14728.5858917188</v>
      </c>
      <c r="J980">
        <v>385909.43630134442</v>
      </c>
      <c r="K980">
        <v>3.8353645507802577E-3</v>
      </c>
      <c r="L980">
        <v>6.4331203885633036E-3</v>
      </c>
      <c r="M980">
        <v>8.4635266388632929E-3</v>
      </c>
      <c r="N980">
        <v>8.3535216155137988E-3</v>
      </c>
      <c r="O980" t="s">
        <v>788</v>
      </c>
    </row>
    <row r="981" spans="1:15">
      <c r="A981" t="s">
        <v>3647</v>
      </c>
      <c r="B981" t="s">
        <v>91</v>
      </c>
      <c r="C981" t="s">
        <v>3648</v>
      </c>
      <c r="D981" t="s">
        <v>90</v>
      </c>
      <c r="E981" t="s">
        <v>3649</v>
      </c>
      <c r="F981" t="s">
        <v>3650</v>
      </c>
      <c r="G981">
        <v>9804794.1672755592</v>
      </c>
      <c r="H981">
        <v>31069983.662321828</v>
      </c>
      <c r="I981">
        <v>0</v>
      </c>
      <c r="J981">
        <v>85368.380900191303</v>
      </c>
      <c r="K981">
        <v>9.0426022712566348E-4</v>
      </c>
      <c r="L981">
        <v>1.9040701722251717E-3</v>
      </c>
      <c r="M981">
        <v>0</v>
      </c>
      <c r="N981">
        <v>1.8479118364296888E-3</v>
      </c>
      <c r="O981" t="s">
        <v>788</v>
      </c>
    </row>
    <row r="982" spans="1:15">
      <c r="A982" t="s">
        <v>3651</v>
      </c>
      <c r="B982" t="s">
        <v>91</v>
      </c>
      <c r="C982" t="s">
        <v>3652</v>
      </c>
      <c r="D982" t="s">
        <v>90</v>
      </c>
      <c r="E982" t="s">
        <v>3653</v>
      </c>
      <c r="F982" t="s">
        <v>3654</v>
      </c>
      <c r="G982">
        <v>16801382.548465099</v>
      </c>
      <c r="H982">
        <v>46890081.95052848</v>
      </c>
      <c r="I982">
        <v>0</v>
      </c>
      <c r="J982">
        <v>135741.97199405302</v>
      </c>
      <c r="K982">
        <v>1.5495299279211501E-3</v>
      </c>
      <c r="L982">
        <v>2.8735775140901129E-3</v>
      </c>
      <c r="M982">
        <v>0</v>
      </c>
      <c r="N982">
        <v>2.9383150307300226E-3</v>
      </c>
      <c r="O982" t="s">
        <v>788</v>
      </c>
    </row>
    <row r="983" spans="1:15">
      <c r="A983" t="s">
        <v>3655</v>
      </c>
      <c r="B983" t="s">
        <v>91</v>
      </c>
      <c r="C983" t="s">
        <v>3656</v>
      </c>
      <c r="D983" t="s">
        <v>90</v>
      </c>
      <c r="E983" t="s">
        <v>3657</v>
      </c>
      <c r="F983" t="s">
        <v>3658</v>
      </c>
      <c r="G983">
        <v>7084732.2230059803</v>
      </c>
      <c r="H983">
        <v>21920568.609666049</v>
      </c>
      <c r="I983">
        <v>2286.8606773791003</v>
      </c>
      <c r="J983">
        <v>63328.428787250101</v>
      </c>
      <c r="K983">
        <v>6.5339888423991677E-4</v>
      </c>
      <c r="L983">
        <v>1.3433641067052131E-3</v>
      </c>
      <c r="M983">
        <v>1.3141048573610406E-3</v>
      </c>
      <c r="N983">
        <v>1.3708278393527768E-3</v>
      </c>
      <c r="O983" t="s">
        <v>788</v>
      </c>
    </row>
    <row r="984" spans="1:15">
      <c r="A984" t="s">
        <v>3659</v>
      </c>
      <c r="B984" t="s">
        <v>91</v>
      </c>
      <c r="C984" t="s">
        <v>3660</v>
      </c>
      <c r="D984" t="s">
        <v>90</v>
      </c>
      <c r="E984" t="s">
        <v>3661</v>
      </c>
      <c r="F984" t="s">
        <v>3662</v>
      </c>
      <c r="G984">
        <v>17786096.813389897</v>
      </c>
      <c r="H984">
        <v>48450492.879607596</v>
      </c>
      <c r="I984">
        <v>5121.8863443645005</v>
      </c>
      <c r="J984">
        <v>141836.8620278679</v>
      </c>
      <c r="K984">
        <v>1.6403465151603499E-3</v>
      </c>
      <c r="L984">
        <v>2.969204597089734E-3</v>
      </c>
      <c r="M984">
        <v>2.9432032263961151E-3</v>
      </c>
      <c r="N984">
        <v>3.0702470097187283E-3</v>
      </c>
      <c r="O984" t="s">
        <v>788</v>
      </c>
    </row>
    <row r="985" spans="1:15">
      <c r="A985" t="s">
        <v>3663</v>
      </c>
      <c r="B985" t="s">
        <v>91</v>
      </c>
      <c r="C985" t="s">
        <v>3664</v>
      </c>
      <c r="D985" t="s">
        <v>90</v>
      </c>
      <c r="E985" t="s">
        <v>3665</v>
      </c>
      <c r="F985" t="s">
        <v>3666</v>
      </c>
      <c r="G985">
        <v>131655233.7618307</v>
      </c>
      <c r="H985">
        <v>240936385.827764</v>
      </c>
      <c r="I985">
        <v>19781.572539629997</v>
      </c>
      <c r="J985">
        <v>1041522.1730970201</v>
      </c>
      <c r="K985">
        <v>1.2142079634991025E-2</v>
      </c>
      <c r="L985">
        <v>1.4765369388163316E-2</v>
      </c>
      <c r="M985">
        <v>1.1367137848712185E-2</v>
      </c>
      <c r="N985">
        <v>2.254512890223553E-2</v>
      </c>
      <c r="O985" t="s">
        <v>788</v>
      </c>
    </row>
    <row r="986" spans="1:15">
      <c r="A986" t="s">
        <v>3667</v>
      </c>
      <c r="B986" t="s">
        <v>91</v>
      </c>
      <c r="C986" t="s">
        <v>2234</v>
      </c>
      <c r="D986" t="s">
        <v>90</v>
      </c>
      <c r="E986" t="s">
        <v>2235</v>
      </c>
      <c r="F986" t="s">
        <v>3668</v>
      </c>
      <c r="G986">
        <v>52807322.589684106</v>
      </c>
      <c r="H986">
        <v>136863807.27469268</v>
      </c>
      <c r="I986">
        <v>0</v>
      </c>
      <c r="J986">
        <v>444834.79990667402</v>
      </c>
      <c r="K986">
        <v>4.8702258001724653E-3</v>
      </c>
      <c r="L986">
        <v>8.3874615423419428E-3</v>
      </c>
      <c r="M986">
        <v>0</v>
      </c>
      <c r="N986">
        <v>9.6290392688182409E-3</v>
      </c>
      <c r="O986" t="s">
        <v>788</v>
      </c>
    </row>
    <row r="987" spans="1:15">
      <c r="A987" t="s">
        <v>3669</v>
      </c>
      <c r="B987" t="s">
        <v>91</v>
      </c>
      <c r="C987" t="s">
        <v>3670</v>
      </c>
      <c r="D987" t="s">
        <v>90</v>
      </c>
      <c r="E987" t="s">
        <v>3671</v>
      </c>
      <c r="F987" t="s">
        <v>3672</v>
      </c>
      <c r="G987">
        <v>35376971.260454401</v>
      </c>
      <c r="H987">
        <v>93310954.029599518</v>
      </c>
      <c r="I987">
        <v>26345.184784255602</v>
      </c>
      <c r="J987">
        <v>166082.5380562472</v>
      </c>
      <c r="K987">
        <v>3.2626883870511244E-3</v>
      </c>
      <c r="L987">
        <v>5.7184003133253503E-3</v>
      </c>
      <c r="M987">
        <v>1.5138803878836095E-2</v>
      </c>
      <c r="N987">
        <v>3.5950768265974654E-3</v>
      </c>
      <c r="O987" t="s">
        <v>788</v>
      </c>
    </row>
    <row r="988" spans="1:15">
      <c r="A988" t="s">
        <v>3673</v>
      </c>
      <c r="B988" t="s">
        <v>91</v>
      </c>
      <c r="C988" t="s">
        <v>3674</v>
      </c>
      <c r="D988" t="s">
        <v>90</v>
      </c>
      <c r="E988" t="s">
        <v>3675</v>
      </c>
      <c r="F988" t="s">
        <v>3676</v>
      </c>
      <c r="G988">
        <v>61040179.427249096</v>
      </c>
      <c r="H988">
        <v>132003377.72408226</v>
      </c>
      <c r="I988">
        <v>0</v>
      </c>
      <c r="J988">
        <v>391284.42326901783</v>
      </c>
      <c r="K988">
        <v>5.6295120092268898E-3</v>
      </c>
      <c r="L988">
        <v>8.0895985298569378E-3</v>
      </c>
      <c r="M988">
        <v>0</v>
      </c>
      <c r="N988">
        <v>8.4698703377629834E-3</v>
      </c>
      <c r="O988" t="s">
        <v>788</v>
      </c>
    </row>
    <row r="989" spans="1:15">
      <c r="A989" t="s">
        <v>3677</v>
      </c>
      <c r="B989" t="s">
        <v>91</v>
      </c>
      <c r="C989" t="s">
        <v>3678</v>
      </c>
      <c r="D989" t="s">
        <v>90</v>
      </c>
      <c r="E989" t="s">
        <v>3679</v>
      </c>
      <c r="F989" t="s">
        <v>3680</v>
      </c>
      <c r="G989">
        <v>5517880.4628811302</v>
      </c>
      <c r="H989">
        <v>20943099.08892107</v>
      </c>
      <c r="I989">
        <v>0</v>
      </c>
      <c r="J989">
        <v>56712.122879299</v>
      </c>
      <c r="K989">
        <v>5.0889388961069886E-4</v>
      </c>
      <c r="L989">
        <v>1.2834615789492439E-3</v>
      </c>
      <c r="M989">
        <v>0</v>
      </c>
      <c r="N989">
        <v>1.227609122167113E-3</v>
      </c>
      <c r="O989" t="s">
        <v>788</v>
      </c>
    </row>
    <row r="990" spans="1:15">
      <c r="A990" t="s">
        <v>3681</v>
      </c>
      <c r="B990" t="s">
        <v>91</v>
      </c>
      <c r="C990" t="s">
        <v>149</v>
      </c>
      <c r="D990" t="s">
        <v>90</v>
      </c>
      <c r="E990" t="s">
        <v>584</v>
      </c>
      <c r="F990" t="s">
        <v>3682</v>
      </c>
      <c r="G990">
        <v>17857041.605475701</v>
      </c>
      <c r="H990">
        <v>52815629.402327865</v>
      </c>
      <c r="I990">
        <v>5399.9728675990009</v>
      </c>
      <c r="J990">
        <v>149537.66437154703</v>
      </c>
      <c r="K990">
        <v>1.6468894932902742E-3</v>
      </c>
      <c r="L990">
        <v>3.2367144336231096E-3</v>
      </c>
      <c r="M990">
        <v>3.1030008277820966E-3</v>
      </c>
      <c r="N990">
        <v>3.2369410907219474E-3</v>
      </c>
      <c r="O990" t="s">
        <v>788</v>
      </c>
    </row>
    <row r="991" spans="1:15">
      <c r="A991" t="s">
        <v>3683</v>
      </c>
      <c r="B991" t="s">
        <v>91</v>
      </c>
      <c r="C991" t="s">
        <v>3684</v>
      </c>
      <c r="D991" t="s">
        <v>90</v>
      </c>
      <c r="E991" t="s">
        <v>3685</v>
      </c>
      <c r="F991" t="s">
        <v>3686</v>
      </c>
      <c r="G991">
        <v>6048308.2657775301</v>
      </c>
      <c r="H991">
        <v>19288101.47620336</v>
      </c>
      <c r="I991">
        <v>1985.4926167488998</v>
      </c>
      <c r="J991">
        <v>54982.818893971002</v>
      </c>
      <c r="K991">
        <v>5.5781330161852312E-4</v>
      </c>
      <c r="L991">
        <v>1.1820379147552676E-3</v>
      </c>
      <c r="M991">
        <v>1.140928923975584E-3</v>
      </c>
      <c r="N991">
        <v>1.1901760436715892E-3</v>
      </c>
      <c r="O991" t="s">
        <v>788</v>
      </c>
    </row>
    <row r="992" spans="1:15">
      <c r="A992" t="s">
        <v>3687</v>
      </c>
      <c r="B992" t="s">
        <v>91</v>
      </c>
      <c r="C992" t="s">
        <v>3688</v>
      </c>
      <c r="D992" t="s">
        <v>90</v>
      </c>
      <c r="E992" t="s">
        <v>3689</v>
      </c>
      <c r="F992" t="s">
        <v>3690</v>
      </c>
      <c r="G992">
        <v>28466998.967147883</v>
      </c>
      <c r="H992">
        <v>63119752.997144982</v>
      </c>
      <c r="I992">
        <v>7101.2866503138002</v>
      </c>
      <c r="J992">
        <v>196650.96014903931</v>
      </c>
      <c r="K992">
        <v>2.6254069705546851E-3</v>
      </c>
      <c r="L992">
        <v>3.868184813557861E-3</v>
      </c>
      <c r="M992">
        <v>4.0806313095493882E-3</v>
      </c>
      <c r="N992">
        <v>4.2567708684733696E-3</v>
      </c>
      <c r="O992" t="s">
        <v>788</v>
      </c>
    </row>
    <row r="993" spans="1:15">
      <c r="A993" t="s">
        <v>3691</v>
      </c>
      <c r="B993" t="s">
        <v>91</v>
      </c>
      <c r="C993" t="s">
        <v>3692</v>
      </c>
      <c r="D993" t="s">
        <v>90</v>
      </c>
      <c r="E993" t="s">
        <v>3693</v>
      </c>
      <c r="F993" t="s">
        <v>3694</v>
      </c>
      <c r="G993">
        <v>9947663.1628223602</v>
      </c>
      <c r="H993">
        <v>27525479.816384889</v>
      </c>
      <c r="I993">
        <v>0</v>
      </c>
      <c r="J993">
        <v>79295.573282920683</v>
      </c>
      <c r="K993">
        <v>9.1743651090666852E-4</v>
      </c>
      <c r="L993">
        <v>1.6868513889217761E-3</v>
      </c>
      <c r="M993">
        <v>0</v>
      </c>
      <c r="N993">
        <v>1.7164578606370003E-3</v>
      </c>
      <c r="O993" t="s">
        <v>788</v>
      </c>
    </row>
    <row r="994" spans="1:15">
      <c r="A994" t="s">
        <v>3695</v>
      </c>
      <c r="B994" t="s">
        <v>91</v>
      </c>
      <c r="C994" t="s">
        <v>3696</v>
      </c>
      <c r="D994" t="s">
        <v>90</v>
      </c>
      <c r="E994" t="s">
        <v>3697</v>
      </c>
      <c r="F994" t="s">
        <v>3698</v>
      </c>
      <c r="G994">
        <v>779616153.000615</v>
      </c>
      <c r="H994">
        <v>903834260.88945842</v>
      </c>
      <c r="I994">
        <v>114310.88159926099</v>
      </c>
      <c r="J994">
        <v>1959615.1232169999</v>
      </c>
      <c r="K994">
        <v>7.1901140152038759E-2</v>
      </c>
      <c r="L994">
        <v>5.5389918305035764E-2</v>
      </c>
      <c r="M994">
        <v>6.5686767123465564E-2</v>
      </c>
      <c r="N994">
        <v>4.2418468557732743E-2</v>
      </c>
      <c r="O994" t="s">
        <v>788</v>
      </c>
    </row>
    <row r="995" spans="1:15">
      <c r="A995" t="s">
        <v>3699</v>
      </c>
      <c r="B995" t="s">
        <v>86</v>
      </c>
      <c r="C995" t="s">
        <v>3069</v>
      </c>
      <c r="D995" t="s">
        <v>85</v>
      </c>
      <c r="E995" t="s">
        <v>3070</v>
      </c>
      <c r="F995" t="s">
        <v>3700</v>
      </c>
      <c r="G995">
        <v>59439530.030662</v>
      </c>
      <c r="H995">
        <v>106820593.78655274</v>
      </c>
      <c r="I995">
        <v>0</v>
      </c>
      <c r="J995">
        <v>787085.91996922018</v>
      </c>
      <c r="K995">
        <v>3.2121225196177789E-3</v>
      </c>
      <c r="L995">
        <v>4.4084364046954923E-3</v>
      </c>
      <c r="M995">
        <v>0</v>
      </c>
      <c r="N995">
        <v>4.036940488845152E-3</v>
      </c>
      <c r="O995" t="s">
        <v>775</v>
      </c>
    </row>
    <row r="996" spans="1:15">
      <c r="A996" t="s">
        <v>3701</v>
      </c>
      <c r="B996" t="s">
        <v>86</v>
      </c>
      <c r="C996" t="s">
        <v>2805</v>
      </c>
      <c r="D996" t="s">
        <v>85</v>
      </c>
      <c r="E996" t="s">
        <v>2806</v>
      </c>
      <c r="F996" t="s">
        <v>3702</v>
      </c>
      <c r="G996">
        <v>50035528.305617273</v>
      </c>
      <c r="H996">
        <v>90653179.329149231</v>
      </c>
      <c r="I996">
        <v>118848.87878262001</v>
      </c>
      <c r="J996">
        <v>735599.03738703998</v>
      </c>
      <c r="K996">
        <v>2.7039286341688468E-3</v>
      </c>
      <c r="L996">
        <v>3.7412147020504526E-3</v>
      </c>
      <c r="M996">
        <v>2.8014678952293483E-3</v>
      </c>
      <c r="N996">
        <v>3.7728657853508402E-3</v>
      </c>
      <c r="O996" t="s">
        <v>161</v>
      </c>
    </row>
    <row r="997" spans="1:15">
      <c r="A997" t="s">
        <v>3703</v>
      </c>
      <c r="B997" t="s">
        <v>86</v>
      </c>
      <c r="C997" t="s">
        <v>3358</v>
      </c>
      <c r="D997" t="s">
        <v>85</v>
      </c>
      <c r="E997" t="s">
        <v>3359</v>
      </c>
      <c r="F997" t="s">
        <v>3704</v>
      </c>
      <c r="G997">
        <v>88645696.596472889</v>
      </c>
      <c r="H997">
        <v>123862208.832918</v>
      </c>
      <c r="I997">
        <v>152044.09103539999</v>
      </c>
      <c r="J997">
        <v>1211247.1017885602</v>
      </c>
      <c r="K997">
        <v>4.7904288300706878E-3</v>
      </c>
      <c r="L997">
        <v>5.1117359605406922E-3</v>
      </c>
      <c r="M997">
        <v>3.5839348596134182E-3</v>
      </c>
      <c r="N997">
        <v>6.2124506907680439E-3</v>
      </c>
      <c r="O997" t="s">
        <v>775</v>
      </c>
    </row>
    <row r="998" spans="1:15">
      <c r="A998" t="s">
        <v>3705</v>
      </c>
      <c r="B998" t="s">
        <v>86</v>
      </c>
      <c r="C998" t="s">
        <v>3706</v>
      </c>
      <c r="D998" t="s">
        <v>85</v>
      </c>
      <c r="E998" t="s">
        <v>3707</v>
      </c>
      <c r="F998" t="s">
        <v>3708</v>
      </c>
      <c r="G998">
        <v>23149451.573764503</v>
      </c>
      <c r="H998">
        <v>45714393.205285445</v>
      </c>
      <c r="I998">
        <v>79647.376427849988</v>
      </c>
      <c r="J998">
        <v>407171.71828790399</v>
      </c>
      <c r="K998">
        <v>1.2510003810348436E-3</v>
      </c>
      <c r="L998">
        <v>1.8866118234414303E-3</v>
      </c>
      <c r="M998">
        <v>1.8774225746797544E-3</v>
      </c>
      <c r="N998">
        <v>2.0883717441335646E-3</v>
      </c>
      <c r="O998" t="s">
        <v>775</v>
      </c>
    </row>
    <row r="999" spans="1:15">
      <c r="A999" t="s">
        <v>3709</v>
      </c>
      <c r="B999" t="s">
        <v>86</v>
      </c>
      <c r="C999" t="s">
        <v>3710</v>
      </c>
      <c r="D999" t="s">
        <v>85</v>
      </c>
      <c r="E999" t="s">
        <v>3711</v>
      </c>
      <c r="F999" t="s">
        <v>3712</v>
      </c>
      <c r="G999">
        <v>175057180.48950708</v>
      </c>
      <c r="H999">
        <v>280331876.14953285</v>
      </c>
      <c r="I999">
        <v>539212.0852489</v>
      </c>
      <c r="J999">
        <v>2054141.275688068</v>
      </c>
      <c r="K999">
        <v>9.4601204178612047E-3</v>
      </c>
      <c r="L999">
        <v>1.1569166622342463E-2</v>
      </c>
      <c r="M999">
        <v>1.2710135434322379E-2</v>
      </c>
      <c r="N999">
        <v>1.0535630069405229E-2</v>
      </c>
      <c r="O999" t="s">
        <v>775</v>
      </c>
    </row>
    <row r="1000" spans="1:15">
      <c r="A1000" t="s">
        <v>3713</v>
      </c>
      <c r="B1000" t="s">
        <v>86</v>
      </c>
      <c r="C1000" t="s">
        <v>3714</v>
      </c>
      <c r="D1000" t="s">
        <v>85</v>
      </c>
      <c r="E1000" t="s">
        <v>3715</v>
      </c>
      <c r="F1000" t="s">
        <v>3716</v>
      </c>
      <c r="G1000">
        <v>53586183.629849903</v>
      </c>
      <c r="H1000">
        <v>94035979.648574159</v>
      </c>
      <c r="I1000">
        <v>0</v>
      </c>
      <c r="J1000">
        <v>1048153.792433526</v>
      </c>
      <c r="K1000">
        <v>2.8958066641681592E-3</v>
      </c>
      <c r="L1000">
        <v>3.8808213036367256E-3</v>
      </c>
      <c r="M1000">
        <v>0</v>
      </c>
      <c r="N1000">
        <v>5.3759499132915107E-3</v>
      </c>
      <c r="O1000" t="s">
        <v>775</v>
      </c>
    </row>
    <row r="1001" spans="1:15">
      <c r="A1001" t="s">
        <v>3717</v>
      </c>
      <c r="B1001" t="s">
        <v>86</v>
      </c>
      <c r="C1001" t="s">
        <v>3718</v>
      </c>
      <c r="D1001" t="s">
        <v>85</v>
      </c>
      <c r="E1001" t="s">
        <v>3719</v>
      </c>
      <c r="F1001" t="s">
        <v>3720</v>
      </c>
      <c r="G1001">
        <v>89916190.581263006</v>
      </c>
      <c r="H1001">
        <v>146124375.63550991</v>
      </c>
      <c r="I1001">
        <v>244654.2145644</v>
      </c>
      <c r="J1001">
        <v>970728.55969926005</v>
      </c>
      <c r="K1001">
        <v>4.8590865455250005E-3</v>
      </c>
      <c r="L1001">
        <v>6.0304852681513027E-3</v>
      </c>
      <c r="M1001">
        <v>5.7669111779197349E-3</v>
      </c>
      <c r="N1001">
        <v>4.978838176245776E-3</v>
      </c>
      <c r="O1001" t="s">
        <v>775</v>
      </c>
    </row>
    <row r="1002" spans="1:15">
      <c r="A1002" t="s">
        <v>3721</v>
      </c>
      <c r="B1002" t="s">
        <v>86</v>
      </c>
      <c r="C1002" t="s">
        <v>790</v>
      </c>
      <c r="D1002" t="s">
        <v>85</v>
      </c>
      <c r="E1002" t="s">
        <v>791</v>
      </c>
      <c r="F1002" t="s">
        <v>3722</v>
      </c>
      <c r="G1002">
        <v>699917997.91522205</v>
      </c>
      <c r="H1002">
        <v>744661713.3633368</v>
      </c>
      <c r="I1002">
        <v>1791097.6916534998</v>
      </c>
      <c r="J1002">
        <v>6823229.3068834003</v>
      </c>
      <c r="K1002">
        <v>3.7823690090240024E-2</v>
      </c>
      <c r="L1002">
        <v>3.0731843832786414E-2</v>
      </c>
      <c r="M1002">
        <v>4.2219183990488289E-2</v>
      </c>
      <c r="N1002">
        <v>3.4996142040896391E-2</v>
      </c>
      <c r="O1002" t="s">
        <v>1539</v>
      </c>
    </row>
    <row r="1003" spans="1:15">
      <c r="A1003" t="s">
        <v>3723</v>
      </c>
      <c r="B1003" t="s">
        <v>86</v>
      </c>
      <c r="C1003" t="s">
        <v>3374</v>
      </c>
      <c r="D1003" t="s">
        <v>85</v>
      </c>
      <c r="E1003" t="s">
        <v>3375</v>
      </c>
      <c r="F1003" t="s">
        <v>3724</v>
      </c>
      <c r="G1003">
        <v>67859109.57702361</v>
      </c>
      <c r="H1003">
        <v>107793760.3075328</v>
      </c>
      <c r="I1003">
        <v>0</v>
      </c>
      <c r="J1003">
        <v>1036054.0067315201</v>
      </c>
      <c r="K1003">
        <v>3.6671180596671419E-3</v>
      </c>
      <c r="L1003">
        <v>4.4485985360490383E-3</v>
      </c>
      <c r="M1003">
        <v>0</v>
      </c>
      <c r="N1003">
        <v>5.3138904689951525E-3</v>
      </c>
      <c r="O1003" t="s">
        <v>775</v>
      </c>
    </row>
    <row r="1004" spans="1:15">
      <c r="A1004" t="s">
        <v>3725</v>
      </c>
      <c r="B1004" t="s">
        <v>86</v>
      </c>
      <c r="C1004" t="s">
        <v>3726</v>
      </c>
      <c r="D1004" t="s">
        <v>85</v>
      </c>
      <c r="E1004" t="s">
        <v>3727</v>
      </c>
      <c r="F1004" t="s">
        <v>3728</v>
      </c>
      <c r="G1004">
        <v>157743802.97683617</v>
      </c>
      <c r="H1004">
        <v>226665365.1440523</v>
      </c>
      <c r="I1004">
        <v>456441.00772940007</v>
      </c>
      <c r="J1004">
        <v>1738822.89401186</v>
      </c>
      <c r="K1004">
        <v>8.5245024920396779E-3</v>
      </c>
      <c r="L1004">
        <v>9.3543745823141781E-3</v>
      </c>
      <c r="M1004">
        <v>1.0759081972989026E-2</v>
      </c>
      <c r="N1004">
        <v>8.918371381922174E-3</v>
      </c>
      <c r="O1004" t="s">
        <v>1539</v>
      </c>
    </row>
    <row r="1005" spans="1:15">
      <c r="A1005" t="s">
        <v>3729</v>
      </c>
      <c r="B1005" t="s">
        <v>86</v>
      </c>
      <c r="C1005" t="s">
        <v>3730</v>
      </c>
      <c r="D1005" t="s">
        <v>85</v>
      </c>
      <c r="E1005" t="s">
        <v>3731</v>
      </c>
      <c r="F1005" t="s">
        <v>3732</v>
      </c>
      <c r="G1005">
        <v>103365327.637063</v>
      </c>
      <c r="H1005">
        <v>147295940.4062759</v>
      </c>
      <c r="I1005">
        <v>268832.76968170004</v>
      </c>
      <c r="J1005">
        <v>1024124.8343238099</v>
      </c>
      <c r="K1005">
        <v>5.5858802463513045E-3</v>
      </c>
      <c r="L1005">
        <v>6.0788352033353706E-3</v>
      </c>
      <c r="M1005">
        <v>6.3368403737856932E-3</v>
      </c>
      <c r="N1005">
        <v>5.2527060952574263E-3</v>
      </c>
      <c r="O1005" t="s">
        <v>775</v>
      </c>
    </row>
    <row r="1006" spans="1:15">
      <c r="A1006" t="s">
        <v>3733</v>
      </c>
      <c r="B1006" t="s">
        <v>86</v>
      </c>
      <c r="C1006" t="s">
        <v>3734</v>
      </c>
      <c r="D1006" t="s">
        <v>85</v>
      </c>
      <c r="E1006" t="s">
        <v>3735</v>
      </c>
      <c r="F1006" t="s">
        <v>3736</v>
      </c>
      <c r="G1006">
        <v>31464832.318416402</v>
      </c>
      <c r="H1006">
        <v>47469174.29332865</v>
      </c>
      <c r="I1006">
        <v>61053.120489890003</v>
      </c>
      <c r="J1006">
        <v>411672.669155968</v>
      </c>
      <c r="K1006">
        <v>1.7003649997543054E-3</v>
      </c>
      <c r="L1006">
        <v>1.9590308257759286E-3</v>
      </c>
      <c r="M1006">
        <v>1.4391246994330746E-3</v>
      </c>
      <c r="N1006">
        <v>2.1114569884971035E-3</v>
      </c>
      <c r="O1006" t="s">
        <v>775</v>
      </c>
    </row>
    <row r="1007" spans="1:15">
      <c r="A1007" t="s">
        <v>3737</v>
      </c>
      <c r="B1007" t="s">
        <v>86</v>
      </c>
      <c r="C1007" t="s">
        <v>3738</v>
      </c>
      <c r="D1007" t="s">
        <v>85</v>
      </c>
      <c r="E1007" t="s">
        <v>3739</v>
      </c>
      <c r="F1007" t="s">
        <v>3740</v>
      </c>
      <c r="G1007">
        <v>42823612.431590796</v>
      </c>
      <c r="H1007">
        <v>66830864.010823071</v>
      </c>
      <c r="I1007">
        <v>0</v>
      </c>
      <c r="J1007">
        <v>960722.69945190812</v>
      </c>
      <c r="K1007">
        <v>2.3141954485834393E-3</v>
      </c>
      <c r="L1007">
        <v>2.7580787881714137E-3</v>
      </c>
      <c r="M1007">
        <v>0</v>
      </c>
      <c r="N1007">
        <v>4.9275184139003373E-3</v>
      </c>
      <c r="O1007" t="s">
        <v>1539</v>
      </c>
    </row>
    <row r="1008" spans="1:15">
      <c r="A1008" t="s">
        <v>3741</v>
      </c>
      <c r="B1008" t="s">
        <v>86</v>
      </c>
      <c r="C1008" t="s">
        <v>3742</v>
      </c>
      <c r="D1008" t="s">
        <v>85</v>
      </c>
      <c r="E1008" t="s">
        <v>3743</v>
      </c>
      <c r="F1008" t="s">
        <v>3744</v>
      </c>
      <c r="G1008">
        <v>45635354.221229784</v>
      </c>
      <c r="H1008">
        <v>82846480.471764669</v>
      </c>
      <c r="I1008">
        <v>58290.626354250002</v>
      </c>
      <c r="J1008">
        <v>1012075.9759213401</v>
      </c>
      <c r="K1008">
        <v>2.4661424629220589E-3</v>
      </c>
      <c r="L1008">
        <v>3.4190358578459635E-3</v>
      </c>
      <c r="M1008">
        <v>1.3740080680350632E-3</v>
      </c>
      <c r="N1008">
        <v>5.1909078555796096E-3</v>
      </c>
      <c r="O1008" t="s">
        <v>775</v>
      </c>
    </row>
    <row r="1009" spans="1:15">
      <c r="A1009" t="s">
        <v>3745</v>
      </c>
      <c r="B1009" t="s">
        <v>86</v>
      </c>
      <c r="C1009" t="s">
        <v>3746</v>
      </c>
      <c r="D1009" t="s">
        <v>85</v>
      </c>
      <c r="E1009" t="s">
        <v>3747</v>
      </c>
      <c r="F1009" t="s">
        <v>3748</v>
      </c>
      <c r="G1009">
        <v>368927709.20540011</v>
      </c>
      <c r="H1009">
        <v>482946796.97280288</v>
      </c>
      <c r="I1009">
        <v>1091753.627754</v>
      </c>
      <c r="J1009">
        <v>4159061.4404875999</v>
      </c>
      <c r="K1009">
        <v>1.9936917439259013E-2</v>
      </c>
      <c r="L1009">
        <v>1.9930990512561673E-2</v>
      </c>
      <c r="M1009">
        <v>2.5734468587180887E-2</v>
      </c>
      <c r="N1009">
        <v>2.1331703564657363E-2</v>
      </c>
      <c r="O1009" t="s">
        <v>775</v>
      </c>
    </row>
    <row r="1010" spans="1:15">
      <c r="A1010" t="s">
        <v>3749</v>
      </c>
      <c r="B1010" t="s">
        <v>86</v>
      </c>
      <c r="C1010" t="s">
        <v>352</v>
      </c>
      <c r="D1010" t="s">
        <v>85</v>
      </c>
      <c r="E1010" t="s">
        <v>353</v>
      </c>
      <c r="F1010" t="s">
        <v>3750</v>
      </c>
      <c r="G1010">
        <v>53953503.698279999</v>
      </c>
      <c r="H1010">
        <v>89185164.945151404</v>
      </c>
      <c r="I1010">
        <v>0</v>
      </c>
      <c r="J1010">
        <v>857019.48504915007</v>
      </c>
      <c r="K1010">
        <v>2.915656704420887E-3</v>
      </c>
      <c r="L1010">
        <v>3.6806304287036466E-3</v>
      </c>
      <c r="M1010">
        <v>0</v>
      </c>
      <c r="N1010">
        <v>4.395627683264151E-3</v>
      </c>
      <c r="O1010" t="s">
        <v>161</v>
      </c>
    </row>
    <row r="1011" spans="1:15">
      <c r="A1011" t="s">
        <v>3751</v>
      </c>
      <c r="B1011" t="s">
        <v>86</v>
      </c>
      <c r="C1011" t="s">
        <v>3752</v>
      </c>
      <c r="D1011" t="s">
        <v>85</v>
      </c>
      <c r="E1011" t="s">
        <v>3753</v>
      </c>
      <c r="F1011" t="s">
        <v>3754</v>
      </c>
      <c r="G1011">
        <v>53558701.893723004</v>
      </c>
      <c r="H1011">
        <v>91656433.718032017</v>
      </c>
      <c r="I1011">
        <v>277932.16708519997</v>
      </c>
      <c r="J1011">
        <v>953882.97799625003</v>
      </c>
      <c r="K1011">
        <v>2.8943215463779299E-3</v>
      </c>
      <c r="L1011">
        <v>3.7826185457695669E-3</v>
      </c>
      <c r="M1011">
        <v>6.5513284695334351E-3</v>
      </c>
      <c r="N1011">
        <v>4.8924376841143835E-3</v>
      </c>
      <c r="O1011" t="s">
        <v>775</v>
      </c>
    </row>
    <row r="1012" spans="1:15">
      <c r="A1012" t="s">
        <v>3755</v>
      </c>
      <c r="B1012" t="s">
        <v>86</v>
      </c>
      <c r="C1012" t="s">
        <v>3756</v>
      </c>
      <c r="D1012" t="s">
        <v>85</v>
      </c>
      <c r="E1012" t="s">
        <v>3757</v>
      </c>
      <c r="F1012" t="s">
        <v>3758</v>
      </c>
      <c r="G1012">
        <v>93668428.246371999</v>
      </c>
      <c r="H1012">
        <v>162777946.16625503</v>
      </c>
      <c r="I1012">
        <v>87167.175548800005</v>
      </c>
      <c r="J1012">
        <v>1992392.5439106</v>
      </c>
      <c r="K1012">
        <v>5.0618581202133807E-3</v>
      </c>
      <c r="L1012">
        <v>6.7177704066574591E-3</v>
      </c>
      <c r="M1012">
        <v>2.0546768831065667E-3</v>
      </c>
      <c r="N1012">
        <v>1.0218922643795267E-2</v>
      </c>
      <c r="O1012" t="s">
        <v>161</v>
      </c>
    </row>
    <row r="1013" spans="1:15">
      <c r="A1013" t="s">
        <v>3759</v>
      </c>
      <c r="B1013" t="s">
        <v>86</v>
      </c>
      <c r="C1013" t="s">
        <v>3760</v>
      </c>
      <c r="D1013" t="s">
        <v>85</v>
      </c>
      <c r="E1013" t="s">
        <v>3761</v>
      </c>
      <c r="F1013" t="s">
        <v>3762</v>
      </c>
      <c r="G1013">
        <v>384091244.315929</v>
      </c>
      <c r="H1013">
        <v>403198436.84645766</v>
      </c>
      <c r="I1013">
        <v>914777.75304390001</v>
      </c>
      <c r="J1013">
        <v>3484867.6306611104</v>
      </c>
      <c r="K1013">
        <v>2.075635750852637E-2</v>
      </c>
      <c r="L1013">
        <v>1.6639812645696042E-2</v>
      </c>
      <c r="M1013">
        <v>2.1562849668189627E-2</v>
      </c>
      <c r="N1013">
        <v>1.7873783381910657E-2</v>
      </c>
      <c r="O1013" t="s">
        <v>775</v>
      </c>
    </row>
    <row r="1014" spans="1:15">
      <c r="A1014" t="s">
        <v>3763</v>
      </c>
      <c r="B1014" t="s">
        <v>86</v>
      </c>
      <c r="C1014" t="s">
        <v>3764</v>
      </c>
      <c r="D1014" t="s">
        <v>85</v>
      </c>
      <c r="E1014" t="s">
        <v>3765</v>
      </c>
      <c r="F1014" t="s">
        <v>3766</v>
      </c>
      <c r="G1014">
        <v>14967541.955474369</v>
      </c>
      <c r="H1014">
        <v>27608843.82502931</v>
      </c>
      <c r="I1014">
        <v>82549.611047400002</v>
      </c>
      <c r="J1014">
        <v>202149.7220445</v>
      </c>
      <c r="K1014">
        <v>8.0884856515019946E-4</v>
      </c>
      <c r="L1014">
        <v>1.1394041906658398E-3</v>
      </c>
      <c r="M1014">
        <v>1.9458331242312029E-3</v>
      </c>
      <c r="N1014">
        <v>1.0368199672052937E-3</v>
      </c>
      <c r="O1014" t="s">
        <v>775</v>
      </c>
    </row>
    <row r="1015" spans="1:15">
      <c r="A1015" t="s">
        <v>3767</v>
      </c>
      <c r="B1015" t="s">
        <v>86</v>
      </c>
      <c r="C1015" t="s">
        <v>800</v>
      </c>
      <c r="D1015" t="s">
        <v>85</v>
      </c>
      <c r="E1015" t="s">
        <v>801</v>
      </c>
      <c r="F1015" t="s">
        <v>3768</v>
      </c>
      <c r="G1015">
        <v>85762720.011500195</v>
      </c>
      <c r="H1015">
        <v>137320079.83249959</v>
      </c>
      <c r="I1015">
        <v>322380.56121339998</v>
      </c>
      <c r="J1015">
        <v>1228116.4317027698</v>
      </c>
      <c r="K1015">
        <v>4.6346322750282012E-3</v>
      </c>
      <c r="L1015">
        <v>5.6671360602892464E-3</v>
      </c>
      <c r="M1015">
        <v>7.5990518508571E-3</v>
      </c>
      <c r="N1015">
        <v>6.2989729867748423E-3</v>
      </c>
      <c r="O1015" t="s">
        <v>775</v>
      </c>
    </row>
    <row r="1016" spans="1:15">
      <c r="A1016" t="s">
        <v>3769</v>
      </c>
      <c r="B1016" t="s">
        <v>86</v>
      </c>
      <c r="C1016" t="s">
        <v>3770</v>
      </c>
      <c r="D1016" t="s">
        <v>85</v>
      </c>
      <c r="E1016" t="s">
        <v>3771</v>
      </c>
      <c r="F1016" t="s">
        <v>3772</v>
      </c>
      <c r="G1016">
        <v>116325020.09802839</v>
      </c>
      <c r="H1016">
        <v>174773910.92745471</v>
      </c>
      <c r="I1016">
        <v>0</v>
      </c>
      <c r="J1016">
        <v>2205354.3576845103</v>
      </c>
      <c r="K1016">
        <v>6.2862242763211543E-3</v>
      </c>
      <c r="L1016">
        <v>7.2128383133982493E-3</v>
      </c>
      <c r="M1016">
        <v>0</v>
      </c>
      <c r="N1016">
        <v>1.1311197510858597E-2</v>
      </c>
      <c r="O1016" t="s">
        <v>1539</v>
      </c>
    </row>
    <row r="1017" spans="1:15">
      <c r="A1017" t="s">
        <v>3773</v>
      </c>
      <c r="B1017" t="s">
        <v>86</v>
      </c>
      <c r="C1017" t="s">
        <v>3774</v>
      </c>
      <c r="D1017" t="s">
        <v>85</v>
      </c>
      <c r="E1017" t="s">
        <v>3775</v>
      </c>
      <c r="F1017" t="s">
        <v>3776</v>
      </c>
      <c r="G1017">
        <v>35831514.370463841</v>
      </c>
      <c r="H1017">
        <v>63290741.216276743</v>
      </c>
      <c r="I1017">
        <v>0</v>
      </c>
      <c r="J1017">
        <v>858789.68788578501</v>
      </c>
      <c r="K1017">
        <v>1.9363412557603142E-3</v>
      </c>
      <c r="L1017">
        <v>2.6119795609404282E-3</v>
      </c>
      <c r="M1017">
        <v>0</v>
      </c>
      <c r="N1017">
        <v>4.4047070014470498E-3</v>
      </c>
      <c r="O1017" t="s">
        <v>775</v>
      </c>
    </row>
    <row r="1018" spans="1:15">
      <c r="A1018" t="s">
        <v>3777</v>
      </c>
      <c r="B1018" t="s">
        <v>86</v>
      </c>
      <c r="C1018" t="s">
        <v>2523</v>
      </c>
      <c r="D1018" t="s">
        <v>85</v>
      </c>
      <c r="E1018" t="s">
        <v>2524</v>
      </c>
      <c r="F1018" t="s">
        <v>3778</v>
      </c>
      <c r="G1018">
        <v>351237578.37904483</v>
      </c>
      <c r="H1018">
        <v>471149105.60064632</v>
      </c>
      <c r="I1018">
        <v>966806.06465999992</v>
      </c>
      <c r="J1018">
        <v>3822753.5749040414</v>
      </c>
      <c r="K1018">
        <v>1.8980939698973916E-2</v>
      </c>
      <c r="L1018">
        <v>1.9444105256706409E-2</v>
      </c>
      <c r="M1018">
        <v>2.2789244448926983E-2</v>
      </c>
      <c r="N1018">
        <v>1.9606790432753728E-2</v>
      </c>
      <c r="O1018" t="s">
        <v>775</v>
      </c>
    </row>
    <row r="1019" spans="1:15">
      <c r="A1019" t="s">
        <v>3779</v>
      </c>
      <c r="B1019" t="s">
        <v>86</v>
      </c>
      <c r="C1019" t="s">
        <v>808</v>
      </c>
      <c r="D1019" t="s">
        <v>85</v>
      </c>
      <c r="E1019" t="s">
        <v>809</v>
      </c>
      <c r="F1019" t="s">
        <v>3780</v>
      </c>
      <c r="G1019">
        <v>167186018.57415852</v>
      </c>
      <c r="H1019">
        <v>232078715.22911203</v>
      </c>
      <c r="I1019">
        <v>503928.5480517</v>
      </c>
      <c r="J1019">
        <v>1919727.8107145601</v>
      </c>
      <c r="K1019">
        <v>9.0347614617791727E-3</v>
      </c>
      <c r="L1019">
        <v>9.5777810317674017E-3</v>
      </c>
      <c r="M1019">
        <v>1.1878443139867674E-2</v>
      </c>
      <c r="N1019">
        <v>9.8462273685936789E-3</v>
      </c>
      <c r="O1019" t="s">
        <v>775</v>
      </c>
    </row>
    <row r="1020" spans="1:15">
      <c r="A1020" t="s">
        <v>3781</v>
      </c>
      <c r="B1020" t="s">
        <v>86</v>
      </c>
      <c r="C1020" t="s">
        <v>380</v>
      </c>
      <c r="D1020" t="s">
        <v>85</v>
      </c>
      <c r="E1020" t="s">
        <v>381</v>
      </c>
      <c r="F1020" t="s">
        <v>3782</v>
      </c>
      <c r="G1020">
        <v>58722581.361101128</v>
      </c>
      <c r="H1020">
        <v>104239300.74944662</v>
      </c>
      <c r="I1020">
        <v>0</v>
      </c>
      <c r="J1020">
        <v>1115646.9581926421</v>
      </c>
      <c r="K1020">
        <v>3.1733784890758399E-3</v>
      </c>
      <c r="L1020">
        <v>4.3019076372304479E-3</v>
      </c>
      <c r="M1020">
        <v>0</v>
      </c>
      <c r="N1020">
        <v>5.7221203715103136E-3</v>
      </c>
      <c r="O1020" t="s">
        <v>775</v>
      </c>
    </row>
    <row r="1021" spans="1:15">
      <c r="A1021" t="s">
        <v>3783</v>
      </c>
      <c r="B1021" t="s">
        <v>86</v>
      </c>
      <c r="C1021" t="s">
        <v>2531</v>
      </c>
      <c r="D1021" t="s">
        <v>85</v>
      </c>
      <c r="E1021" t="s">
        <v>2532</v>
      </c>
      <c r="F1021" t="s">
        <v>3784</v>
      </c>
      <c r="G1021">
        <v>25820257.8741243</v>
      </c>
      <c r="H1021">
        <v>48933961.870982595</v>
      </c>
      <c r="I1021">
        <v>0</v>
      </c>
      <c r="J1021">
        <v>557177.21056472207</v>
      </c>
      <c r="K1021">
        <v>1.3953312170710182E-3</v>
      </c>
      <c r="L1021">
        <v>2.0194819303202311E-3</v>
      </c>
      <c r="M1021">
        <v>0</v>
      </c>
      <c r="N1021">
        <v>2.8577454935015075E-3</v>
      </c>
      <c r="O1021" t="s">
        <v>1539</v>
      </c>
    </row>
    <row r="1022" spans="1:15">
      <c r="A1022" t="s">
        <v>3785</v>
      </c>
      <c r="B1022" t="s">
        <v>86</v>
      </c>
      <c r="C1022" t="s">
        <v>836</v>
      </c>
      <c r="D1022" t="s">
        <v>85</v>
      </c>
      <c r="E1022" t="s">
        <v>837</v>
      </c>
      <c r="F1022" t="s">
        <v>3786</v>
      </c>
      <c r="G1022">
        <v>20799630.267916303</v>
      </c>
      <c r="H1022">
        <v>39464373.895612866</v>
      </c>
      <c r="I1022">
        <v>0</v>
      </c>
      <c r="J1022">
        <v>506230.19153487001</v>
      </c>
      <c r="K1022">
        <v>1.1240156298145858E-3</v>
      </c>
      <c r="L1022">
        <v>1.6286764228026173E-3</v>
      </c>
      <c r="M1022">
        <v>0</v>
      </c>
      <c r="N1022">
        <v>2.5964397342578189E-3</v>
      </c>
      <c r="O1022" t="s">
        <v>775</v>
      </c>
    </row>
    <row r="1023" spans="1:15">
      <c r="A1023" t="s">
        <v>3787</v>
      </c>
      <c r="B1023" t="s">
        <v>86</v>
      </c>
      <c r="C1023" t="s">
        <v>2543</v>
      </c>
      <c r="D1023" t="s">
        <v>85</v>
      </c>
      <c r="E1023" t="s">
        <v>2544</v>
      </c>
      <c r="F1023" t="s">
        <v>3788</v>
      </c>
      <c r="G1023">
        <v>18317085.51030346</v>
      </c>
      <c r="H1023">
        <v>34739141.546796247</v>
      </c>
      <c r="I1023">
        <v>0</v>
      </c>
      <c r="J1023">
        <v>319138.67494380998</v>
      </c>
      <c r="K1023">
        <v>9.8985848022451091E-4</v>
      </c>
      <c r="L1023">
        <v>1.4336682734490205E-3</v>
      </c>
      <c r="M1023">
        <v>0</v>
      </c>
      <c r="N1023">
        <v>1.6368528590721585E-3</v>
      </c>
      <c r="O1023" t="s">
        <v>1539</v>
      </c>
    </row>
    <row r="1024" spans="1:15">
      <c r="A1024" t="s">
        <v>3789</v>
      </c>
      <c r="B1024" t="s">
        <v>86</v>
      </c>
      <c r="C1024" t="s">
        <v>2835</v>
      </c>
      <c r="D1024" t="s">
        <v>85</v>
      </c>
      <c r="E1024" t="s">
        <v>2836</v>
      </c>
      <c r="F1024" t="s">
        <v>3790</v>
      </c>
      <c r="G1024">
        <v>313063523.30764085</v>
      </c>
      <c r="H1024">
        <v>457531287.42479157</v>
      </c>
      <c r="I1024">
        <v>645663.75946020009</v>
      </c>
      <c r="J1024">
        <v>4274227.2711208481</v>
      </c>
      <c r="K1024">
        <v>1.6918007137146251E-2</v>
      </c>
      <c r="L1024">
        <v>1.8882104211112898E-2</v>
      </c>
      <c r="M1024">
        <v>1.521938037420802E-2</v>
      </c>
      <c r="N1024">
        <v>2.1922385716147283E-2</v>
      </c>
      <c r="O1024" t="s">
        <v>775</v>
      </c>
    </row>
    <row r="1025" spans="1:15">
      <c r="A1025" t="s">
        <v>3791</v>
      </c>
      <c r="B1025" t="s">
        <v>86</v>
      </c>
      <c r="C1025" t="s">
        <v>3792</v>
      </c>
      <c r="D1025" t="s">
        <v>85</v>
      </c>
      <c r="E1025" t="s">
        <v>3793</v>
      </c>
      <c r="F1025" t="s">
        <v>3794</v>
      </c>
      <c r="G1025">
        <v>38002776.623640329</v>
      </c>
      <c r="H1025">
        <v>63429533.125803813</v>
      </c>
      <c r="I1025">
        <v>0</v>
      </c>
      <c r="J1025">
        <v>792970.85266166995</v>
      </c>
      <c r="K1025">
        <v>2.0536766447821738E-3</v>
      </c>
      <c r="L1025">
        <v>2.6177074387301632E-3</v>
      </c>
      <c r="M1025">
        <v>0</v>
      </c>
      <c r="N1025">
        <v>4.0671241352013311E-3</v>
      </c>
      <c r="O1025" t="s">
        <v>775</v>
      </c>
    </row>
    <row r="1026" spans="1:15">
      <c r="A1026" t="s">
        <v>3795</v>
      </c>
      <c r="B1026" t="s">
        <v>86</v>
      </c>
      <c r="C1026" t="s">
        <v>3796</v>
      </c>
      <c r="D1026" t="s">
        <v>85</v>
      </c>
      <c r="E1026" t="s">
        <v>3797</v>
      </c>
      <c r="F1026" t="s">
        <v>3798</v>
      </c>
      <c r="G1026">
        <v>11922163.6983574</v>
      </c>
      <c r="H1026">
        <v>19359568.030133031</v>
      </c>
      <c r="I1026">
        <v>0</v>
      </c>
      <c r="J1026">
        <v>276883.66465902998</v>
      </c>
      <c r="K1026">
        <v>6.4427579555741111E-4</v>
      </c>
      <c r="L1026">
        <v>7.989604013412747E-4</v>
      </c>
      <c r="M1026">
        <v>0</v>
      </c>
      <c r="N1026">
        <v>1.420128156536675E-3</v>
      </c>
      <c r="O1026" t="s">
        <v>1539</v>
      </c>
    </row>
    <row r="1027" spans="1:15">
      <c r="A1027" t="s">
        <v>3799</v>
      </c>
      <c r="B1027" t="s">
        <v>86</v>
      </c>
      <c r="C1027" t="s">
        <v>3800</v>
      </c>
      <c r="D1027" t="s">
        <v>85</v>
      </c>
      <c r="E1027" t="s">
        <v>3801</v>
      </c>
      <c r="F1027" t="s">
        <v>3802</v>
      </c>
      <c r="G1027">
        <v>33455925.078954</v>
      </c>
      <c r="H1027">
        <v>50945535.433722906</v>
      </c>
      <c r="I1027">
        <v>77118.106582170003</v>
      </c>
      <c r="J1027">
        <v>429087.90316268901</v>
      </c>
      <c r="K1027">
        <v>1.8079639981224208E-3</v>
      </c>
      <c r="L1027">
        <v>2.1024986390873355E-3</v>
      </c>
      <c r="M1027">
        <v>1.8178034319194414E-3</v>
      </c>
      <c r="N1027">
        <v>2.2007792105071151E-3</v>
      </c>
      <c r="O1027" t="s">
        <v>775</v>
      </c>
    </row>
    <row r="1028" spans="1:15">
      <c r="A1028" t="s">
        <v>3803</v>
      </c>
      <c r="B1028" t="s">
        <v>86</v>
      </c>
      <c r="C1028" t="s">
        <v>440</v>
      </c>
      <c r="D1028" t="s">
        <v>85</v>
      </c>
      <c r="E1028" t="s">
        <v>441</v>
      </c>
      <c r="F1028" t="s">
        <v>3804</v>
      </c>
      <c r="G1028">
        <v>1390399568.834794</v>
      </c>
      <c r="H1028">
        <v>1434916186.1368809</v>
      </c>
      <c r="I1028">
        <v>3365668.6995528</v>
      </c>
      <c r="J1028">
        <v>12821595.04746413</v>
      </c>
      <c r="K1028">
        <v>7.5137434027779629E-2</v>
      </c>
      <c r="L1028">
        <v>5.921832605885554E-2</v>
      </c>
      <c r="M1028">
        <v>7.9334469995473889E-2</v>
      </c>
      <c r="N1028">
        <v>6.5761583158174847E-2</v>
      </c>
      <c r="O1028" t="s">
        <v>775</v>
      </c>
    </row>
    <row r="1029" spans="1:15">
      <c r="A1029" t="s">
        <v>3805</v>
      </c>
      <c r="B1029" t="s">
        <v>86</v>
      </c>
      <c r="C1029" t="s">
        <v>3806</v>
      </c>
      <c r="D1029" t="s">
        <v>85</v>
      </c>
      <c r="E1029" t="s">
        <v>3807</v>
      </c>
      <c r="F1029" t="s">
        <v>3808</v>
      </c>
      <c r="G1029">
        <v>37459810.346777506</v>
      </c>
      <c r="H1029">
        <v>70307543.175703019</v>
      </c>
      <c r="I1029">
        <v>0</v>
      </c>
      <c r="J1029">
        <v>757135.92696362303</v>
      </c>
      <c r="K1029">
        <v>2.0243346529392973E-3</v>
      </c>
      <c r="L1029">
        <v>2.9015597262059718E-3</v>
      </c>
      <c r="M1029">
        <v>0</v>
      </c>
      <c r="N1029">
        <v>3.8833278573173861E-3</v>
      </c>
      <c r="O1029" t="s">
        <v>775</v>
      </c>
    </row>
    <row r="1030" spans="1:15">
      <c r="A1030" t="s">
        <v>3809</v>
      </c>
      <c r="B1030" t="s">
        <v>86</v>
      </c>
      <c r="C1030" t="s">
        <v>1978</v>
      </c>
      <c r="D1030" t="s">
        <v>85</v>
      </c>
      <c r="E1030" t="s">
        <v>1979</v>
      </c>
      <c r="F1030" t="s">
        <v>3810</v>
      </c>
      <c r="G1030">
        <v>142865427.20511448</v>
      </c>
      <c r="H1030">
        <v>243790271.439091</v>
      </c>
      <c r="I1030">
        <v>295851.79595890001</v>
      </c>
      <c r="J1030">
        <v>2096420.9067376002</v>
      </c>
      <c r="K1030">
        <v>7.7204724829358102E-3</v>
      </c>
      <c r="L1030">
        <v>1.0061111529394802E-2</v>
      </c>
      <c r="M1030">
        <v>6.9737242506153572E-3</v>
      </c>
      <c r="N1030">
        <v>1.0752481051117575E-2</v>
      </c>
      <c r="O1030" t="s">
        <v>1539</v>
      </c>
    </row>
    <row r="1031" spans="1:15">
      <c r="A1031" t="s">
        <v>3811</v>
      </c>
      <c r="B1031" t="s">
        <v>86</v>
      </c>
      <c r="C1031" t="s">
        <v>444</v>
      </c>
      <c r="D1031" t="s">
        <v>85</v>
      </c>
      <c r="E1031" t="s">
        <v>445</v>
      </c>
      <c r="F1031" t="s">
        <v>3812</v>
      </c>
      <c r="G1031">
        <v>223497493.25782999</v>
      </c>
      <c r="H1031">
        <v>272851243.13961101</v>
      </c>
      <c r="I1031">
        <v>625466.49098440004</v>
      </c>
      <c r="J1031">
        <v>2382729.49296678</v>
      </c>
      <c r="K1031">
        <v>1.2077843327517355E-2</v>
      </c>
      <c r="L1031">
        <v>1.1260444364563197E-2</v>
      </c>
      <c r="M1031">
        <v>1.4743296798276498E-2</v>
      </c>
      <c r="N1031">
        <v>1.2220949352644032E-2</v>
      </c>
      <c r="O1031" t="s">
        <v>775</v>
      </c>
    </row>
    <row r="1032" spans="1:15">
      <c r="A1032" t="s">
        <v>3813</v>
      </c>
      <c r="B1032" t="s">
        <v>86</v>
      </c>
      <c r="C1032" t="s">
        <v>860</v>
      </c>
      <c r="D1032" t="s">
        <v>85</v>
      </c>
      <c r="E1032" t="s">
        <v>861</v>
      </c>
      <c r="F1032" t="s">
        <v>3814</v>
      </c>
      <c r="G1032">
        <v>20881211.642246097</v>
      </c>
      <c r="H1032">
        <v>32111426.920892376</v>
      </c>
      <c r="I1032">
        <v>110851.01924276</v>
      </c>
      <c r="J1032">
        <v>258828.08191589601</v>
      </c>
      <c r="K1032">
        <v>1.1284243014432296E-3</v>
      </c>
      <c r="L1032">
        <v>1.3252237085261498E-3</v>
      </c>
      <c r="M1032">
        <v>2.6129448989589943E-3</v>
      </c>
      <c r="N1032">
        <v>1.3275216047280722E-3</v>
      </c>
      <c r="O1032" t="s">
        <v>775</v>
      </c>
    </row>
    <row r="1033" spans="1:15">
      <c r="A1033" t="s">
        <v>3815</v>
      </c>
      <c r="B1033" t="s">
        <v>86</v>
      </c>
      <c r="C1033" t="s">
        <v>2579</v>
      </c>
      <c r="D1033" t="s">
        <v>85</v>
      </c>
      <c r="E1033" t="s">
        <v>2580</v>
      </c>
      <c r="F1033" t="s">
        <v>3816</v>
      </c>
      <c r="G1033">
        <v>95062584.617826104</v>
      </c>
      <c r="H1033">
        <v>131442745.98374358</v>
      </c>
      <c r="I1033">
        <v>0</v>
      </c>
      <c r="J1033">
        <v>1462580.5166342871</v>
      </c>
      <c r="K1033">
        <v>5.1371985725067668E-3</v>
      </c>
      <c r="L1033">
        <v>5.4245812159192767E-3</v>
      </c>
      <c r="M1033">
        <v>0</v>
      </c>
      <c r="N1033">
        <v>7.5015323689539629E-3</v>
      </c>
      <c r="O1033" t="s">
        <v>775</v>
      </c>
    </row>
    <row r="1034" spans="1:15">
      <c r="A1034" t="s">
        <v>3817</v>
      </c>
      <c r="B1034" t="s">
        <v>86</v>
      </c>
      <c r="C1034" t="s">
        <v>3818</v>
      </c>
      <c r="D1034" t="s">
        <v>85</v>
      </c>
      <c r="E1034" t="s">
        <v>3819</v>
      </c>
      <c r="F1034" t="s">
        <v>3820</v>
      </c>
      <c r="G1034">
        <v>49676869.547638603</v>
      </c>
      <c r="H1034">
        <v>85692431.18410328</v>
      </c>
      <c r="I1034">
        <v>0</v>
      </c>
      <c r="J1034">
        <v>733724.63110755011</v>
      </c>
      <c r="K1034">
        <v>2.6845466526362349E-3</v>
      </c>
      <c r="L1034">
        <v>3.5364869249249597E-3</v>
      </c>
      <c r="M1034">
        <v>0</v>
      </c>
      <c r="N1034">
        <v>3.7632520107803149E-3</v>
      </c>
      <c r="O1034" t="s">
        <v>775</v>
      </c>
    </row>
    <row r="1035" spans="1:15">
      <c r="A1035" t="s">
        <v>3821</v>
      </c>
      <c r="B1035" t="s">
        <v>86</v>
      </c>
      <c r="C1035" t="s">
        <v>868</v>
      </c>
      <c r="D1035" t="s">
        <v>85</v>
      </c>
      <c r="E1035" t="s">
        <v>869</v>
      </c>
      <c r="F1035" t="s">
        <v>3822</v>
      </c>
      <c r="G1035">
        <v>156984229.67590961</v>
      </c>
      <c r="H1035">
        <v>205144062.00223118</v>
      </c>
      <c r="I1035">
        <v>537286.6457582399</v>
      </c>
      <c r="J1035">
        <v>2046806.3136634</v>
      </c>
      <c r="K1035">
        <v>8.4834550190204926E-3</v>
      </c>
      <c r="L1035">
        <v>8.4662003746658852E-3</v>
      </c>
      <c r="M1035">
        <v>1.2664749588258513E-2</v>
      </c>
      <c r="N1035">
        <v>1.0498009265335093E-2</v>
      </c>
      <c r="O1035" t="s">
        <v>775</v>
      </c>
    </row>
    <row r="1036" spans="1:15">
      <c r="A1036" t="s">
        <v>3823</v>
      </c>
      <c r="B1036" t="s">
        <v>86</v>
      </c>
      <c r="C1036" t="s">
        <v>3824</v>
      </c>
      <c r="D1036" t="s">
        <v>85</v>
      </c>
      <c r="E1036" t="s">
        <v>3825</v>
      </c>
      <c r="F1036" t="s">
        <v>3826</v>
      </c>
      <c r="G1036">
        <v>127718813.79551551</v>
      </c>
      <c r="H1036">
        <v>210961970.14253101</v>
      </c>
      <c r="I1036">
        <v>352779.73263086996</v>
      </c>
      <c r="J1036">
        <v>1430927.226606149</v>
      </c>
      <c r="K1036">
        <v>6.9019468653237622E-3</v>
      </c>
      <c r="L1036">
        <v>8.7063027475858604E-3</v>
      </c>
      <c r="M1036">
        <v>8.3156114317293889E-3</v>
      </c>
      <c r="N1036">
        <v>7.3391835771921361E-3</v>
      </c>
      <c r="O1036" t="s">
        <v>161</v>
      </c>
    </row>
    <row r="1037" spans="1:15">
      <c r="A1037" t="s">
        <v>3827</v>
      </c>
      <c r="B1037" t="s">
        <v>86</v>
      </c>
      <c r="C1037" t="s">
        <v>3828</v>
      </c>
      <c r="D1037" t="s">
        <v>85</v>
      </c>
      <c r="E1037" t="s">
        <v>3829</v>
      </c>
      <c r="F1037" t="s">
        <v>3830</v>
      </c>
      <c r="G1037">
        <v>106288029.69851179</v>
      </c>
      <c r="H1037">
        <v>173868668.7442258</v>
      </c>
      <c r="I1037">
        <v>296883.52627949999</v>
      </c>
      <c r="J1037">
        <v>1130984.8738518001</v>
      </c>
      <c r="K1037">
        <v>5.7438235730376047E-3</v>
      </c>
      <c r="L1037">
        <v>7.1754793879874202E-3</v>
      </c>
      <c r="M1037">
        <v>6.9980438689348718E-3</v>
      </c>
      <c r="N1037">
        <v>5.8007880889322802E-3</v>
      </c>
      <c r="O1037" t="s">
        <v>775</v>
      </c>
    </row>
    <row r="1038" spans="1:15">
      <c r="A1038" t="s">
        <v>3831</v>
      </c>
      <c r="B1038" t="s">
        <v>86</v>
      </c>
      <c r="C1038" t="s">
        <v>3832</v>
      </c>
      <c r="D1038" t="s">
        <v>85</v>
      </c>
      <c r="E1038" t="s">
        <v>3833</v>
      </c>
      <c r="F1038" t="s">
        <v>3834</v>
      </c>
      <c r="G1038">
        <v>24716852.516656101</v>
      </c>
      <c r="H1038">
        <v>44989140.367070675</v>
      </c>
      <c r="I1038">
        <v>0</v>
      </c>
      <c r="J1038">
        <v>592176.34419809002</v>
      </c>
      <c r="K1038">
        <v>1.3357030000383098E-3</v>
      </c>
      <c r="L1038">
        <v>1.856680974891914E-3</v>
      </c>
      <c r="M1038">
        <v>0</v>
      </c>
      <c r="N1038">
        <v>3.037255018515715E-3</v>
      </c>
      <c r="O1038" t="s">
        <v>775</v>
      </c>
    </row>
    <row r="1039" spans="1:15">
      <c r="A1039" t="s">
        <v>3835</v>
      </c>
      <c r="B1039" t="s">
        <v>86</v>
      </c>
      <c r="C1039" t="s">
        <v>3836</v>
      </c>
      <c r="D1039" t="s">
        <v>85</v>
      </c>
      <c r="E1039" t="s">
        <v>3837</v>
      </c>
      <c r="F1039" t="s">
        <v>3838</v>
      </c>
      <c r="G1039">
        <v>108130521.91704461</v>
      </c>
      <c r="H1039">
        <v>167240123.14007521</v>
      </c>
      <c r="I1039">
        <v>221023.89622740002</v>
      </c>
      <c r="J1039">
        <v>1519143.7588885301</v>
      </c>
      <c r="K1039">
        <v>5.8433921723235818E-3</v>
      </c>
      <c r="L1039">
        <v>6.9019223825853371E-3</v>
      </c>
      <c r="M1039">
        <v>5.2099048447238044E-3</v>
      </c>
      <c r="N1039">
        <v>7.7916435716107709E-3</v>
      </c>
      <c r="O1039" t="s">
        <v>1539</v>
      </c>
    </row>
    <row r="1040" spans="1:15">
      <c r="A1040" t="s">
        <v>3839</v>
      </c>
      <c r="B1040" t="s">
        <v>86</v>
      </c>
      <c r="C1040" t="s">
        <v>2024</v>
      </c>
      <c r="D1040" t="s">
        <v>85</v>
      </c>
      <c r="E1040" t="s">
        <v>2025</v>
      </c>
      <c r="F1040" t="s">
        <v>3840</v>
      </c>
      <c r="G1040">
        <v>25303880.4881013</v>
      </c>
      <c r="H1040">
        <v>44571660.280300036</v>
      </c>
      <c r="I1040">
        <v>28195.20130791</v>
      </c>
      <c r="J1040">
        <v>469628.79141423298</v>
      </c>
      <c r="K1040">
        <v>1.3674260935040887E-3</v>
      </c>
      <c r="L1040">
        <v>1.8394517651719919E-3</v>
      </c>
      <c r="M1040">
        <v>6.6460829982343324E-4</v>
      </c>
      <c r="N1040">
        <v>2.4087122316476849E-3</v>
      </c>
      <c r="O1040" t="s">
        <v>775</v>
      </c>
    </row>
    <row r="1041" spans="1:15">
      <c r="A1041" t="s">
        <v>3841</v>
      </c>
      <c r="B1041" t="s">
        <v>86</v>
      </c>
      <c r="C1041" t="s">
        <v>2593</v>
      </c>
      <c r="D1041" t="s">
        <v>85</v>
      </c>
      <c r="E1041" t="s">
        <v>2594</v>
      </c>
      <c r="F1041" t="s">
        <v>3842</v>
      </c>
      <c r="G1041">
        <v>563645473.50797856</v>
      </c>
      <c r="H1041">
        <v>669021624.51651537</v>
      </c>
      <c r="I1041">
        <v>1496924.847567</v>
      </c>
      <c r="J1041">
        <v>5702570.8518188903</v>
      </c>
      <c r="K1041">
        <v>3.0459499218813725E-2</v>
      </c>
      <c r="L1041">
        <v>2.7610212417845652E-2</v>
      </c>
      <c r="M1041">
        <v>3.5285035458351245E-2</v>
      </c>
      <c r="N1041">
        <v>2.9248317849614337E-2</v>
      </c>
      <c r="O1041" t="s">
        <v>775</v>
      </c>
    </row>
    <row r="1042" spans="1:15">
      <c r="A1042" t="s">
        <v>3843</v>
      </c>
      <c r="B1042" t="s">
        <v>86</v>
      </c>
      <c r="C1042" t="s">
        <v>3844</v>
      </c>
      <c r="D1042" t="s">
        <v>85</v>
      </c>
      <c r="E1042" t="s">
        <v>3845</v>
      </c>
      <c r="F1042" t="s">
        <v>3846</v>
      </c>
      <c r="G1042">
        <v>75318491.992141008</v>
      </c>
      <c r="H1042">
        <v>118891287.13844649</v>
      </c>
      <c r="I1042">
        <v>126871.1203122</v>
      </c>
      <c r="J1042">
        <v>1210154.3836818698</v>
      </c>
      <c r="K1042">
        <v>4.0702243800852106E-3</v>
      </c>
      <c r="L1042">
        <v>4.9065883257448494E-3</v>
      </c>
      <c r="M1042">
        <v>2.9905656159911905E-3</v>
      </c>
      <c r="N1042">
        <v>6.2068461718001976E-3</v>
      </c>
      <c r="O1042" t="s">
        <v>775</v>
      </c>
    </row>
    <row r="1043" spans="1:15">
      <c r="A1043" t="s">
        <v>3847</v>
      </c>
      <c r="B1043" t="s">
        <v>86</v>
      </c>
      <c r="C1043" t="s">
        <v>2884</v>
      </c>
      <c r="D1043" t="s">
        <v>85</v>
      </c>
      <c r="E1043" t="s">
        <v>2885</v>
      </c>
      <c r="F1043" t="s">
        <v>3848</v>
      </c>
      <c r="G1043">
        <v>44894920.169219099</v>
      </c>
      <c r="H1043">
        <v>75787599.104983896</v>
      </c>
      <c r="I1043">
        <v>82042.000470700004</v>
      </c>
      <c r="J1043">
        <v>709690.26634146005</v>
      </c>
      <c r="K1043">
        <v>2.4261292782362365E-3</v>
      </c>
      <c r="L1043">
        <v>3.1277190949385806E-3</v>
      </c>
      <c r="M1043">
        <v>1.9338678894854475E-3</v>
      </c>
      <c r="N1043">
        <v>3.6399804621650169E-3</v>
      </c>
      <c r="O1043" t="s">
        <v>775</v>
      </c>
    </row>
    <row r="1044" spans="1:15">
      <c r="A1044" t="s">
        <v>3849</v>
      </c>
      <c r="B1044" t="s">
        <v>86</v>
      </c>
      <c r="C1044" t="s">
        <v>2036</v>
      </c>
      <c r="D1044" t="s">
        <v>85</v>
      </c>
      <c r="E1044" t="s">
        <v>2037</v>
      </c>
      <c r="F1044" t="s">
        <v>3850</v>
      </c>
      <c r="G1044">
        <v>126389883.35853271</v>
      </c>
      <c r="H1044">
        <v>209479635.74295157</v>
      </c>
      <c r="I1044">
        <v>494137.53836794995</v>
      </c>
      <c r="J1044">
        <v>1882428.7263054899</v>
      </c>
      <c r="K1044">
        <v>6.8301312338502982E-3</v>
      </c>
      <c r="L1044">
        <v>8.645127493831924E-3</v>
      </c>
      <c r="M1044">
        <v>1.1647652579856799E-2</v>
      </c>
      <c r="N1044">
        <v>9.6549214638282661E-3</v>
      </c>
      <c r="O1044" t="s">
        <v>775</v>
      </c>
    </row>
    <row r="1045" spans="1:15">
      <c r="A1045" t="s">
        <v>3851</v>
      </c>
      <c r="B1045" t="s">
        <v>86</v>
      </c>
      <c r="C1045" t="s">
        <v>2597</v>
      </c>
      <c r="D1045" t="s">
        <v>85</v>
      </c>
      <c r="E1045" t="s">
        <v>2598</v>
      </c>
      <c r="F1045" t="s">
        <v>3852</v>
      </c>
      <c r="G1045">
        <v>175498395.49988988</v>
      </c>
      <c r="H1045">
        <v>272007388.37005091</v>
      </c>
      <c r="I1045">
        <v>501219.82170100004</v>
      </c>
      <c r="J1045">
        <v>1909408.8427975201</v>
      </c>
      <c r="K1045">
        <v>9.4839637536028032E-3</v>
      </c>
      <c r="L1045">
        <v>1.122561886926743E-2</v>
      </c>
      <c r="M1045">
        <v>1.1814593905561246E-2</v>
      </c>
      <c r="N1045">
        <v>9.7933016862373958E-3</v>
      </c>
      <c r="O1045" t="s">
        <v>775</v>
      </c>
    </row>
    <row r="1046" spans="1:15">
      <c r="A1046" t="s">
        <v>3853</v>
      </c>
      <c r="B1046" t="s">
        <v>86</v>
      </c>
      <c r="C1046" t="s">
        <v>460</v>
      </c>
      <c r="D1046" t="s">
        <v>85</v>
      </c>
      <c r="E1046" t="s">
        <v>461</v>
      </c>
      <c r="F1046" t="s">
        <v>3854</v>
      </c>
      <c r="G1046">
        <v>86074882.777768701</v>
      </c>
      <c r="H1046">
        <v>138351701.88840002</v>
      </c>
      <c r="I1046">
        <v>317116.78837049997</v>
      </c>
      <c r="J1046">
        <v>1208063.9528066979</v>
      </c>
      <c r="K1046">
        <v>4.6515016050986107E-3</v>
      </c>
      <c r="L1046">
        <v>5.7097106244805452E-3</v>
      </c>
      <c r="M1046">
        <v>7.474975874893236E-3</v>
      </c>
      <c r="N1046">
        <v>6.19612441344446E-3</v>
      </c>
      <c r="O1046" t="s">
        <v>775</v>
      </c>
    </row>
    <row r="1047" spans="1:15">
      <c r="A1047" t="s">
        <v>3855</v>
      </c>
      <c r="B1047" t="s">
        <v>86</v>
      </c>
      <c r="C1047" t="s">
        <v>3856</v>
      </c>
      <c r="D1047" t="s">
        <v>85</v>
      </c>
      <c r="E1047" t="s">
        <v>3857</v>
      </c>
      <c r="F1047" t="s">
        <v>3858</v>
      </c>
      <c r="G1047">
        <v>15214979.98332038</v>
      </c>
      <c r="H1047">
        <v>29432485.610850368</v>
      </c>
      <c r="I1047">
        <v>0</v>
      </c>
      <c r="J1047">
        <v>289915.21268498804</v>
      </c>
      <c r="K1047">
        <v>8.2222015912215688E-4</v>
      </c>
      <c r="L1047">
        <v>1.2146650420874455E-3</v>
      </c>
      <c r="M1047">
        <v>0</v>
      </c>
      <c r="N1047">
        <v>1.4869665823344297E-3</v>
      </c>
      <c r="O1047" t="s">
        <v>775</v>
      </c>
    </row>
    <row r="1048" spans="1:15">
      <c r="A1048" t="s">
        <v>3859</v>
      </c>
      <c r="B1048" t="s">
        <v>86</v>
      </c>
      <c r="C1048" t="s">
        <v>3860</v>
      </c>
      <c r="D1048" t="s">
        <v>85</v>
      </c>
      <c r="E1048" t="s">
        <v>3861</v>
      </c>
      <c r="F1048" t="s">
        <v>3862</v>
      </c>
      <c r="G1048">
        <v>176814782.21295771</v>
      </c>
      <c r="H1048">
        <v>270124869.58073193</v>
      </c>
      <c r="I1048">
        <v>548782.8638699</v>
      </c>
      <c r="J1048">
        <v>2090601.392699776</v>
      </c>
      <c r="K1048">
        <v>9.5551015200587234E-3</v>
      </c>
      <c r="L1048">
        <v>1.1147928191195186E-2</v>
      </c>
      <c r="M1048">
        <v>1.2935734777906592E-2</v>
      </c>
      <c r="N1048">
        <v>1.0722632935113144E-2</v>
      </c>
      <c r="O1048" t="s">
        <v>775</v>
      </c>
    </row>
    <row r="1049" spans="1:15">
      <c r="A1049" t="s">
        <v>3863</v>
      </c>
      <c r="B1049" t="s">
        <v>86</v>
      </c>
      <c r="C1049" t="s">
        <v>468</v>
      </c>
      <c r="D1049" t="s">
        <v>85</v>
      </c>
      <c r="E1049" t="s">
        <v>469</v>
      </c>
      <c r="F1049" t="s">
        <v>3864</v>
      </c>
      <c r="G1049">
        <v>27150766.6955087</v>
      </c>
      <c r="H1049">
        <v>50835664.288972802</v>
      </c>
      <c r="I1049">
        <v>0</v>
      </c>
      <c r="J1049">
        <v>530978.91798954993</v>
      </c>
      <c r="K1049">
        <v>1.4672321447115012E-3</v>
      </c>
      <c r="L1049">
        <v>2.0979643078580055E-3</v>
      </c>
      <c r="M1049">
        <v>0</v>
      </c>
      <c r="N1049">
        <v>2.7233752229223317E-3</v>
      </c>
      <c r="O1049" t="s">
        <v>1539</v>
      </c>
    </row>
    <row r="1050" spans="1:15">
      <c r="A1050" t="s">
        <v>3865</v>
      </c>
      <c r="B1050" t="s">
        <v>86</v>
      </c>
      <c r="C1050" t="s">
        <v>472</v>
      </c>
      <c r="D1050" t="s">
        <v>85</v>
      </c>
      <c r="E1050" t="s">
        <v>473</v>
      </c>
      <c r="F1050" t="s">
        <v>3866</v>
      </c>
      <c r="G1050">
        <v>3831133844.4514313</v>
      </c>
      <c r="H1050">
        <v>3537756512.5260987</v>
      </c>
      <c r="I1050">
        <v>7609631.0181462979</v>
      </c>
      <c r="J1050">
        <v>7881307.7207594179</v>
      </c>
      <c r="K1050">
        <v>0.20703513791384567</v>
      </c>
      <c r="L1050">
        <v>0.14600157186855048</v>
      </c>
      <c r="M1050">
        <v>0.1793717972793846</v>
      </c>
      <c r="N1050">
        <v>4.0422995045097242E-2</v>
      </c>
      <c r="O1050" t="s">
        <v>775</v>
      </c>
    </row>
    <row r="1051" spans="1:15">
      <c r="A1051" t="s">
        <v>3867</v>
      </c>
      <c r="B1051" t="s">
        <v>86</v>
      </c>
      <c r="C1051" t="s">
        <v>3868</v>
      </c>
      <c r="D1051" t="s">
        <v>85</v>
      </c>
      <c r="E1051" t="s">
        <v>3869</v>
      </c>
      <c r="F1051" t="s">
        <v>3870</v>
      </c>
      <c r="G1051">
        <v>154613863.37590998</v>
      </c>
      <c r="H1051">
        <v>216966802.12173098</v>
      </c>
      <c r="I1051">
        <v>180168.33840790001</v>
      </c>
      <c r="J1051">
        <v>2591017.6872963994</v>
      </c>
      <c r="K1051">
        <v>8.355360012750352E-3</v>
      </c>
      <c r="L1051">
        <v>8.9541193807163647E-3</v>
      </c>
      <c r="M1051">
        <v>4.24687065588337E-3</v>
      </c>
      <c r="N1051">
        <v>1.3289253363304736E-2</v>
      </c>
      <c r="O1051" t="s">
        <v>775</v>
      </c>
    </row>
    <row r="1052" spans="1:15">
      <c r="A1052" t="s">
        <v>3871</v>
      </c>
      <c r="B1052" t="s">
        <v>86</v>
      </c>
      <c r="C1052" t="s">
        <v>898</v>
      </c>
      <c r="D1052" t="s">
        <v>85</v>
      </c>
      <c r="E1052" t="s">
        <v>899</v>
      </c>
      <c r="F1052" t="s">
        <v>3872</v>
      </c>
      <c r="G1052">
        <v>62312207.812807992</v>
      </c>
      <c r="H1052">
        <v>113495025.3854361</v>
      </c>
      <c r="I1052">
        <v>137080.1858949</v>
      </c>
      <c r="J1052">
        <v>957960.66879709996</v>
      </c>
      <c r="K1052">
        <v>3.3673625255679746E-3</v>
      </c>
      <c r="L1052">
        <v>4.6838871038365351E-3</v>
      </c>
      <c r="M1052">
        <v>3.2312104564236888E-3</v>
      </c>
      <c r="N1052">
        <v>4.9133520400662552E-3</v>
      </c>
      <c r="O1052" t="s">
        <v>1539</v>
      </c>
    </row>
    <row r="1053" spans="1:15">
      <c r="A1053" t="s">
        <v>3873</v>
      </c>
      <c r="B1053" t="s">
        <v>86</v>
      </c>
      <c r="C1053" t="s">
        <v>3874</v>
      </c>
      <c r="D1053" t="s">
        <v>85</v>
      </c>
      <c r="E1053" t="s">
        <v>3875</v>
      </c>
      <c r="F1053" t="s">
        <v>3876</v>
      </c>
      <c r="G1053">
        <v>743090132.04351699</v>
      </c>
      <c r="H1053">
        <v>724209299.20753229</v>
      </c>
      <c r="I1053">
        <v>1786379.9226829</v>
      </c>
      <c r="J1053">
        <v>6805256.8513289997</v>
      </c>
      <c r="K1053">
        <v>4.0156719711805337E-2</v>
      </c>
      <c r="L1053">
        <v>2.9887782178265744E-2</v>
      </c>
      <c r="M1053">
        <v>4.2107978243798673E-2</v>
      </c>
      <c r="N1053">
        <v>3.4903961845989123E-2</v>
      </c>
      <c r="O1053" t="s">
        <v>1539</v>
      </c>
    </row>
    <row r="1054" spans="1:15">
      <c r="A1054" t="s">
        <v>3877</v>
      </c>
      <c r="B1054" t="s">
        <v>86</v>
      </c>
      <c r="C1054" t="s">
        <v>3878</v>
      </c>
      <c r="D1054" t="s">
        <v>85</v>
      </c>
      <c r="E1054" t="s">
        <v>3879</v>
      </c>
      <c r="F1054" t="s">
        <v>3880</v>
      </c>
      <c r="G1054">
        <v>51368619.483434401</v>
      </c>
      <c r="H1054">
        <v>78748215.672333285</v>
      </c>
      <c r="I1054">
        <v>100088.90144178001</v>
      </c>
      <c r="J1054">
        <v>679673.70715264999</v>
      </c>
      <c r="K1054">
        <v>2.7759691127991672E-3</v>
      </c>
      <c r="L1054">
        <v>3.2499023687174865E-3</v>
      </c>
      <c r="M1054">
        <v>2.3592636878870168E-3</v>
      </c>
      <c r="N1054">
        <v>3.4860264146451951E-3</v>
      </c>
      <c r="O1054" t="s">
        <v>1539</v>
      </c>
    </row>
    <row r="1055" spans="1:15">
      <c r="A1055" t="s">
        <v>3881</v>
      </c>
      <c r="B1055" t="s">
        <v>86</v>
      </c>
      <c r="C1055" t="s">
        <v>2635</v>
      </c>
      <c r="D1055" t="s">
        <v>85</v>
      </c>
      <c r="E1055" t="s">
        <v>2636</v>
      </c>
      <c r="F1055" t="s">
        <v>3882</v>
      </c>
      <c r="G1055">
        <v>102070072.93318799</v>
      </c>
      <c r="H1055">
        <v>150311303.57030201</v>
      </c>
      <c r="I1055">
        <v>128365.9203598</v>
      </c>
      <c r="J1055">
        <v>1767077.1181786002</v>
      </c>
      <c r="K1055">
        <v>5.5158844573399927E-3</v>
      </c>
      <c r="L1055">
        <v>6.2032778437894429E-3</v>
      </c>
      <c r="M1055">
        <v>3.0258005663418627E-3</v>
      </c>
      <c r="N1055">
        <v>9.0632864650481443E-3</v>
      </c>
      <c r="O1055" t="s">
        <v>775</v>
      </c>
    </row>
    <row r="1056" spans="1:15">
      <c r="A1056" t="s">
        <v>3883</v>
      </c>
      <c r="B1056" t="s">
        <v>86</v>
      </c>
      <c r="C1056" t="s">
        <v>3884</v>
      </c>
      <c r="D1056" t="s">
        <v>85</v>
      </c>
      <c r="E1056" t="s">
        <v>3885</v>
      </c>
      <c r="F1056" t="s">
        <v>3886</v>
      </c>
      <c r="G1056">
        <v>58196932.307207204</v>
      </c>
      <c r="H1056">
        <v>91328771.746341586</v>
      </c>
      <c r="I1056">
        <v>178441.32599256001</v>
      </c>
      <c r="J1056">
        <v>679776.48275626404</v>
      </c>
      <c r="K1056">
        <v>3.144972322967907E-3</v>
      </c>
      <c r="L1056">
        <v>3.7690960880371119E-3</v>
      </c>
      <c r="M1056">
        <v>4.206162069603084E-3</v>
      </c>
      <c r="N1056">
        <v>3.4865535476874317E-3</v>
      </c>
      <c r="O1056" t="s">
        <v>775</v>
      </c>
    </row>
    <row r="1057" spans="1:15">
      <c r="A1057" t="s">
        <v>3887</v>
      </c>
      <c r="B1057" t="s">
        <v>86</v>
      </c>
      <c r="C1057" t="s">
        <v>3888</v>
      </c>
      <c r="D1057" t="s">
        <v>85</v>
      </c>
      <c r="E1057" t="s">
        <v>3889</v>
      </c>
      <c r="F1057" t="s">
        <v>3890</v>
      </c>
      <c r="G1057">
        <v>270795819.20217502</v>
      </c>
      <c r="H1057">
        <v>449793727.59235889</v>
      </c>
      <c r="I1057">
        <v>681150.1270788</v>
      </c>
      <c r="J1057">
        <v>4669458.6639879094</v>
      </c>
      <c r="K1057">
        <v>1.4633853070994131E-2</v>
      </c>
      <c r="L1057">
        <v>1.8562778702429013E-2</v>
      </c>
      <c r="M1057">
        <v>1.6055853722716815E-2</v>
      </c>
      <c r="N1057">
        <v>2.3949515883067433E-2</v>
      </c>
      <c r="O1057" t="s">
        <v>775</v>
      </c>
    </row>
    <row r="1058" spans="1:15">
      <c r="A1058" t="s">
        <v>3891</v>
      </c>
      <c r="B1058" t="s">
        <v>86</v>
      </c>
      <c r="C1058" t="s">
        <v>484</v>
      </c>
      <c r="D1058" t="s">
        <v>85</v>
      </c>
      <c r="E1058" t="s">
        <v>485</v>
      </c>
      <c r="F1058" t="s">
        <v>3892</v>
      </c>
      <c r="G1058">
        <v>55647750.879258558</v>
      </c>
      <c r="H1058">
        <v>98894599.768297702</v>
      </c>
      <c r="I1058">
        <v>381902.04676369997</v>
      </c>
      <c r="J1058">
        <v>563804.92851256998</v>
      </c>
      <c r="K1058">
        <v>3.0072141161469356E-3</v>
      </c>
      <c r="L1058">
        <v>4.0813343044834929E-3</v>
      </c>
      <c r="M1058">
        <v>9.0020733396042659E-3</v>
      </c>
      <c r="N1058">
        <v>2.8917388635434456E-3</v>
      </c>
      <c r="O1058" t="s">
        <v>1539</v>
      </c>
    </row>
    <row r="1059" spans="1:15">
      <c r="A1059" t="s">
        <v>3893</v>
      </c>
      <c r="B1059" t="s">
        <v>86</v>
      </c>
      <c r="C1059" t="s">
        <v>488</v>
      </c>
      <c r="D1059" t="s">
        <v>85</v>
      </c>
      <c r="E1059" t="s">
        <v>489</v>
      </c>
      <c r="F1059" t="s">
        <v>3894</v>
      </c>
      <c r="G1059">
        <v>18003428.18828056</v>
      </c>
      <c r="H1059">
        <v>27103741.404510789</v>
      </c>
      <c r="I1059">
        <v>0</v>
      </c>
      <c r="J1059">
        <v>403688.67531623098</v>
      </c>
      <c r="K1059">
        <v>9.7290838410172794E-4</v>
      </c>
      <c r="L1059">
        <v>1.1185588478365063E-3</v>
      </c>
      <c r="M1059">
        <v>0</v>
      </c>
      <c r="N1059">
        <v>2.070507319373833E-3</v>
      </c>
      <c r="O1059" t="s">
        <v>775</v>
      </c>
    </row>
    <row r="1060" spans="1:15">
      <c r="A1060" t="s">
        <v>3895</v>
      </c>
      <c r="B1060" t="s">
        <v>86</v>
      </c>
      <c r="C1060" t="s">
        <v>3896</v>
      </c>
      <c r="D1060" t="s">
        <v>85</v>
      </c>
      <c r="E1060" t="s">
        <v>3897</v>
      </c>
      <c r="F1060" t="s">
        <v>3898</v>
      </c>
      <c r="G1060">
        <v>28774990.908807278</v>
      </c>
      <c r="H1060">
        <v>58870456.820794567</v>
      </c>
      <c r="I1060">
        <v>0</v>
      </c>
      <c r="J1060">
        <v>713597.92260352999</v>
      </c>
      <c r="K1060">
        <v>1.5550055031104239E-3</v>
      </c>
      <c r="L1060">
        <v>2.429556472307456E-3</v>
      </c>
      <c r="M1060">
        <v>0</v>
      </c>
      <c r="N1060">
        <v>3.660022715978243E-3</v>
      </c>
      <c r="O1060" t="s">
        <v>1539</v>
      </c>
    </row>
    <row r="1061" spans="1:15">
      <c r="A1061" t="s">
        <v>3899</v>
      </c>
      <c r="B1061" t="s">
        <v>86</v>
      </c>
      <c r="C1061" t="s">
        <v>3900</v>
      </c>
      <c r="D1061" t="s">
        <v>85</v>
      </c>
      <c r="E1061" t="s">
        <v>3901</v>
      </c>
      <c r="F1061" t="s">
        <v>3902</v>
      </c>
      <c r="G1061">
        <v>60686074.622145198</v>
      </c>
      <c r="H1061">
        <v>119679671.45889667</v>
      </c>
      <c r="I1061">
        <v>112541.20471287001</v>
      </c>
      <c r="J1061">
        <v>1097779.0390645801</v>
      </c>
      <c r="K1061">
        <v>3.2794860057009535E-3</v>
      </c>
      <c r="L1061">
        <v>4.939124581310966E-3</v>
      </c>
      <c r="M1061">
        <v>2.6527854122225386E-3</v>
      </c>
      <c r="N1061">
        <v>5.6304763408531458E-3</v>
      </c>
      <c r="O1061" t="s">
        <v>1539</v>
      </c>
    </row>
    <row r="1062" spans="1:15">
      <c r="A1062" t="s">
        <v>3903</v>
      </c>
      <c r="B1062" t="s">
        <v>86</v>
      </c>
      <c r="C1062" t="s">
        <v>2441</v>
      </c>
      <c r="D1062" t="s">
        <v>85</v>
      </c>
      <c r="E1062" t="s">
        <v>2442</v>
      </c>
      <c r="F1062" t="s">
        <v>3904</v>
      </c>
      <c r="G1062">
        <v>38628430.879590698</v>
      </c>
      <c r="H1062">
        <v>65242825.298582561</v>
      </c>
      <c r="I1062">
        <v>58597.84664933999</v>
      </c>
      <c r="J1062">
        <v>792761.42593346408</v>
      </c>
      <c r="K1062">
        <v>2.0874871093668735E-3</v>
      </c>
      <c r="L1062">
        <v>2.6925411664175444E-3</v>
      </c>
      <c r="M1062">
        <v>1.3812497669242188E-3</v>
      </c>
      <c r="N1062">
        <v>4.0660499916839706E-3</v>
      </c>
      <c r="O1062" t="s">
        <v>1539</v>
      </c>
    </row>
    <row r="1063" spans="1:15">
      <c r="A1063" t="s">
        <v>3905</v>
      </c>
      <c r="B1063" t="s">
        <v>86</v>
      </c>
      <c r="C1063" t="s">
        <v>910</v>
      </c>
      <c r="D1063" t="s">
        <v>85</v>
      </c>
      <c r="E1063" t="s">
        <v>911</v>
      </c>
      <c r="F1063" t="s">
        <v>3906</v>
      </c>
      <c r="G1063">
        <v>70975129.216639504</v>
      </c>
      <c r="H1063">
        <v>120659023.96803813</v>
      </c>
      <c r="I1063">
        <v>181321.5846604</v>
      </c>
      <c r="J1063">
        <v>794073.06113878998</v>
      </c>
      <c r="K1063">
        <v>3.8355083018312085E-3</v>
      </c>
      <c r="L1063">
        <v>4.9795420055293348E-3</v>
      </c>
      <c r="M1063">
        <v>4.2740546090242445E-3</v>
      </c>
      <c r="N1063">
        <v>4.0727773299994397E-3</v>
      </c>
      <c r="O1063" t="s">
        <v>775</v>
      </c>
    </row>
    <row r="1064" spans="1:15">
      <c r="A1064" t="s">
        <v>3907</v>
      </c>
      <c r="B1064" t="s">
        <v>86</v>
      </c>
      <c r="C1064" t="s">
        <v>2649</v>
      </c>
      <c r="D1064" t="s">
        <v>85</v>
      </c>
      <c r="E1064" t="s">
        <v>2650</v>
      </c>
      <c r="F1064" t="s">
        <v>3908</v>
      </c>
      <c r="G1064">
        <v>37099618.053838499</v>
      </c>
      <c r="H1064">
        <v>71946387.789159954</v>
      </c>
      <c r="I1064">
        <v>348615.6955264</v>
      </c>
      <c r="J1064">
        <v>422155.99343842</v>
      </c>
      <c r="K1064">
        <v>2.0048697989112573E-3</v>
      </c>
      <c r="L1064">
        <v>2.969194083959487E-3</v>
      </c>
      <c r="M1064">
        <v>8.2174580761217777E-3</v>
      </c>
      <c r="N1064">
        <v>2.1652256498081572E-3</v>
      </c>
      <c r="O1064" t="s">
        <v>775</v>
      </c>
    </row>
    <row r="1065" spans="1:15">
      <c r="A1065" t="s">
        <v>3909</v>
      </c>
      <c r="B1065" t="s">
        <v>86</v>
      </c>
      <c r="C1065" t="s">
        <v>918</v>
      </c>
      <c r="D1065" t="s">
        <v>85</v>
      </c>
      <c r="E1065" t="s">
        <v>919</v>
      </c>
      <c r="F1065" t="s">
        <v>3910</v>
      </c>
      <c r="G1065">
        <v>88312534.668965995</v>
      </c>
      <c r="H1065">
        <v>154602437.6472393</v>
      </c>
      <c r="I1065">
        <v>165246.15617250002</v>
      </c>
      <c r="J1065">
        <v>1326876.1691469103</v>
      </c>
      <c r="K1065">
        <v>4.7724247016821871E-3</v>
      </c>
      <c r="L1065">
        <v>6.3803709586245823E-3</v>
      </c>
      <c r="M1065">
        <v>3.8951297317161657E-3</v>
      </c>
      <c r="N1065">
        <v>6.8055087697698651E-3</v>
      </c>
      <c r="O1065" t="s">
        <v>161</v>
      </c>
    </row>
    <row r="1066" spans="1:15">
      <c r="A1066" t="s">
        <v>3911</v>
      </c>
      <c r="B1066" t="s">
        <v>86</v>
      </c>
      <c r="C1066" t="s">
        <v>3234</v>
      </c>
      <c r="D1066" t="s">
        <v>85</v>
      </c>
      <c r="E1066" t="s">
        <v>3235</v>
      </c>
      <c r="F1066" t="s">
        <v>3912</v>
      </c>
      <c r="G1066">
        <v>74015913.090301767</v>
      </c>
      <c r="H1066">
        <v>128161954.39787742</v>
      </c>
      <c r="I1066">
        <v>0</v>
      </c>
      <c r="J1066">
        <v>434112.63083193661</v>
      </c>
      <c r="K1066">
        <v>3.9998327901446694E-3</v>
      </c>
      <c r="L1066">
        <v>5.2891844674959236E-3</v>
      </c>
      <c r="M1066">
        <v>0</v>
      </c>
      <c r="N1066">
        <v>2.2265508906487183E-3</v>
      </c>
      <c r="O1066" t="s">
        <v>775</v>
      </c>
    </row>
    <row r="1067" spans="1:15">
      <c r="A1067" t="s">
        <v>3913</v>
      </c>
      <c r="B1067" t="s">
        <v>86</v>
      </c>
      <c r="C1067" t="s">
        <v>3914</v>
      </c>
      <c r="D1067" t="s">
        <v>85</v>
      </c>
      <c r="E1067" t="s">
        <v>3915</v>
      </c>
      <c r="F1067" t="s">
        <v>3916</v>
      </c>
      <c r="G1067">
        <v>281254057.36378193</v>
      </c>
      <c r="H1067">
        <v>401102346.14091533</v>
      </c>
      <c r="I1067">
        <v>798014.85176929994</v>
      </c>
      <c r="J1067">
        <v>3040056.5846897499</v>
      </c>
      <c r="K1067">
        <v>1.5199018076455892E-2</v>
      </c>
      <c r="L1067">
        <v>1.6553307953610909E-2</v>
      </c>
      <c r="M1067">
        <v>1.8810551770008184E-2</v>
      </c>
      <c r="N1067">
        <v>1.5592360635284E-2</v>
      </c>
      <c r="O1067" t="s">
        <v>775</v>
      </c>
    </row>
    <row r="1068" spans="1:15">
      <c r="A1068" t="s">
        <v>3917</v>
      </c>
      <c r="B1068" t="s">
        <v>86</v>
      </c>
      <c r="C1068" t="s">
        <v>3918</v>
      </c>
      <c r="D1068" t="s">
        <v>85</v>
      </c>
      <c r="E1068" t="s">
        <v>3919</v>
      </c>
      <c r="F1068" t="s">
        <v>3920</v>
      </c>
      <c r="G1068">
        <v>39242353.0367736</v>
      </c>
      <c r="H1068">
        <v>66607002.78241314</v>
      </c>
      <c r="I1068">
        <v>33720.013066740001</v>
      </c>
      <c r="J1068">
        <v>770743.14350063005</v>
      </c>
      <c r="K1068">
        <v>2.1206635692978702E-3</v>
      </c>
      <c r="L1068">
        <v>2.748840139012674E-3</v>
      </c>
      <c r="M1068">
        <v>7.9483740192423668E-4</v>
      </c>
      <c r="N1068">
        <v>3.9531188699439045E-3</v>
      </c>
      <c r="O1068" t="s">
        <v>775</v>
      </c>
    </row>
    <row r="1069" spans="1:15">
      <c r="A1069" t="s">
        <v>3921</v>
      </c>
      <c r="B1069" t="s">
        <v>86</v>
      </c>
      <c r="C1069" t="s">
        <v>2663</v>
      </c>
      <c r="D1069" t="s">
        <v>85</v>
      </c>
      <c r="E1069" t="s">
        <v>2664</v>
      </c>
      <c r="F1069" t="s">
        <v>3922</v>
      </c>
      <c r="G1069">
        <v>26183931.986514501</v>
      </c>
      <c r="H1069">
        <v>52009568.821996883</v>
      </c>
      <c r="I1069">
        <v>149829.91707882</v>
      </c>
      <c r="J1069">
        <v>440228.59973972401</v>
      </c>
      <c r="K1069">
        <v>1.414984229226531E-3</v>
      </c>
      <c r="L1069">
        <v>2.1464108039462148E-3</v>
      </c>
      <c r="M1069">
        <v>3.5317430567344257E-3</v>
      </c>
      <c r="N1069">
        <v>2.2579195149449458E-3</v>
      </c>
      <c r="O1069" t="s">
        <v>775</v>
      </c>
    </row>
    <row r="1070" spans="1:15">
      <c r="A1070" t="s">
        <v>3923</v>
      </c>
      <c r="B1070" t="s">
        <v>86</v>
      </c>
      <c r="C1070" t="s">
        <v>504</v>
      </c>
      <c r="D1070" t="s">
        <v>85</v>
      </c>
      <c r="E1070" t="s">
        <v>505</v>
      </c>
      <c r="F1070" t="s">
        <v>3924</v>
      </c>
      <c r="G1070">
        <v>388557590.41041201</v>
      </c>
      <c r="H1070">
        <v>502480984.22861427</v>
      </c>
      <c r="I1070">
        <v>1130919.0197601002</v>
      </c>
      <c r="J1070">
        <v>4558590.2181336591</v>
      </c>
      <c r="K1070">
        <v>2.0997719626684019E-2</v>
      </c>
      <c r="L1070">
        <v>2.0737157368427794E-2</v>
      </c>
      <c r="M1070">
        <v>2.6657662726099485E-2</v>
      </c>
      <c r="N1070">
        <v>2.3380874891469131E-2</v>
      </c>
      <c r="O1070" t="s">
        <v>775</v>
      </c>
    </row>
    <row r="1071" spans="1:15">
      <c r="A1071" t="s">
        <v>3925</v>
      </c>
      <c r="B1071" t="s">
        <v>86</v>
      </c>
      <c r="C1071" t="s">
        <v>3926</v>
      </c>
      <c r="D1071" t="s">
        <v>85</v>
      </c>
      <c r="E1071" t="s">
        <v>3927</v>
      </c>
      <c r="F1071" t="s">
        <v>3928</v>
      </c>
      <c r="G1071">
        <v>39737203.434612498</v>
      </c>
      <c r="H1071">
        <v>62935376.88840615</v>
      </c>
      <c r="I1071">
        <v>0</v>
      </c>
      <c r="J1071">
        <v>784984.95527469018</v>
      </c>
      <c r="K1071">
        <v>2.1474053706869488E-3</v>
      </c>
      <c r="L1071">
        <v>2.5973138398057449E-3</v>
      </c>
      <c r="M1071">
        <v>0</v>
      </c>
      <c r="N1071">
        <v>4.026164702840348E-3</v>
      </c>
      <c r="O1071" t="s">
        <v>1539</v>
      </c>
    </row>
    <row r="1072" spans="1:15">
      <c r="A1072" t="s">
        <v>3929</v>
      </c>
      <c r="B1072" t="s">
        <v>86</v>
      </c>
      <c r="C1072" t="s">
        <v>512</v>
      </c>
      <c r="D1072" t="s">
        <v>85</v>
      </c>
      <c r="E1072" t="s">
        <v>513</v>
      </c>
      <c r="F1072" t="s">
        <v>3930</v>
      </c>
      <c r="G1072">
        <v>54648502.452035002</v>
      </c>
      <c r="H1072">
        <v>82621944.962775111</v>
      </c>
      <c r="I1072">
        <v>0</v>
      </c>
      <c r="J1072">
        <v>1085367.379478028</v>
      </c>
      <c r="K1072">
        <v>2.9532145577028887E-3</v>
      </c>
      <c r="L1072">
        <v>3.4097693814401655E-3</v>
      </c>
      <c r="M1072">
        <v>0</v>
      </c>
      <c r="N1072">
        <v>5.5668173045935795E-3</v>
      </c>
      <c r="O1072" t="s">
        <v>775</v>
      </c>
    </row>
    <row r="1073" spans="1:15">
      <c r="A1073" t="s">
        <v>3931</v>
      </c>
      <c r="B1073" t="s">
        <v>86</v>
      </c>
      <c r="C1073" t="s">
        <v>516</v>
      </c>
      <c r="D1073" t="s">
        <v>85</v>
      </c>
      <c r="E1073" t="s">
        <v>517</v>
      </c>
      <c r="F1073" t="s">
        <v>3932</v>
      </c>
      <c r="G1073">
        <v>138047602.9324401</v>
      </c>
      <c r="H1073">
        <v>266096050.29685518</v>
      </c>
      <c r="I1073">
        <v>475254.43236298999</v>
      </c>
      <c r="J1073">
        <v>1810493.0779725898</v>
      </c>
      <c r="K1073">
        <v>7.4601164230235686E-3</v>
      </c>
      <c r="L1073">
        <v>1.0981660686312459E-2</v>
      </c>
      <c r="M1073">
        <v>1.1202546022883174E-2</v>
      </c>
      <c r="N1073">
        <v>9.2859656434042814E-3</v>
      </c>
      <c r="O1073" t="s">
        <v>161</v>
      </c>
    </row>
    <row r="1074" spans="1:15">
      <c r="A1074" t="s">
        <v>3933</v>
      </c>
      <c r="B1074" t="s">
        <v>86</v>
      </c>
      <c r="C1074" t="s">
        <v>1692</v>
      </c>
      <c r="D1074" t="s">
        <v>85</v>
      </c>
      <c r="E1074" t="s">
        <v>1693</v>
      </c>
      <c r="F1074" t="s">
        <v>3934</v>
      </c>
      <c r="G1074">
        <v>24706729.996792398</v>
      </c>
      <c r="H1074">
        <v>46770505.604081497</v>
      </c>
      <c r="I1074">
        <v>0</v>
      </c>
      <c r="J1074">
        <v>396095.55982927996</v>
      </c>
      <c r="K1074">
        <v>1.3351559773079364E-3</v>
      </c>
      <c r="L1074">
        <v>1.9301970927351581E-3</v>
      </c>
      <c r="M1074">
        <v>0</v>
      </c>
      <c r="N1074">
        <v>2.0315624538031866E-3</v>
      </c>
      <c r="O1074" t="s">
        <v>1539</v>
      </c>
    </row>
    <row r="1075" spans="1:15">
      <c r="A1075" t="s">
        <v>3935</v>
      </c>
      <c r="B1075" t="s">
        <v>86</v>
      </c>
      <c r="C1075" t="s">
        <v>2679</v>
      </c>
      <c r="D1075" t="s">
        <v>85</v>
      </c>
      <c r="E1075" t="s">
        <v>2680</v>
      </c>
      <c r="F1075" t="s">
        <v>3936</v>
      </c>
      <c r="G1075">
        <v>70548418.860575899</v>
      </c>
      <c r="H1075">
        <v>98012598.619612366</v>
      </c>
      <c r="I1075">
        <v>131238.614685106</v>
      </c>
      <c r="J1075">
        <v>882598.96784829709</v>
      </c>
      <c r="K1075">
        <v>3.8124488001265522E-3</v>
      </c>
      <c r="L1075">
        <v>4.0449345257983355E-3</v>
      </c>
      <c r="M1075">
        <v>3.0935148014914599E-3</v>
      </c>
      <c r="N1075">
        <v>4.5268240967378326E-3</v>
      </c>
      <c r="O1075" t="s">
        <v>775</v>
      </c>
    </row>
    <row r="1076" spans="1:15">
      <c r="A1076" t="s">
        <v>3937</v>
      </c>
      <c r="B1076" t="s">
        <v>86</v>
      </c>
      <c r="C1076" t="s">
        <v>3538</v>
      </c>
      <c r="D1076" t="s">
        <v>85</v>
      </c>
      <c r="E1076" t="s">
        <v>3539</v>
      </c>
      <c r="F1076" t="s">
        <v>3938</v>
      </c>
      <c r="G1076">
        <v>86179243.313682988</v>
      </c>
      <c r="H1076">
        <v>129684706.43294671</v>
      </c>
      <c r="I1076">
        <v>158307.8200149</v>
      </c>
      <c r="J1076">
        <v>1146381.99793687</v>
      </c>
      <c r="K1076">
        <v>4.657141266572999E-3</v>
      </c>
      <c r="L1076">
        <v>5.352027738336913E-3</v>
      </c>
      <c r="M1076">
        <v>3.7315814829575258E-3</v>
      </c>
      <c r="N1076">
        <v>5.8797594846259323E-3</v>
      </c>
      <c r="O1076" t="s">
        <v>775</v>
      </c>
    </row>
    <row r="1077" spans="1:15">
      <c r="A1077" t="s">
        <v>3939</v>
      </c>
      <c r="B1077" t="s">
        <v>86</v>
      </c>
      <c r="C1077" t="s">
        <v>3940</v>
      </c>
      <c r="D1077" t="s">
        <v>85</v>
      </c>
      <c r="E1077" t="s">
        <v>3941</v>
      </c>
      <c r="F1077" t="s">
        <v>3942</v>
      </c>
      <c r="G1077">
        <v>14696473.421006121</v>
      </c>
      <c r="H1077">
        <v>26680297.804821528</v>
      </c>
      <c r="I1077">
        <v>0</v>
      </c>
      <c r="J1077">
        <v>350237.95734415797</v>
      </c>
      <c r="K1077">
        <v>7.9419997449889227E-4</v>
      </c>
      <c r="L1077">
        <v>1.1010835267019365E-3</v>
      </c>
      <c r="M1077">
        <v>0</v>
      </c>
      <c r="N1077">
        <v>1.7963601620371308E-3</v>
      </c>
      <c r="O1077" t="s">
        <v>1539</v>
      </c>
    </row>
    <row r="1078" spans="1:15">
      <c r="A1078" t="s">
        <v>3943</v>
      </c>
      <c r="B1078" t="s">
        <v>86</v>
      </c>
      <c r="C1078" t="s">
        <v>2691</v>
      </c>
      <c r="D1078" t="s">
        <v>85</v>
      </c>
      <c r="E1078" t="s">
        <v>2692</v>
      </c>
      <c r="F1078" t="s">
        <v>3944</v>
      </c>
      <c r="G1078">
        <v>71485178.311301127</v>
      </c>
      <c r="H1078">
        <v>111683672.94242826</v>
      </c>
      <c r="I1078">
        <v>156084.33714926001</v>
      </c>
      <c r="J1078">
        <v>875920.43755741999</v>
      </c>
      <c r="K1078">
        <v>3.8630714434345847E-3</v>
      </c>
      <c r="L1078">
        <v>4.6091334278979251E-3</v>
      </c>
      <c r="M1078">
        <v>3.6791702534407869E-3</v>
      </c>
      <c r="N1078">
        <v>4.4925701116858893E-3</v>
      </c>
      <c r="O1078" t="s">
        <v>775</v>
      </c>
    </row>
    <row r="1079" spans="1:15">
      <c r="A1079" t="s">
        <v>3945</v>
      </c>
      <c r="B1079" t="s">
        <v>86</v>
      </c>
      <c r="C1079" t="s">
        <v>3946</v>
      </c>
      <c r="D1079" t="s">
        <v>85</v>
      </c>
      <c r="E1079" t="s">
        <v>3947</v>
      </c>
      <c r="F1079" t="s">
        <v>3948</v>
      </c>
      <c r="G1079">
        <v>29067979.269212</v>
      </c>
      <c r="H1079">
        <v>57535053.397260919</v>
      </c>
      <c r="I1079">
        <v>0</v>
      </c>
      <c r="J1079">
        <v>716420.35266732296</v>
      </c>
      <c r="K1079">
        <v>1.570838644959904E-3</v>
      </c>
      <c r="L1079">
        <v>2.3744449918468237E-3</v>
      </c>
      <c r="M1079">
        <v>0</v>
      </c>
      <c r="N1079">
        <v>3.6744988766010947E-3</v>
      </c>
      <c r="O1079" t="s">
        <v>161</v>
      </c>
    </row>
    <row r="1080" spans="1:15">
      <c r="A1080" t="s">
        <v>3949</v>
      </c>
      <c r="B1080" t="s">
        <v>86</v>
      </c>
      <c r="C1080" t="s">
        <v>524</v>
      </c>
      <c r="D1080" t="s">
        <v>85</v>
      </c>
      <c r="E1080" t="s">
        <v>525</v>
      </c>
      <c r="F1080" t="s">
        <v>3950</v>
      </c>
      <c r="G1080">
        <v>18927077.909130301</v>
      </c>
      <c r="H1080">
        <v>39318913.153185382</v>
      </c>
      <c r="I1080">
        <v>0</v>
      </c>
      <c r="J1080">
        <v>573918.47798736999</v>
      </c>
      <c r="K1080">
        <v>1.0228225753318681E-3</v>
      </c>
      <c r="L1080">
        <v>1.6226733253694324E-3</v>
      </c>
      <c r="M1080">
        <v>0</v>
      </c>
      <c r="N1080">
        <v>2.9436109607629654E-3</v>
      </c>
      <c r="O1080" t="s">
        <v>161</v>
      </c>
    </row>
    <row r="1081" spans="1:15">
      <c r="A1081" t="s">
        <v>3951</v>
      </c>
      <c r="B1081" t="s">
        <v>86</v>
      </c>
      <c r="C1081" t="s">
        <v>528</v>
      </c>
      <c r="D1081" t="s">
        <v>85</v>
      </c>
      <c r="E1081" t="s">
        <v>529</v>
      </c>
      <c r="F1081" t="s">
        <v>3952</v>
      </c>
      <c r="G1081">
        <v>104511745.32098202</v>
      </c>
      <c r="H1081">
        <v>152413613.5864813</v>
      </c>
      <c r="I1081">
        <v>311524.79835300002</v>
      </c>
      <c r="J1081">
        <v>1186761.1542925301</v>
      </c>
      <c r="K1081">
        <v>5.647832856970951E-3</v>
      </c>
      <c r="L1081">
        <v>6.2900392039425216E-3</v>
      </c>
      <c r="M1081">
        <v>7.3431632682878127E-3</v>
      </c>
      <c r="N1081">
        <v>6.0868629876385996E-3</v>
      </c>
      <c r="O1081" t="s">
        <v>775</v>
      </c>
    </row>
    <row r="1082" spans="1:15">
      <c r="A1082" t="s">
        <v>3953</v>
      </c>
      <c r="B1082" t="s">
        <v>86</v>
      </c>
      <c r="C1082" t="s">
        <v>532</v>
      </c>
      <c r="D1082" t="s">
        <v>85</v>
      </c>
      <c r="E1082" t="s">
        <v>533</v>
      </c>
      <c r="F1082" t="s">
        <v>3954</v>
      </c>
      <c r="G1082">
        <v>33634632.390562303</v>
      </c>
      <c r="H1082">
        <v>66629170.776505642</v>
      </c>
      <c r="I1082">
        <v>72047.803870949996</v>
      </c>
      <c r="J1082">
        <v>726015.31443486013</v>
      </c>
      <c r="K1082">
        <v>1.8176213722594851E-3</v>
      </c>
      <c r="L1082">
        <v>2.7497550018561788E-3</v>
      </c>
      <c r="M1082">
        <v>1.6982878722433803E-3</v>
      </c>
      <c r="N1082">
        <v>3.7237111527523526E-3</v>
      </c>
      <c r="O1082" t="s">
        <v>1539</v>
      </c>
    </row>
    <row r="1083" spans="1:15">
      <c r="A1083" t="s">
        <v>3955</v>
      </c>
      <c r="B1083" t="s">
        <v>86</v>
      </c>
      <c r="C1083" t="s">
        <v>3956</v>
      </c>
      <c r="D1083" t="s">
        <v>85</v>
      </c>
      <c r="E1083" t="s">
        <v>3957</v>
      </c>
      <c r="F1083" t="s">
        <v>3958</v>
      </c>
      <c r="G1083">
        <v>102494070.9517539</v>
      </c>
      <c r="H1083">
        <v>162071810.86089671</v>
      </c>
      <c r="I1083">
        <v>236659.5362147</v>
      </c>
      <c r="J1083">
        <v>1288169.4605207301</v>
      </c>
      <c r="K1083">
        <v>5.5387973838555002E-3</v>
      </c>
      <c r="L1083">
        <v>6.6886285298298261E-3</v>
      </c>
      <c r="M1083">
        <v>5.5784631676500333E-3</v>
      </c>
      <c r="N1083">
        <v>6.6069832018762495E-3</v>
      </c>
      <c r="O1083" t="s">
        <v>775</v>
      </c>
    </row>
    <row r="1084" spans="1:15">
      <c r="A1084" t="s">
        <v>3959</v>
      </c>
      <c r="B1084" t="s">
        <v>86</v>
      </c>
      <c r="C1084" t="s">
        <v>3960</v>
      </c>
      <c r="D1084" t="s">
        <v>85</v>
      </c>
      <c r="E1084" t="s">
        <v>3961</v>
      </c>
      <c r="F1084" t="s">
        <v>3962</v>
      </c>
      <c r="G1084">
        <v>192729437.051716</v>
      </c>
      <c r="H1084">
        <v>266556740.63339821</v>
      </c>
      <c r="I1084">
        <v>482306.50194489997</v>
      </c>
      <c r="J1084">
        <v>1837358.1050726001</v>
      </c>
      <c r="K1084">
        <v>1.0415132229809445E-2</v>
      </c>
      <c r="L1084">
        <v>1.1000673163016771E-2</v>
      </c>
      <c r="M1084">
        <v>1.1368775159674434E-2</v>
      </c>
      <c r="N1084">
        <v>9.4237555757133162E-3</v>
      </c>
      <c r="O1084" t="s">
        <v>775</v>
      </c>
    </row>
    <row r="1085" spans="1:15">
      <c r="A1085" t="s">
        <v>3963</v>
      </c>
      <c r="B1085" t="s">
        <v>86</v>
      </c>
      <c r="C1085" t="s">
        <v>3964</v>
      </c>
      <c r="D1085" t="s">
        <v>85</v>
      </c>
      <c r="E1085" t="s">
        <v>3965</v>
      </c>
      <c r="F1085" t="s">
        <v>3966</v>
      </c>
      <c r="G1085">
        <v>17127690.229950991</v>
      </c>
      <c r="H1085">
        <v>32391715.373939477</v>
      </c>
      <c r="I1085">
        <v>0</v>
      </c>
      <c r="J1085">
        <v>438102.375662865</v>
      </c>
      <c r="K1085">
        <v>9.2558335283409463E-4</v>
      </c>
      <c r="L1085">
        <v>1.3367910830971773E-3</v>
      </c>
      <c r="M1085">
        <v>0</v>
      </c>
      <c r="N1085">
        <v>2.2470141743125469E-3</v>
      </c>
      <c r="O1085" t="s">
        <v>775</v>
      </c>
    </row>
    <row r="1086" spans="1:15">
      <c r="A1086" t="s">
        <v>3967</v>
      </c>
      <c r="B1086" t="s">
        <v>86</v>
      </c>
      <c r="C1086" t="s">
        <v>193</v>
      </c>
      <c r="D1086" t="s">
        <v>85</v>
      </c>
      <c r="E1086" t="s">
        <v>2958</v>
      </c>
      <c r="F1086" t="s">
        <v>3968</v>
      </c>
      <c r="G1086">
        <v>107524061.38927901</v>
      </c>
      <c r="H1086">
        <v>180515563.98402971</v>
      </c>
      <c r="I1086">
        <v>310033.40843439999</v>
      </c>
      <c r="J1086">
        <v>1181079.6547320699</v>
      </c>
      <c r="K1086">
        <v>5.810618940141391E-3</v>
      </c>
      <c r="L1086">
        <v>7.4497936743496583E-3</v>
      </c>
      <c r="M1086">
        <v>7.3080087004111687E-3</v>
      </c>
      <c r="N1086">
        <v>6.0577227438214131E-3</v>
      </c>
      <c r="O1086" t="s">
        <v>775</v>
      </c>
    </row>
    <row r="1087" spans="1:15">
      <c r="A1087" t="s">
        <v>3969</v>
      </c>
      <c r="B1087" t="s">
        <v>86</v>
      </c>
      <c r="C1087" t="s">
        <v>3970</v>
      </c>
      <c r="D1087" t="s">
        <v>85</v>
      </c>
      <c r="E1087" t="s">
        <v>3971</v>
      </c>
      <c r="F1087" t="s">
        <v>3972</v>
      </c>
      <c r="G1087">
        <v>224898663.43748388</v>
      </c>
      <c r="H1087">
        <v>298374191.65883917</v>
      </c>
      <c r="I1087">
        <v>274331.09832200001</v>
      </c>
      <c r="J1087">
        <v>4118818.6525066704</v>
      </c>
      <c r="K1087">
        <v>1.2153562807223224E-2</v>
      </c>
      <c r="L1087">
        <v>1.2313764622566656E-2</v>
      </c>
      <c r="M1087">
        <v>6.466445224256297E-3</v>
      </c>
      <c r="N1087">
        <v>2.1125299491020041E-2</v>
      </c>
      <c r="O1087" t="s">
        <v>775</v>
      </c>
    </row>
    <row r="1088" spans="1:15">
      <c r="A1088" t="s">
        <v>3973</v>
      </c>
      <c r="B1088" t="s">
        <v>86</v>
      </c>
      <c r="C1088" t="s">
        <v>2963</v>
      </c>
      <c r="D1088" t="s">
        <v>85</v>
      </c>
      <c r="E1088" t="s">
        <v>2964</v>
      </c>
      <c r="F1088" t="s">
        <v>3974</v>
      </c>
      <c r="G1088">
        <v>27706100.1811998</v>
      </c>
      <c r="H1088">
        <v>47494754.316087775</v>
      </c>
      <c r="I1088">
        <v>0</v>
      </c>
      <c r="J1088">
        <v>538505.7850038209</v>
      </c>
      <c r="K1088">
        <v>1.4972424626660012E-3</v>
      </c>
      <c r="L1088">
        <v>1.960086501461364E-3</v>
      </c>
      <c r="M1088">
        <v>0</v>
      </c>
      <c r="N1088">
        <v>2.7619803020288818E-3</v>
      </c>
      <c r="O1088" t="s">
        <v>775</v>
      </c>
    </row>
    <row r="1089" spans="1:15">
      <c r="A1089" t="s">
        <v>3975</v>
      </c>
      <c r="B1089" t="s">
        <v>86</v>
      </c>
      <c r="C1089" t="s">
        <v>3976</v>
      </c>
      <c r="D1089" t="s">
        <v>85</v>
      </c>
      <c r="E1089" t="s">
        <v>3977</v>
      </c>
      <c r="F1089" t="s">
        <v>3978</v>
      </c>
      <c r="G1089">
        <v>10953200.50104133</v>
      </c>
      <c r="H1089">
        <v>15113157.346517825</v>
      </c>
      <c r="I1089">
        <v>0</v>
      </c>
      <c r="J1089">
        <v>230252.55449552002</v>
      </c>
      <c r="K1089">
        <v>5.919128561940911E-4</v>
      </c>
      <c r="L1089">
        <v>6.2371300022362854E-4</v>
      </c>
      <c r="M1089">
        <v>0</v>
      </c>
      <c r="N1089">
        <v>1.1809585666827064E-3</v>
      </c>
      <c r="O1089" t="s">
        <v>1539</v>
      </c>
    </row>
    <row r="1090" spans="1:15">
      <c r="A1090" t="s">
        <v>3979</v>
      </c>
      <c r="B1090" t="s">
        <v>86</v>
      </c>
      <c r="C1090" t="s">
        <v>3980</v>
      </c>
      <c r="D1090" t="s">
        <v>85</v>
      </c>
      <c r="E1090" t="s">
        <v>3981</v>
      </c>
      <c r="F1090" t="s">
        <v>3982</v>
      </c>
      <c r="G1090">
        <v>34239096.1365797</v>
      </c>
      <c r="H1090">
        <v>52460059.833245195</v>
      </c>
      <c r="I1090">
        <v>0</v>
      </c>
      <c r="J1090">
        <v>659897.33146558597</v>
      </c>
      <c r="K1090">
        <v>1.8502866980094268E-3</v>
      </c>
      <c r="L1090">
        <v>2.1650023592220025E-3</v>
      </c>
      <c r="M1090">
        <v>0</v>
      </c>
      <c r="N1090">
        <v>3.3845939665373141E-3</v>
      </c>
      <c r="O1090" t="s">
        <v>775</v>
      </c>
    </row>
    <row r="1091" spans="1:15">
      <c r="A1091" t="s">
        <v>3983</v>
      </c>
      <c r="B1091" t="s">
        <v>86</v>
      </c>
      <c r="C1091" t="s">
        <v>536</v>
      </c>
      <c r="D1091" t="s">
        <v>85</v>
      </c>
      <c r="E1091" t="s">
        <v>537</v>
      </c>
      <c r="F1091" t="s">
        <v>3984</v>
      </c>
      <c r="G1091">
        <v>94323379.511078</v>
      </c>
      <c r="H1091">
        <v>166502073.931299</v>
      </c>
      <c r="I1091">
        <v>0</v>
      </c>
      <c r="J1091">
        <v>1668634.2118257</v>
      </c>
      <c r="K1091">
        <v>5.0972518002362389E-3</v>
      </c>
      <c r="L1091">
        <v>6.8714634337526132E-3</v>
      </c>
      <c r="M1091">
        <v>0</v>
      </c>
      <c r="N1091">
        <v>8.5583756993833811E-3</v>
      </c>
      <c r="O1091" t="s">
        <v>1539</v>
      </c>
    </row>
    <row r="1092" spans="1:15">
      <c r="A1092" t="s">
        <v>3985</v>
      </c>
      <c r="B1092" t="s">
        <v>86</v>
      </c>
      <c r="C1092" t="s">
        <v>544</v>
      </c>
      <c r="D1092" t="s">
        <v>85</v>
      </c>
      <c r="E1092" t="s">
        <v>545</v>
      </c>
      <c r="F1092" t="s">
        <v>3986</v>
      </c>
      <c r="G1092">
        <v>195024409.4897069</v>
      </c>
      <c r="H1092">
        <v>369368132.57154101</v>
      </c>
      <c r="I1092">
        <v>266505.17308859999</v>
      </c>
      <c r="J1092">
        <v>3881767.1965274001</v>
      </c>
      <c r="K1092">
        <v>1.0539152938690722E-2</v>
      </c>
      <c r="L1092">
        <v>1.5243651665300492E-2</v>
      </c>
      <c r="M1092">
        <v>6.2819750086648184E-3</v>
      </c>
      <c r="N1092">
        <v>1.9909469558984368E-2</v>
      </c>
      <c r="O1092" t="s">
        <v>1539</v>
      </c>
    </row>
    <row r="1093" spans="1:15">
      <c r="A1093" t="s">
        <v>3987</v>
      </c>
      <c r="B1093" t="s">
        <v>86</v>
      </c>
      <c r="C1093" t="s">
        <v>3988</v>
      </c>
      <c r="D1093" t="s">
        <v>85</v>
      </c>
      <c r="E1093" t="s">
        <v>3989</v>
      </c>
      <c r="F1093" t="s">
        <v>3990</v>
      </c>
      <c r="G1093">
        <v>60536263.189487703</v>
      </c>
      <c r="H1093">
        <v>90147874.808962956</v>
      </c>
      <c r="I1093">
        <v>0</v>
      </c>
      <c r="J1093">
        <v>658513.89323604002</v>
      </c>
      <c r="K1093">
        <v>3.2713901698777715E-3</v>
      </c>
      <c r="L1093">
        <v>3.7203610186614844E-3</v>
      </c>
      <c r="M1093">
        <v>0</v>
      </c>
      <c r="N1093">
        <v>3.3774983526265877E-3</v>
      </c>
      <c r="O1093" t="s">
        <v>1539</v>
      </c>
    </row>
    <row r="1094" spans="1:15">
      <c r="A1094" t="s">
        <v>3991</v>
      </c>
      <c r="B1094" t="s">
        <v>86</v>
      </c>
      <c r="C1094" t="s">
        <v>976</v>
      </c>
      <c r="D1094" t="s">
        <v>85</v>
      </c>
      <c r="E1094" t="s">
        <v>977</v>
      </c>
      <c r="F1094" t="s">
        <v>3992</v>
      </c>
      <c r="G1094">
        <v>234107060.6166932</v>
      </c>
      <c r="H1094">
        <v>359355216.5498848</v>
      </c>
      <c r="I1094">
        <v>522030.82431945001</v>
      </c>
      <c r="J1094">
        <v>2977216.9950223202</v>
      </c>
      <c r="K1094">
        <v>1.2651186189064651E-2</v>
      </c>
      <c r="L1094">
        <v>1.4830423261091933E-2</v>
      </c>
      <c r="M1094">
        <v>1.2305144227115036E-2</v>
      </c>
      <c r="N1094">
        <v>1.5270058231702974E-2</v>
      </c>
      <c r="O1094" t="s">
        <v>775</v>
      </c>
    </row>
    <row r="1095" spans="1:15">
      <c r="A1095" t="s">
        <v>3993</v>
      </c>
      <c r="B1095" t="s">
        <v>86</v>
      </c>
      <c r="C1095" t="s">
        <v>3994</v>
      </c>
      <c r="D1095" t="s">
        <v>85</v>
      </c>
      <c r="E1095" t="s">
        <v>3995</v>
      </c>
      <c r="F1095" t="s">
        <v>3996</v>
      </c>
      <c r="G1095">
        <v>4359925.5336611709</v>
      </c>
      <c r="H1095">
        <v>7209055.3760202602</v>
      </c>
      <c r="I1095">
        <v>0</v>
      </c>
      <c r="J1095">
        <v>86301.190211734007</v>
      </c>
      <c r="K1095">
        <v>2.3561113257970412E-4</v>
      </c>
      <c r="L1095">
        <v>2.9751437467776199E-4</v>
      </c>
      <c r="M1095">
        <v>0</v>
      </c>
      <c r="N1095">
        <v>4.4263626138160391E-4</v>
      </c>
      <c r="O1095" t="s">
        <v>775</v>
      </c>
    </row>
    <row r="1096" spans="1:15">
      <c r="A1096" t="s">
        <v>3997</v>
      </c>
      <c r="B1096" t="s">
        <v>86</v>
      </c>
      <c r="C1096" t="s">
        <v>3998</v>
      </c>
      <c r="D1096" t="s">
        <v>85</v>
      </c>
      <c r="E1096" t="s">
        <v>3999</v>
      </c>
      <c r="F1096" t="s">
        <v>4000</v>
      </c>
      <c r="G1096">
        <v>138001671.34337839</v>
      </c>
      <c r="H1096">
        <v>220492677.38739687</v>
      </c>
      <c r="I1096">
        <v>520625.80937836994</v>
      </c>
      <c r="J1096">
        <v>1983336.42305254</v>
      </c>
      <c r="K1096">
        <v>7.4576342719784505E-3</v>
      </c>
      <c r="L1096">
        <v>9.0996306190327877E-3</v>
      </c>
      <c r="M1096">
        <v>1.2272025662682024E-2</v>
      </c>
      <c r="N1096">
        <v>1.0172474066789587E-2</v>
      </c>
      <c r="O1096" t="s">
        <v>775</v>
      </c>
    </row>
    <row r="1097" spans="1:15">
      <c r="A1097" t="s">
        <v>4001</v>
      </c>
      <c r="B1097" t="s">
        <v>86</v>
      </c>
      <c r="C1097" t="s">
        <v>4002</v>
      </c>
      <c r="D1097" t="s">
        <v>85</v>
      </c>
      <c r="E1097" t="s">
        <v>4003</v>
      </c>
      <c r="F1097" t="s">
        <v>4004</v>
      </c>
      <c r="G1097">
        <v>108881911.241366</v>
      </c>
      <c r="H1097">
        <v>152956311.62071857</v>
      </c>
      <c r="I1097">
        <v>340502.12295369996</v>
      </c>
      <c r="J1097">
        <v>1297150.94449048</v>
      </c>
      <c r="K1097">
        <v>5.8839973818265523E-3</v>
      </c>
      <c r="L1097">
        <v>6.3124361003281454E-3</v>
      </c>
      <c r="M1097">
        <v>8.0262075291174049E-3</v>
      </c>
      <c r="N1097">
        <v>6.6530489684812665E-3</v>
      </c>
      <c r="O1097" t="s">
        <v>775</v>
      </c>
    </row>
    <row r="1098" spans="1:15">
      <c r="A1098" t="s">
        <v>4005</v>
      </c>
      <c r="B1098" t="s">
        <v>86</v>
      </c>
      <c r="C1098" t="s">
        <v>552</v>
      </c>
      <c r="D1098" t="s">
        <v>85</v>
      </c>
      <c r="E1098" t="s">
        <v>553</v>
      </c>
      <c r="F1098" t="s">
        <v>4006</v>
      </c>
      <c r="G1098">
        <v>48393149.783260517</v>
      </c>
      <c r="H1098">
        <v>82373988.784890339</v>
      </c>
      <c r="I1098">
        <v>42189.162797089994</v>
      </c>
      <c r="J1098">
        <v>964323.70329747</v>
      </c>
      <c r="K1098">
        <v>2.615174213757425E-3</v>
      </c>
      <c r="L1098">
        <v>3.3995363448822468E-3</v>
      </c>
      <c r="M1098">
        <v>9.9446950037139015E-4</v>
      </c>
      <c r="N1098">
        <v>4.9459878565060499E-3</v>
      </c>
      <c r="O1098" t="s">
        <v>775</v>
      </c>
    </row>
    <row r="1099" spans="1:15">
      <c r="A1099" t="s">
        <v>4007</v>
      </c>
      <c r="B1099" t="s">
        <v>86</v>
      </c>
      <c r="C1099" t="s">
        <v>990</v>
      </c>
      <c r="D1099" t="s">
        <v>85</v>
      </c>
      <c r="E1099" t="s">
        <v>991</v>
      </c>
      <c r="F1099" t="s">
        <v>4008</v>
      </c>
      <c r="G1099">
        <v>269442267.98440671</v>
      </c>
      <c r="H1099">
        <v>349915301.89846897</v>
      </c>
      <c r="I1099">
        <v>823695.11067110009</v>
      </c>
      <c r="J1099">
        <v>3137886.1420013802</v>
      </c>
      <c r="K1099">
        <v>1.4560706928253654E-2</v>
      </c>
      <c r="L1099">
        <v>1.444084235790322E-2</v>
      </c>
      <c r="M1099">
        <v>1.9415878648910902E-2</v>
      </c>
      <c r="N1099">
        <v>1.6094125551790905E-2</v>
      </c>
      <c r="O1099" t="s">
        <v>775</v>
      </c>
    </row>
    <row r="1100" spans="1:15">
      <c r="A1100" t="s">
        <v>4009</v>
      </c>
      <c r="B1100" t="s">
        <v>86</v>
      </c>
      <c r="C1100" t="s">
        <v>560</v>
      </c>
      <c r="D1100" t="s">
        <v>85</v>
      </c>
      <c r="E1100" t="s">
        <v>561</v>
      </c>
      <c r="F1100" t="s">
        <v>4010</v>
      </c>
      <c r="G1100">
        <v>244324177.74424401</v>
      </c>
      <c r="H1100">
        <v>347227091.83972943</v>
      </c>
      <c r="I1100">
        <v>810873.65550849994</v>
      </c>
      <c r="J1100">
        <v>3089042.5024005002</v>
      </c>
      <c r="K1100">
        <v>1.3203320971995286E-2</v>
      </c>
      <c r="L1100">
        <v>1.4329901174500925E-2</v>
      </c>
      <c r="M1100">
        <v>1.911365539383212E-2</v>
      </c>
      <c r="N1100">
        <v>1.5843607963653816E-2</v>
      </c>
      <c r="O1100" t="s">
        <v>775</v>
      </c>
    </row>
    <row r="1101" spans="1:15">
      <c r="A1101" t="s">
        <v>4011</v>
      </c>
      <c r="B1101" t="s">
        <v>86</v>
      </c>
      <c r="C1101" t="s">
        <v>4012</v>
      </c>
      <c r="D1101" t="s">
        <v>85</v>
      </c>
      <c r="E1101" t="s">
        <v>4013</v>
      </c>
      <c r="F1101" t="s">
        <v>4014</v>
      </c>
      <c r="G1101">
        <v>114728331.99265701</v>
      </c>
      <c r="H1101">
        <v>186870104.33045846</v>
      </c>
      <c r="I1101">
        <v>426121.98118390003</v>
      </c>
      <c r="J1101">
        <v>1623321.7984734897</v>
      </c>
      <c r="K1101">
        <v>6.1999389739739851E-3</v>
      </c>
      <c r="L1101">
        <v>7.7120426097401417E-3</v>
      </c>
      <c r="M1101">
        <v>1.0044411541497791E-2</v>
      </c>
      <c r="N1101">
        <v>8.3259696666138205E-3</v>
      </c>
      <c r="O1101" t="s">
        <v>161</v>
      </c>
    </row>
    <row r="1102" spans="1:15">
      <c r="A1102" t="s">
        <v>4015</v>
      </c>
      <c r="B1102" t="s">
        <v>86</v>
      </c>
      <c r="C1102" t="s">
        <v>3005</v>
      </c>
      <c r="D1102" t="s">
        <v>85</v>
      </c>
      <c r="E1102" t="s">
        <v>3006</v>
      </c>
      <c r="F1102" t="s">
        <v>4016</v>
      </c>
      <c r="G1102">
        <v>45012517.779703699</v>
      </c>
      <c r="H1102">
        <v>73183100.722220585</v>
      </c>
      <c r="I1102">
        <v>0</v>
      </c>
      <c r="J1102">
        <v>919460.17452258</v>
      </c>
      <c r="K1102">
        <v>2.4324842735179279E-3</v>
      </c>
      <c r="L1102">
        <v>3.0202326536116677E-3</v>
      </c>
      <c r="M1102">
        <v>0</v>
      </c>
      <c r="N1102">
        <v>4.715884139505363E-3</v>
      </c>
      <c r="O1102" t="s">
        <v>775</v>
      </c>
    </row>
    <row r="1103" spans="1:15">
      <c r="A1103" t="s">
        <v>4017</v>
      </c>
      <c r="B1103" t="s">
        <v>86</v>
      </c>
      <c r="C1103" t="s">
        <v>1764</v>
      </c>
      <c r="D1103" t="s">
        <v>85</v>
      </c>
      <c r="E1103" t="s">
        <v>1765</v>
      </c>
      <c r="F1103" t="s">
        <v>4018</v>
      </c>
      <c r="G1103">
        <v>77319069.458615005</v>
      </c>
      <c r="H1103">
        <v>119294593.66994101</v>
      </c>
      <c r="I1103">
        <v>162510.33527409998</v>
      </c>
      <c r="J1103">
        <v>1054882.5424551801</v>
      </c>
      <c r="K1103">
        <v>4.1783359336083643E-3</v>
      </c>
      <c r="L1103">
        <v>4.9232325994065795E-3</v>
      </c>
      <c r="M1103">
        <v>3.8306418333659961E-3</v>
      </c>
      <c r="N1103">
        <v>5.410461473862681E-3</v>
      </c>
      <c r="O1103" t="s">
        <v>775</v>
      </c>
    </row>
    <row r="1104" spans="1:15">
      <c r="A1104" t="s">
        <v>4019</v>
      </c>
      <c r="B1104" t="s">
        <v>86</v>
      </c>
      <c r="C1104" t="s">
        <v>4020</v>
      </c>
      <c r="D1104" t="s">
        <v>85</v>
      </c>
      <c r="E1104" t="s">
        <v>4021</v>
      </c>
      <c r="F1104" t="s">
        <v>4022</v>
      </c>
      <c r="G1104">
        <v>34840031.346038751</v>
      </c>
      <c r="H1104">
        <v>63502058.17881953</v>
      </c>
      <c r="I1104">
        <v>92023.27461652999</v>
      </c>
      <c r="J1104">
        <v>682924.69447897992</v>
      </c>
      <c r="K1104">
        <v>1.8827613410313164E-3</v>
      </c>
      <c r="L1104">
        <v>2.6207005140598681E-3</v>
      </c>
      <c r="M1104">
        <v>2.1691433027619124E-3</v>
      </c>
      <c r="N1104">
        <v>3.5027006328384219E-3</v>
      </c>
      <c r="O1104" t="s">
        <v>161</v>
      </c>
    </row>
    <row r="1105" spans="1:15">
      <c r="A1105" t="s">
        <v>4023</v>
      </c>
      <c r="B1105" t="s">
        <v>86</v>
      </c>
      <c r="C1105" t="s">
        <v>4024</v>
      </c>
      <c r="D1105" t="s">
        <v>85</v>
      </c>
      <c r="E1105" t="s">
        <v>4025</v>
      </c>
      <c r="F1105" t="s">
        <v>4026</v>
      </c>
      <c r="G1105">
        <v>63369037.398413196</v>
      </c>
      <c r="H1105">
        <v>113245552.16815807</v>
      </c>
      <c r="I1105">
        <v>413535.09981020004</v>
      </c>
      <c r="J1105">
        <v>827446.40542315098</v>
      </c>
      <c r="K1105">
        <v>3.4244737798051744E-3</v>
      </c>
      <c r="L1105">
        <v>4.673591459765856E-3</v>
      </c>
      <c r="M1105">
        <v>9.7477175850156587E-3</v>
      </c>
      <c r="N1105">
        <v>4.2439482293530634E-3</v>
      </c>
      <c r="O1105" t="s">
        <v>161</v>
      </c>
    </row>
    <row r="1106" spans="1:15">
      <c r="A1106" t="s">
        <v>4027</v>
      </c>
      <c r="B1106" t="s">
        <v>86</v>
      </c>
      <c r="C1106" t="s">
        <v>4028</v>
      </c>
      <c r="D1106" t="s">
        <v>85</v>
      </c>
      <c r="E1106" t="s">
        <v>4029</v>
      </c>
      <c r="F1106" t="s">
        <v>4030</v>
      </c>
      <c r="G1106">
        <v>25168986.268787004</v>
      </c>
      <c r="H1106">
        <v>42393530.654112972</v>
      </c>
      <c r="I1106">
        <v>32659.332139670001</v>
      </c>
      <c r="J1106">
        <v>470763.307466575</v>
      </c>
      <c r="K1106">
        <v>1.360136386479114E-3</v>
      </c>
      <c r="L1106">
        <v>1.7495613648488512E-3</v>
      </c>
      <c r="M1106">
        <v>7.6983536913515459E-4</v>
      </c>
      <c r="N1106">
        <v>2.4145311310470332E-3</v>
      </c>
      <c r="O1106" t="s">
        <v>775</v>
      </c>
    </row>
    <row r="1107" spans="1:15">
      <c r="A1107" t="s">
        <v>4031</v>
      </c>
      <c r="B1107" t="s">
        <v>86</v>
      </c>
      <c r="C1107" t="s">
        <v>1014</v>
      </c>
      <c r="D1107" t="s">
        <v>85</v>
      </c>
      <c r="E1107" t="s">
        <v>1015</v>
      </c>
      <c r="F1107" t="s">
        <v>4032</v>
      </c>
      <c r="G1107">
        <v>34556514.086088203</v>
      </c>
      <c r="H1107">
        <v>68856607.361308292</v>
      </c>
      <c r="I1107">
        <v>0</v>
      </c>
      <c r="J1107">
        <v>663638.11486244004</v>
      </c>
      <c r="K1107">
        <v>1.8674400190942537E-3</v>
      </c>
      <c r="L1107">
        <v>2.8416802775124424E-3</v>
      </c>
      <c r="M1107">
        <v>0</v>
      </c>
      <c r="N1107">
        <v>3.403780334342433E-3</v>
      </c>
      <c r="O1107" t="s">
        <v>775</v>
      </c>
    </row>
    <row r="1108" spans="1:15">
      <c r="A1108" t="s">
        <v>4033</v>
      </c>
      <c r="B1108" t="s">
        <v>86</v>
      </c>
      <c r="C1108" t="s">
        <v>2280</v>
      </c>
      <c r="D1108" t="s">
        <v>85</v>
      </c>
      <c r="E1108" t="s">
        <v>2281</v>
      </c>
      <c r="F1108" t="s">
        <v>4034</v>
      </c>
      <c r="G1108">
        <v>582767595.47210896</v>
      </c>
      <c r="H1108">
        <v>779203598.05767512</v>
      </c>
      <c r="I1108">
        <v>1698751.5932895001</v>
      </c>
      <c r="J1108">
        <v>6471434.6410072902</v>
      </c>
      <c r="K1108">
        <v>3.1492862008731075E-2</v>
      </c>
      <c r="L1108">
        <v>3.2157371407343711E-2</v>
      </c>
      <c r="M1108">
        <v>4.0042431189230322E-2</v>
      </c>
      <c r="N1108">
        <v>3.3191797566673606E-2</v>
      </c>
      <c r="O1108" t="s">
        <v>161</v>
      </c>
    </row>
    <row r="1109" spans="1:15">
      <c r="A1109" t="s">
        <v>4035</v>
      </c>
      <c r="B1109" t="s">
        <v>86</v>
      </c>
      <c r="C1109" t="s">
        <v>149</v>
      </c>
      <c r="D1109" t="s">
        <v>85</v>
      </c>
      <c r="E1109" t="s">
        <v>584</v>
      </c>
      <c r="F1109" t="s">
        <v>4036</v>
      </c>
      <c r="G1109">
        <v>54349435.4458156</v>
      </c>
      <c r="H1109">
        <v>84293669.222547576</v>
      </c>
      <c r="I1109">
        <v>0</v>
      </c>
      <c r="J1109">
        <v>683721.44665495201</v>
      </c>
      <c r="K1109">
        <v>2.9370529247785288E-3</v>
      </c>
      <c r="L1109">
        <v>3.4787606669606295E-3</v>
      </c>
      <c r="M1109">
        <v>0</v>
      </c>
      <c r="N1109">
        <v>3.5067871512694504E-3</v>
      </c>
      <c r="O1109" t="s">
        <v>775</v>
      </c>
    </row>
    <row r="1110" spans="1:15">
      <c r="A1110" t="s">
        <v>4037</v>
      </c>
      <c r="B1110" t="s">
        <v>86</v>
      </c>
      <c r="C1110" t="s">
        <v>2286</v>
      </c>
      <c r="D1110" t="s">
        <v>85</v>
      </c>
      <c r="E1110" t="s">
        <v>2287</v>
      </c>
      <c r="F1110" t="s">
        <v>4038</v>
      </c>
      <c r="G1110">
        <v>49531849.49645</v>
      </c>
      <c r="H1110">
        <v>89106776.206086099</v>
      </c>
      <c r="I1110">
        <v>79018.821924700009</v>
      </c>
      <c r="J1110">
        <v>881645.67269692989</v>
      </c>
      <c r="K1110">
        <v>2.6767097438992588E-3</v>
      </c>
      <c r="L1110">
        <v>3.677395361767919E-3</v>
      </c>
      <c r="M1110">
        <v>1.8626064882428161E-3</v>
      </c>
      <c r="N1110">
        <v>4.5219346739991759E-3</v>
      </c>
      <c r="O1110" t="s">
        <v>1539</v>
      </c>
    </row>
    <row r="1111" spans="1:15">
      <c r="A1111" t="s">
        <v>4039</v>
      </c>
      <c r="B1111" t="s">
        <v>86</v>
      </c>
      <c r="C1111" t="s">
        <v>2290</v>
      </c>
      <c r="D1111" t="s">
        <v>85</v>
      </c>
      <c r="E1111" t="s">
        <v>2291</v>
      </c>
      <c r="F1111" t="s">
        <v>4040</v>
      </c>
      <c r="G1111">
        <v>39972818.559502199</v>
      </c>
      <c r="H1111">
        <v>75575094.835294142</v>
      </c>
      <c r="I1111">
        <v>217643.87114770999</v>
      </c>
      <c r="J1111">
        <v>673306.41939767008</v>
      </c>
      <c r="K1111">
        <v>2.1601380529310773E-3</v>
      </c>
      <c r="L1111">
        <v>3.1189491422033856E-3</v>
      </c>
      <c r="M1111">
        <v>5.1302319707109082E-3</v>
      </c>
      <c r="N1111">
        <v>3.4533687833878455E-3</v>
      </c>
      <c r="O1111" t="s">
        <v>775</v>
      </c>
    </row>
    <row r="1112" spans="1:15">
      <c r="A1112" t="s">
        <v>4041</v>
      </c>
      <c r="B1112" t="s">
        <v>86</v>
      </c>
      <c r="C1112" t="s">
        <v>3065</v>
      </c>
      <c r="D1112" t="s">
        <v>85</v>
      </c>
      <c r="E1112" t="s">
        <v>3066</v>
      </c>
      <c r="F1112" t="s">
        <v>4042</v>
      </c>
      <c r="G1112">
        <v>184102914.34358227</v>
      </c>
      <c r="H1112">
        <v>274610697.79958731</v>
      </c>
      <c r="I1112">
        <v>636605.264493</v>
      </c>
      <c r="J1112">
        <v>2425162.9128569299</v>
      </c>
      <c r="K1112">
        <v>9.9489534453793427E-3</v>
      </c>
      <c r="L1112">
        <v>1.1333056243045632E-2</v>
      </c>
      <c r="M1112">
        <v>1.5005856417653717E-2</v>
      </c>
      <c r="N1112">
        <v>1.2438589112787895E-2</v>
      </c>
      <c r="O1112" t="s">
        <v>775</v>
      </c>
    </row>
    <row r="1113" spans="1:15">
      <c r="A1113" t="s">
        <v>4043</v>
      </c>
      <c r="B1113" t="s">
        <v>86</v>
      </c>
      <c r="C1113" t="s">
        <v>4044</v>
      </c>
      <c r="D1113" t="s">
        <v>85</v>
      </c>
      <c r="E1113" t="s">
        <v>4045</v>
      </c>
      <c r="F1113" t="s">
        <v>4046</v>
      </c>
      <c r="G1113">
        <v>34985561.109662406</v>
      </c>
      <c r="H1113">
        <v>56274163.14464841</v>
      </c>
      <c r="I1113">
        <v>0</v>
      </c>
      <c r="J1113">
        <v>590677.35933789006</v>
      </c>
      <c r="K1113">
        <v>1.890625794716752E-3</v>
      </c>
      <c r="L1113">
        <v>2.3224086354205553E-3</v>
      </c>
      <c r="M1113">
        <v>0</v>
      </c>
      <c r="N1113">
        <v>3.0295667693414144E-3</v>
      </c>
      <c r="O1113" t="s">
        <v>1539</v>
      </c>
    </row>
    <row r="1114" spans="1:15">
      <c r="A1114" t="s">
        <v>4047</v>
      </c>
      <c r="B1114" t="s">
        <v>86</v>
      </c>
      <c r="C1114" t="s">
        <v>2799</v>
      </c>
      <c r="D1114" t="s">
        <v>85</v>
      </c>
      <c r="E1114" t="s">
        <v>2800</v>
      </c>
      <c r="F1114" t="s">
        <v>4048</v>
      </c>
      <c r="G1114">
        <v>147584942.69675902</v>
      </c>
      <c r="H1114">
        <v>216105775.33357012</v>
      </c>
      <c r="I1114">
        <v>427392.45318469999</v>
      </c>
      <c r="J1114">
        <v>1628161.7268030101</v>
      </c>
      <c r="K1114">
        <v>7.9755159192580055E-3</v>
      </c>
      <c r="L1114">
        <v>8.918585204170491E-3</v>
      </c>
      <c r="M1114">
        <v>1.0074358702619426E-2</v>
      </c>
      <c r="N1114">
        <v>8.3507935163878253E-3</v>
      </c>
      <c r="O1114" t="s">
        <v>775</v>
      </c>
    </row>
    <row r="1115" spans="1:15">
      <c r="A1115" t="s">
        <v>4049</v>
      </c>
      <c r="B1115" t="s">
        <v>84</v>
      </c>
      <c r="C1115" t="s">
        <v>4050</v>
      </c>
      <c r="D1115" t="s">
        <v>83</v>
      </c>
      <c r="E1115" t="s">
        <v>4051</v>
      </c>
      <c r="F1115" t="s">
        <v>4052</v>
      </c>
      <c r="G1115">
        <v>227078999.25916299</v>
      </c>
      <c r="H1115">
        <v>431646499.55768836</v>
      </c>
      <c r="I1115">
        <v>0</v>
      </c>
      <c r="J1115">
        <v>3740252.7807548703</v>
      </c>
      <c r="K1115">
        <v>1.3522820597719415E-2</v>
      </c>
      <c r="L1115">
        <v>1.6644969757345307E-2</v>
      </c>
      <c r="M1115">
        <v>0</v>
      </c>
      <c r="N1115">
        <v>1.6252597790680712E-2</v>
      </c>
      <c r="O1115" t="s">
        <v>775</v>
      </c>
    </row>
    <row r="1116" spans="1:15">
      <c r="A1116" t="s">
        <v>4053</v>
      </c>
      <c r="B1116" t="s">
        <v>84</v>
      </c>
      <c r="C1116" t="s">
        <v>2805</v>
      </c>
      <c r="D1116" t="s">
        <v>83</v>
      </c>
      <c r="E1116" t="s">
        <v>4054</v>
      </c>
      <c r="F1116" t="s">
        <v>4055</v>
      </c>
      <c r="G1116">
        <v>68956469.070019305</v>
      </c>
      <c r="H1116">
        <v>147122248.7358548</v>
      </c>
      <c r="I1116">
        <v>175227.56688630002</v>
      </c>
      <c r="J1116">
        <v>1562581.9426460399</v>
      </c>
      <c r="K1116">
        <v>4.1064385668787536E-3</v>
      </c>
      <c r="L1116">
        <v>5.6732659325403742E-3</v>
      </c>
      <c r="M1116">
        <v>4.6171760684130684E-3</v>
      </c>
      <c r="N1116">
        <v>6.7899196437950634E-3</v>
      </c>
      <c r="O1116" t="s">
        <v>775</v>
      </c>
    </row>
    <row r="1117" spans="1:15">
      <c r="A1117" t="s">
        <v>4056</v>
      </c>
      <c r="B1117" t="s">
        <v>84</v>
      </c>
      <c r="C1117" t="s">
        <v>4057</v>
      </c>
      <c r="D1117" t="s">
        <v>83</v>
      </c>
      <c r="E1117" t="s">
        <v>4058</v>
      </c>
      <c r="F1117" t="s">
        <v>4059</v>
      </c>
      <c r="G1117">
        <v>481300242.77717197</v>
      </c>
      <c r="H1117">
        <v>805856659.07266009</v>
      </c>
      <c r="I1117">
        <v>546192.22432799998</v>
      </c>
      <c r="J1117">
        <v>9363295.3656680007</v>
      </c>
      <c r="K1117">
        <v>2.8661993658367184E-2</v>
      </c>
      <c r="L1117">
        <v>3.10751036618266E-2</v>
      </c>
      <c r="M1117">
        <v>1.4391945923422585E-2</v>
      </c>
      <c r="N1117">
        <v>4.0686521070598246E-2</v>
      </c>
      <c r="O1117" t="s">
        <v>775</v>
      </c>
    </row>
    <row r="1118" spans="1:15">
      <c r="A1118" t="s">
        <v>4060</v>
      </c>
      <c r="B1118" t="s">
        <v>84</v>
      </c>
      <c r="C1118" t="s">
        <v>4061</v>
      </c>
      <c r="D1118" t="s">
        <v>83</v>
      </c>
      <c r="E1118" t="s">
        <v>4062</v>
      </c>
      <c r="F1118" t="s">
        <v>4063</v>
      </c>
      <c r="G1118">
        <v>82661816.872381628</v>
      </c>
      <c r="H1118">
        <v>137421137.05768651</v>
      </c>
      <c r="I1118">
        <v>0</v>
      </c>
      <c r="J1118">
        <v>942486.52857046004</v>
      </c>
      <c r="K1118">
        <v>4.922608094511614E-3</v>
      </c>
      <c r="L1118">
        <v>5.2991757669506962E-3</v>
      </c>
      <c r="M1118">
        <v>0</v>
      </c>
      <c r="N1118">
        <v>4.095406211795956E-3</v>
      </c>
      <c r="O1118" t="s">
        <v>775</v>
      </c>
    </row>
    <row r="1119" spans="1:15">
      <c r="A1119" t="s">
        <v>4064</v>
      </c>
      <c r="B1119" t="s">
        <v>84</v>
      </c>
      <c r="C1119" t="s">
        <v>4065</v>
      </c>
      <c r="D1119" t="s">
        <v>83</v>
      </c>
      <c r="E1119" t="s">
        <v>4066</v>
      </c>
      <c r="F1119" t="s">
        <v>4067</v>
      </c>
      <c r="G1119">
        <v>97166341.916178003</v>
      </c>
      <c r="H1119">
        <v>188677266.75671571</v>
      </c>
      <c r="I1119">
        <v>236615.0234223</v>
      </c>
      <c r="J1119">
        <v>1714344.0752543197</v>
      </c>
      <c r="K1119">
        <v>5.7863695637020421E-3</v>
      </c>
      <c r="L1119">
        <v>7.2756929623713617E-3</v>
      </c>
      <c r="M1119">
        <v>6.2347109132738672E-3</v>
      </c>
      <c r="N1119">
        <v>7.4493747784398715E-3</v>
      </c>
      <c r="O1119" t="s">
        <v>775</v>
      </c>
    </row>
    <row r="1120" spans="1:15">
      <c r="A1120" t="s">
        <v>4068</v>
      </c>
      <c r="B1120" t="s">
        <v>84</v>
      </c>
      <c r="C1120" t="s">
        <v>4069</v>
      </c>
      <c r="D1120" t="s">
        <v>83</v>
      </c>
      <c r="E1120" t="s">
        <v>4070</v>
      </c>
      <c r="F1120" t="s">
        <v>4071</v>
      </c>
      <c r="G1120">
        <v>102298400.43867001</v>
      </c>
      <c r="H1120">
        <v>221580891.13984901</v>
      </c>
      <c r="I1120">
        <v>554396.97724270006</v>
      </c>
      <c r="J1120">
        <v>1672375.4714894001</v>
      </c>
      <c r="K1120">
        <v>6.091989664737678E-3</v>
      </c>
      <c r="L1120">
        <v>8.5445086097251915E-3</v>
      </c>
      <c r="M1120">
        <v>1.4608137870147362E-2</v>
      </c>
      <c r="N1120">
        <v>7.2670077362074958E-3</v>
      </c>
      <c r="O1120" t="s">
        <v>775</v>
      </c>
    </row>
    <row r="1121" spans="1:15">
      <c r="A1121" t="s">
        <v>4072</v>
      </c>
      <c r="B1121" t="s">
        <v>84</v>
      </c>
      <c r="C1121" t="s">
        <v>4073</v>
      </c>
      <c r="D1121" t="s">
        <v>83</v>
      </c>
      <c r="E1121" t="s">
        <v>4074</v>
      </c>
      <c r="F1121" t="s">
        <v>4075</v>
      </c>
      <c r="G1121">
        <v>103204985.3818887</v>
      </c>
      <c r="H1121">
        <v>168945297.96713376</v>
      </c>
      <c r="I1121">
        <v>543665.99607042002</v>
      </c>
      <c r="J1121">
        <v>1502869.522186286</v>
      </c>
      <c r="K1121">
        <v>6.1459778608444794E-3</v>
      </c>
      <c r="L1121">
        <v>6.5147971272562239E-3</v>
      </c>
      <c r="M1121">
        <v>1.4325380822613899E-2</v>
      </c>
      <c r="N1121">
        <v>6.5304500277750125E-3</v>
      </c>
      <c r="O1121" t="s">
        <v>775</v>
      </c>
    </row>
    <row r="1122" spans="1:15">
      <c r="A1122" t="s">
        <v>4076</v>
      </c>
      <c r="B1122" t="s">
        <v>84</v>
      </c>
      <c r="C1122" t="s">
        <v>4077</v>
      </c>
      <c r="D1122" t="s">
        <v>83</v>
      </c>
      <c r="E1122" t="s">
        <v>4078</v>
      </c>
      <c r="F1122" t="s">
        <v>4079</v>
      </c>
      <c r="G1122">
        <v>432282140.63694847</v>
      </c>
      <c r="H1122">
        <v>677873810.4548167</v>
      </c>
      <c r="I1122">
        <v>1192718.0196777</v>
      </c>
      <c r="J1122">
        <v>4543687.6952011129</v>
      </c>
      <c r="K1122">
        <v>2.5742908214774891E-2</v>
      </c>
      <c r="L1122">
        <v>2.6139883181906545E-2</v>
      </c>
      <c r="M1122">
        <v>3.1427641179279889E-2</v>
      </c>
      <c r="N1122">
        <v>1.9743780146769856E-2</v>
      </c>
      <c r="O1122" t="s">
        <v>775</v>
      </c>
    </row>
    <row r="1123" spans="1:15">
      <c r="A1123" t="s">
        <v>4080</v>
      </c>
      <c r="B1123" t="s">
        <v>84</v>
      </c>
      <c r="C1123" t="s">
        <v>4081</v>
      </c>
      <c r="D1123" t="s">
        <v>83</v>
      </c>
      <c r="E1123" t="s">
        <v>4082</v>
      </c>
      <c r="F1123" t="s">
        <v>4083</v>
      </c>
      <c r="G1123">
        <v>1085596963.4988689</v>
      </c>
      <c r="H1123">
        <v>1336613689.2893167</v>
      </c>
      <c r="I1123">
        <v>2535249.4244999997</v>
      </c>
      <c r="J1123">
        <v>9658093.0809471197</v>
      </c>
      <c r="K1123">
        <v>6.4648571760128462E-2</v>
      </c>
      <c r="L1123">
        <v>5.1541931785088049E-2</v>
      </c>
      <c r="M1123">
        <v>6.680280493682185E-2</v>
      </c>
      <c r="N1123">
        <v>4.196751168190023E-2</v>
      </c>
      <c r="O1123" t="s">
        <v>788</v>
      </c>
    </row>
    <row r="1124" spans="1:15">
      <c r="A1124" t="s">
        <v>4084</v>
      </c>
      <c r="B1124" t="s">
        <v>84</v>
      </c>
      <c r="C1124" t="s">
        <v>4085</v>
      </c>
      <c r="D1124" t="s">
        <v>83</v>
      </c>
      <c r="E1124" t="s">
        <v>4086</v>
      </c>
      <c r="F1124" t="s">
        <v>4087</v>
      </c>
      <c r="G1124">
        <v>761891318.19864404</v>
      </c>
      <c r="H1124">
        <v>1370181166.8172154</v>
      </c>
      <c r="I1124">
        <v>2608196.5978663005</v>
      </c>
      <c r="J1124">
        <v>9935987.0597288013</v>
      </c>
      <c r="K1124">
        <v>4.5371521120725046E-2</v>
      </c>
      <c r="L1124">
        <v>5.2836346656643315E-2</v>
      </c>
      <c r="M1124">
        <v>6.8724933681232309E-2</v>
      </c>
      <c r="N1124">
        <v>4.3175050137276794E-2</v>
      </c>
      <c r="O1124" t="s">
        <v>775</v>
      </c>
    </row>
    <row r="1125" spans="1:15">
      <c r="A1125" t="s">
        <v>4088</v>
      </c>
      <c r="B1125" t="s">
        <v>84</v>
      </c>
      <c r="C1125" t="s">
        <v>3752</v>
      </c>
      <c r="D1125" t="s">
        <v>83</v>
      </c>
      <c r="E1125" t="s">
        <v>4089</v>
      </c>
      <c r="F1125" t="s">
        <v>4090</v>
      </c>
      <c r="G1125">
        <v>25882900.305255789</v>
      </c>
      <c r="H1125">
        <v>74828128.649158686</v>
      </c>
      <c r="I1125">
        <v>115298.97983475999</v>
      </c>
      <c r="J1125">
        <v>694146.02067489002</v>
      </c>
      <c r="K1125">
        <v>1.5413570542345417E-3</v>
      </c>
      <c r="L1125">
        <v>2.8854906495020265E-3</v>
      </c>
      <c r="M1125">
        <v>3.0380818490216475E-3</v>
      </c>
      <c r="N1125">
        <v>3.0162870648955497E-3</v>
      </c>
      <c r="O1125" t="s">
        <v>775</v>
      </c>
    </row>
    <row r="1126" spans="1:15">
      <c r="A1126" t="s">
        <v>4091</v>
      </c>
      <c r="B1126" t="s">
        <v>84</v>
      </c>
      <c r="C1126" t="s">
        <v>4092</v>
      </c>
      <c r="D1126" t="s">
        <v>83</v>
      </c>
      <c r="E1126" t="s">
        <v>4093</v>
      </c>
      <c r="F1126" t="s">
        <v>4094</v>
      </c>
      <c r="G1126">
        <v>16372275.9061576</v>
      </c>
      <c r="H1126">
        <v>56318335.459409706</v>
      </c>
      <c r="I1126">
        <v>0</v>
      </c>
      <c r="J1126">
        <v>620020.77020460705</v>
      </c>
      <c r="K1126">
        <v>9.7498822250247997E-4</v>
      </c>
      <c r="L1126">
        <v>2.171723832966284E-3</v>
      </c>
      <c r="M1126">
        <v>0</v>
      </c>
      <c r="N1126">
        <v>2.6941890804422549E-3</v>
      </c>
      <c r="O1126" t="s">
        <v>775</v>
      </c>
    </row>
    <row r="1127" spans="1:15">
      <c r="A1127" t="s">
        <v>4095</v>
      </c>
      <c r="B1127" t="s">
        <v>84</v>
      </c>
      <c r="C1127" t="s">
        <v>4096</v>
      </c>
      <c r="D1127" t="s">
        <v>83</v>
      </c>
      <c r="E1127" t="s">
        <v>4097</v>
      </c>
      <c r="F1127" t="s">
        <v>4098</v>
      </c>
      <c r="G1127">
        <v>23252276.413705561</v>
      </c>
      <c r="H1127">
        <v>51999012.013401181</v>
      </c>
      <c r="I1127">
        <v>59139.540166040002</v>
      </c>
      <c r="J1127">
        <v>576739.87839782995</v>
      </c>
      <c r="K1127">
        <v>1.3847003177614844E-3</v>
      </c>
      <c r="L1127">
        <v>2.005163909036226E-3</v>
      </c>
      <c r="M1127">
        <v>1.5583031506039935E-3</v>
      </c>
      <c r="N1127">
        <v>2.5061197258315357E-3</v>
      </c>
      <c r="O1127" t="s">
        <v>775</v>
      </c>
    </row>
    <row r="1128" spans="1:15">
      <c r="A1128" t="s">
        <v>4099</v>
      </c>
      <c r="B1128" t="s">
        <v>84</v>
      </c>
      <c r="C1128" t="s">
        <v>4100</v>
      </c>
      <c r="D1128" t="s">
        <v>83</v>
      </c>
      <c r="E1128" t="s">
        <v>4101</v>
      </c>
      <c r="F1128" t="s">
        <v>4102</v>
      </c>
      <c r="G1128">
        <v>51339636.511201903</v>
      </c>
      <c r="H1128">
        <v>83937403.98973459</v>
      </c>
      <c r="I1128">
        <v>175710.82352536003</v>
      </c>
      <c r="J1128">
        <v>888593.92148705001</v>
      </c>
      <c r="K1128">
        <v>3.0573355367871807E-3</v>
      </c>
      <c r="L1128">
        <v>3.2367586725500232E-3</v>
      </c>
      <c r="M1128">
        <v>4.6299096869208082E-3</v>
      </c>
      <c r="N1128">
        <v>3.8612255512468371E-3</v>
      </c>
      <c r="O1128" t="s">
        <v>775</v>
      </c>
    </row>
    <row r="1129" spans="1:15">
      <c r="A1129" t="s">
        <v>4103</v>
      </c>
      <c r="B1129" t="s">
        <v>84</v>
      </c>
      <c r="C1129" t="s">
        <v>4104</v>
      </c>
      <c r="D1129" t="s">
        <v>83</v>
      </c>
      <c r="E1129" t="s">
        <v>4105</v>
      </c>
      <c r="F1129" t="s">
        <v>4106</v>
      </c>
      <c r="G1129">
        <v>65023490.282184601</v>
      </c>
      <c r="H1129">
        <v>114974517.358642</v>
      </c>
      <c r="I1129">
        <v>319786.12098330003</v>
      </c>
      <c r="J1129">
        <v>834005.80428379995</v>
      </c>
      <c r="K1129">
        <v>3.8722250696551501E-3</v>
      </c>
      <c r="L1129">
        <v>4.4335987115869157E-3</v>
      </c>
      <c r="M1129">
        <v>8.4262359573411307E-3</v>
      </c>
      <c r="N1129">
        <v>3.6240226761844988E-3</v>
      </c>
      <c r="O1129" t="s">
        <v>775</v>
      </c>
    </row>
    <row r="1130" spans="1:15">
      <c r="A1130" t="s">
        <v>4107</v>
      </c>
      <c r="B1130" t="s">
        <v>84</v>
      </c>
      <c r="C1130" t="s">
        <v>4108</v>
      </c>
      <c r="D1130" t="s">
        <v>83</v>
      </c>
      <c r="E1130" t="s">
        <v>4109</v>
      </c>
      <c r="F1130" t="s">
        <v>4110</v>
      </c>
      <c r="G1130">
        <v>164373444.39457801</v>
      </c>
      <c r="H1130">
        <v>305651247.15739083</v>
      </c>
      <c r="I1130">
        <v>1117471.0522423</v>
      </c>
      <c r="J1130">
        <v>2721457.9152190541</v>
      </c>
      <c r="K1130">
        <v>9.7886312993665948E-3</v>
      </c>
      <c r="L1130">
        <v>1.1786394122141395E-2</v>
      </c>
      <c r="M1130">
        <v>2.9444913784058894E-2</v>
      </c>
      <c r="N1130">
        <v>1.1825607383518325E-2</v>
      </c>
      <c r="O1130" t="s">
        <v>775</v>
      </c>
    </row>
    <row r="1131" spans="1:15">
      <c r="A1131" t="s">
        <v>4111</v>
      </c>
      <c r="B1131" t="s">
        <v>84</v>
      </c>
      <c r="C1131" t="s">
        <v>4112</v>
      </c>
      <c r="D1131" t="s">
        <v>83</v>
      </c>
      <c r="E1131" t="s">
        <v>4113</v>
      </c>
      <c r="F1131" t="s">
        <v>4114</v>
      </c>
      <c r="G1131">
        <v>1625921284.15979</v>
      </c>
      <c r="H1131">
        <v>2073206578.9292002</v>
      </c>
      <c r="I1131">
        <v>2083531.1110188598</v>
      </c>
      <c r="J1131">
        <v>21108295.729977001</v>
      </c>
      <c r="K1131">
        <v>9.6825518447052963E-2</v>
      </c>
      <c r="L1131">
        <v>7.9946115264150089E-2</v>
      </c>
      <c r="M1131">
        <v>5.4900208651715882E-2</v>
      </c>
      <c r="N1131">
        <v>9.1722314147125866E-2</v>
      </c>
      <c r="O1131" t="s">
        <v>775</v>
      </c>
    </row>
    <row r="1132" spans="1:15">
      <c r="A1132" t="s">
        <v>4115</v>
      </c>
      <c r="B1132" t="s">
        <v>84</v>
      </c>
      <c r="C1132" t="s">
        <v>4116</v>
      </c>
      <c r="D1132" t="s">
        <v>83</v>
      </c>
      <c r="E1132" t="s">
        <v>4117</v>
      </c>
      <c r="F1132" t="s">
        <v>4118</v>
      </c>
      <c r="G1132">
        <v>19379206.9196909</v>
      </c>
      <c r="H1132">
        <v>36983840.755116701</v>
      </c>
      <c r="I1132">
        <v>0</v>
      </c>
      <c r="J1132">
        <v>357392.42740672</v>
      </c>
      <c r="K1132">
        <v>1.154054489213133E-3</v>
      </c>
      <c r="L1132">
        <v>1.4261552254221856E-3</v>
      </c>
      <c r="M1132">
        <v>0</v>
      </c>
      <c r="N1132">
        <v>1.5529847089383549E-3</v>
      </c>
      <c r="O1132" t="s">
        <v>775</v>
      </c>
    </row>
    <row r="1133" spans="1:15">
      <c r="A1133" t="s">
        <v>4119</v>
      </c>
      <c r="B1133" t="s">
        <v>84</v>
      </c>
      <c r="C1133" t="s">
        <v>4120</v>
      </c>
      <c r="D1133" t="s">
        <v>83</v>
      </c>
      <c r="E1133" t="s">
        <v>4121</v>
      </c>
      <c r="F1133" t="s">
        <v>4122</v>
      </c>
      <c r="G1133">
        <v>62613086.078432672</v>
      </c>
      <c r="H1133">
        <v>110864741.80891739</v>
      </c>
      <c r="I1133">
        <v>71440.796772739996</v>
      </c>
      <c r="J1133">
        <v>1268727.9329590232</v>
      </c>
      <c r="K1133">
        <v>3.7286826737415357E-3</v>
      </c>
      <c r="L1133">
        <v>4.2751192850081282E-3</v>
      </c>
      <c r="M1133">
        <v>1.882436325680934E-3</v>
      </c>
      <c r="N1133">
        <v>5.5130297359268603E-3</v>
      </c>
      <c r="O1133" t="s">
        <v>775</v>
      </c>
    </row>
    <row r="1134" spans="1:15">
      <c r="A1134" t="s">
        <v>4123</v>
      </c>
      <c r="B1134" t="s">
        <v>84</v>
      </c>
      <c r="C1134" t="s">
        <v>4124</v>
      </c>
      <c r="D1134" t="s">
        <v>83</v>
      </c>
      <c r="E1134" t="s">
        <v>4125</v>
      </c>
      <c r="F1134" t="s">
        <v>4126</v>
      </c>
      <c r="G1134">
        <v>81632810.949698597</v>
      </c>
      <c r="H1134">
        <v>157649625.07467178</v>
      </c>
      <c r="I1134">
        <v>0</v>
      </c>
      <c r="J1134">
        <v>1968479.06573124</v>
      </c>
      <c r="K1134">
        <v>4.8613295855705375E-3</v>
      </c>
      <c r="L1134">
        <v>6.0792181665173866E-3</v>
      </c>
      <c r="M1134">
        <v>0</v>
      </c>
      <c r="N1134">
        <v>8.5536728103836526E-3</v>
      </c>
      <c r="O1134" t="s">
        <v>775</v>
      </c>
    </row>
    <row r="1135" spans="1:15">
      <c r="A1135" t="s">
        <v>4127</v>
      </c>
      <c r="B1135" t="s">
        <v>84</v>
      </c>
      <c r="C1135" t="s">
        <v>444</v>
      </c>
      <c r="D1135" t="s">
        <v>83</v>
      </c>
      <c r="E1135" t="s">
        <v>4128</v>
      </c>
      <c r="F1135" t="s">
        <v>4129</v>
      </c>
      <c r="G1135">
        <v>50387445.785928003</v>
      </c>
      <c r="H1135">
        <v>112093201.18368511</v>
      </c>
      <c r="I1135">
        <v>49086.970811110004</v>
      </c>
      <c r="J1135">
        <v>1359331.4900720699</v>
      </c>
      <c r="K1135">
        <v>3.0006314628979185E-3</v>
      </c>
      <c r="L1135">
        <v>4.3224906158589255E-3</v>
      </c>
      <c r="M1135">
        <v>1.2934219822101963E-3</v>
      </c>
      <c r="N1135">
        <v>5.9067312471563034E-3</v>
      </c>
      <c r="O1135" t="s">
        <v>775</v>
      </c>
    </row>
    <row r="1136" spans="1:15">
      <c r="A1136" t="s">
        <v>4130</v>
      </c>
      <c r="B1136" t="s">
        <v>84</v>
      </c>
      <c r="C1136" t="s">
        <v>868</v>
      </c>
      <c r="D1136" t="s">
        <v>83</v>
      </c>
      <c r="E1136" t="s">
        <v>4131</v>
      </c>
      <c r="F1136" t="s">
        <v>4132</v>
      </c>
      <c r="G1136">
        <v>45164996.404266708</v>
      </c>
      <c r="H1136">
        <v>104887483.90586489</v>
      </c>
      <c r="I1136">
        <v>46631.485700899997</v>
      </c>
      <c r="J1136">
        <v>1291333.4145045697</v>
      </c>
      <c r="K1136">
        <v>2.6896284802386725E-3</v>
      </c>
      <c r="L1136">
        <v>4.0446267937447643E-3</v>
      </c>
      <c r="M1136">
        <v>1.2287209349453971E-3</v>
      </c>
      <c r="N1136">
        <v>5.6112578025738083E-3</v>
      </c>
      <c r="O1136" t="s">
        <v>775</v>
      </c>
    </row>
    <row r="1137" spans="1:15">
      <c r="A1137" t="s">
        <v>4133</v>
      </c>
      <c r="B1137" t="s">
        <v>84</v>
      </c>
      <c r="C1137" t="s">
        <v>4134</v>
      </c>
      <c r="D1137" t="s">
        <v>83</v>
      </c>
      <c r="E1137" t="s">
        <v>4135</v>
      </c>
      <c r="F1137" t="s">
        <v>4136</v>
      </c>
      <c r="G1137">
        <v>231280728.25019899</v>
      </c>
      <c r="H1137">
        <v>366263103.89293802</v>
      </c>
      <c r="I1137">
        <v>272773.0998649</v>
      </c>
      <c r="J1137">
        <v>3487252.07714121</v>
      </c>
      <c r="K1137">
        <v>1.3773038484584282E-2</v>
      </c>
      <c r="L1137">
        <v>1.4123682906675821E-2</v>
      </c>
      <c r="M1137">
        <v>7.1874617172552448E-3</v>
      </c>
      <c r="N1137">
        <v>1.5153228598911231E-2</v>
      </c>
      <c r="O1137" t="s">
        <v>775</v>
      </c>
    </row>
    <row r="1138" spans="1:15">
      <c r="A1138" t="s">
        <v>4137</v>
      </c>
      <c r="B1138" t="s">
        <v>84</v>
      </c>
      <c r="C1138" t="s">
        <v>4138</v>
      </c>
      <c r="D1138" t="s">
        <v>83</v>
      </c>
      <c r="E1138" t="s">
        <v>4139</v>
      </c>
      <c r="F1138" t="s">
        <v>4140</v>
      </c>
      <c r="G1138">
        <v>165082193.27884799</v>
      </c>
      <c r="H1138">
        <v>250051672.56352401</v>
      </c>
      <c r="I1138">
        <v>577863.46436509991</v>
      </c>
      <c r="J1138">
        <v>2314867.2374485098</v>
      </c>
      <c r="K1138">
        <v>9.8308381262510059E-3</v>
      </c>
      <c r="L1138">
        <v>9.6423868416827384E-3</v>
      </c>
      <c r="M1138">
        <v>1.5226470388692076E-2</v>
      </c>
      <c r="N1138">
        <v>1.0058840499406486E-2</v>
      </c>
      <c r="O1138" t="s">
        <v>775</v>
      </c>
    </row>
    <row r="1139" spans="1:15">
      <c r="A1139" t="s">
        <v>4141</v>
      </c>
      <c r="B1139" t="s">
        <v>84</v>
      </c>
      <c r="C1139" t="s">
        <v>468</v>
      </c>
      <c r="D1139" t="s">
        <v>83</v>
      </c>
      <c r="E1139" t="s">
        <v>4142</v>
      </c>
      <c r="F1139" t="s">
        <v>4143</v>
      </c>
      <c r="G1139">
        <v>46662897.819912001</v>
      </c>
      <c r="H1139">
        <v>87315648.250002608</v>
      </c>
      <c r="I1139">
        <v>259711.57134370002</v>
      </c>
      <c r="J1139">
        <v>656893.15941768</v>
      </c>
      <c r="K1139">
        <v>2.7788302654452534E-3</v>
      </c>
      <c r="L1139">
        <v>3.3670290989352867E-3</v>
      </c>
      <c r="M1139">
        <v>6.8432956823292973E-3</v>
      </c>
      <c r="N1139">
        <v>2.8544114361463957E-3</v>
      </c>
      <c r="O1139" t="s">
        <v>775</v>
      </c>
    </row>
    <row r="1140" spans="1:15">
      <c r="A1140" t="s">
        <v>4144</v>
      </c>
      <c r="B1140" t="s">
        <v>84</v>
      </c>
      <c r="C1140" t="s">
        <v>472</v>
      </c>
      <c r="D1140" t="s">
        <v>83</v>
      </c>
      <c r="E1140" t="s">
        <v>4145</v>
      </c>
      <c r="F1140" t="s">
        <v>4146</v>
      </c>
      <c r="G1140">
        <v>1181469183.9798901</v>
      </c>
      <c r="H1140">
        <v>1535057757.9598818</v>
      </c>
      <c r="I1140">
        <v>1669251.8954397999</v>
      </c>
      <c r="J1140">
        <v>14485965.055627</v>
      </c>
      <c r="K1140">
        <v>7.035787487534173E-2</v>
      </c>
      <c r="L1140">
        <v>5.9194248032134703E-2</v>
      </c>
      <c r="M1140">
        <v>4.3984117571973083E-2</v>
      </c>
      <c r="N1140">
        <v>6.294616365780635E-2</v>
      </c>
      <c r="O1140" t="s">
        <v>775</v>
      </c>
    </row>
    <row r="1141" spans="1:15">
      <c r="A1141" t="s">
        <v>4147</v>
      </c>
      <c r="B1141" t="s">
        <v>84</v>
      </c>
      <c r="C1141" t="s">
        <v>4148</v>
      </c>
      <c r="D1141" t="s">
        <v>83</v>
      </c>
      <c r="E1141" t="s">
        <v>4149</v>
      </c>
      <c r="F1141" t="s">
        <v>4150</v>
      </c>
      <c r="G1141">
        <v>152517034.01906696</v>
      </c>
      <c r="H1141">
        <v>291658425.27552843</v>
      </c>
      <c r="I1141">
        <v>0</v>
      </c>
      <c r="J1141">
        <v>2710104.9668546095</v>
      </c>
      <c r="K1141">
        <v>9.0825681629072442E-3</v>
      </c>
      <c r="L1141">
        <v>1.1246808842793169E-2</v>
      </c>
      <c r="M1141">
        <v>0</v>
      </c>
      <c r="N1141">
        <v>1.177627518210801E-2</v>
      </c>
      <c r="O1141" t="s">
        <v>775</v>
      </c>
    </row>
    <row r="1142" spans="1:15">
      <c r="A1142" t="s">
        <v>4151</v>
      </c>
      <c r="B1142" t="s">
        <v>84</v>
      </c>
      <c r="C1142" t="s">
        <v>902</v>
      </c>
      <c r="D1142" t="s">
        <v>83</v>
      </c>
      <c r="E1142" t="s">
        <v>4152</v>
      </c>
      <c r="F1142" t="s">
        <v>4153</v>
      </c>
      <c r="G1142">
        <v>779399149.45244408</v>
      </c>
      <c r="H1142">
        <v>1241336600.1859853</v>
      </c>
      <c r="I1142">
        <v>1879384.9144538001</v>
      </c>
      <c r="J1142">
        <v>7948011.2786419997</v>
      </c>
      <c r="K1142">
        <v>4.6414132995326783E-2</v>
      </c>
      <c r="L1142">
        <v>4.7867896971142118E-2</v>
      </c>
      <c r="M1142">
        <v>4.9521038296349622E-2</v>
      </c>
      <c r="N1142">
        <v>3.4536657846289107E-2</v>
      </c>
      <c r="O1142" t="s">
        <v>775</v>
      </c>
    </row>
    <row r="1143" spans="1:15">
      <c r="A1143" t="s">
        <v>4154</v>
      </c>
      <c r="B1143" t="s">
        <v>84</v>
      </c>
      <c r="C1143" t="s">
        <v>4155</v>
      </c>
      <c r="D1143" t="s">
        <v>83</v>
      </c>
      <c r="E1143" t="s">
        <v>4156</v>
      </c>
      <c r="F1143" t="s">
        <v>4157</v>
      </c>
      <c r="G1143">
        <v>314285509.14672482</v>
      </c>
      <c r="H1143">
        <v>636855797.21029067</v>
      </c>
      <c r="I1143">
        <v>859145.71739470004</v>
      </c>
      <c r="J1143">
        <v>3666062.6555877263</v>
      </c>
      <c r="K1143">
        <v>1.8716070488770966E-2</v>
      </c>
      <c r="L1143">
        <v>2.4558163903142239E-2</v>
      </c>
      <c r="M1143">
        <v>2.2638144877103403E-2</v>
      </c>
      <c r="N1143">
        <v>1.5930217904864947E-2</v>
      </c>
      <c r="O1143" t="s">
        <v>775</v>
      </c>
    </row>
    <row r="1144" spans="1:15">
      <c r="A1144" t="s">
        <v>4158</v>
      </c>
      <c r="B1144" t="s">
        <v>84</v>
      </c>
      <c r="C1144" t="s">
        <v>2641</v>
      </c>
      <c r="D1144" t="s">
        <v>83</v>
      </c>
      <c r="E1144" t="s">
        <v>4159</v>
      </c>
      <c r="F1144" t="s">
        <v>4160</v>
      </c>
      <c r="G1144">
        <v>31610013.582978599</v>
      </c>
      <c r="H1144">
        <v>86738751.126604885</v>
      </c>
      <c r="I1144">
        <v>164309.08355774</v>
      </c>
      <c r="J1144">
        <v>757336.62689895998</v>
      </c>
      <c r="K1144">
        <v>1.8824133634931235E-3</v>
      </c>
      <c r="L1144">
        <v>3.3447830360530573E-3</v>
      </c>
      <c r="M1144">
        <v>4.3294784143064766E-3</v>
      </c>
      <c r="N1144">
        <v>3.2908705134778189E-3</v>
      </c>
      <c r="O1144" t="s">
        <v>775</v>
      </c>
    </row>
    <row r="1145" spans="1:15">
      <c r="A1145" t="s">
        <v>4161</v>
      </c>
      <c r="B1145" t="s">
        <v>84</v>
      </c>
      <c r="C1145" t="s">
        <v>910</v>
      </c>
      <c r="D1145" t="s">
        <v>83</v>
      </c>
      <c r="E1145" t="s">
        <v>4162</v>
      </c>
      <c r="F1145" t="s">
        <v>4163</v>
      </c>
      <c r="G1145">
        <v>223182141.94046819</v>
      </c>
      <c r="H1145">
        <v>355236221.78605002</v>
      </c>
      <c r="I1145">
        <v>763679.92504990008</v>
      </c>
      <c r="J1145">
        <v>2909256.8993002898</v>
      </c>
      <c r="K1145">
        <v>1.3290758176326243E-2</v>
      </c>
      <c r="L1145">
        <v>1.3698468942529142E-2</v>
      </c>
      <c r="M1145">
        <v>2.0122659559359348E-2</v>
      </c>
      <c r="N1145">
        <v>1.2641654194438618E-2</v>
      </c>
      <c r="O1145" t="s">
        <v>775</v>
      </c>
    </row>
    <row r="1146" spans="1:15">
      <c r="A1146" t="s">
        <v>4164</v>
      </c>
      <c r="B1146" t="s">
        <v>84</v>
      </c>
      <c r="C1146" t="s">
        <v>2649</v>
      </c>
      <c r="D1146" t="s">
        <v>83</v>
      </c>
      <c r="E1146" t="s">
        <v>4165</v>
      </c>
      <c r="F1146" t="s">
        <v>4166</v>
      </c>
      <c r="G1146">
        <v>439958008.33116102</v>
      </c>
      <c r="H1146">
        <v>794550294.80441391</v>
      </c>
      <c r="I1146">
        <v>752532.32137240004</v>
      </c>
      <c r="J1146">
        <v>8351518.9690072006</v>
      </c>
      <c r="K1146">
        <v>2.6200015133949751E-2</v>
      </c>
      <c r="L1146">
        <v>3.0639112424776533E-2</v>
      </c>
      <c r="M1146">
        <v>1.9828924676004469E-2</v>
      </c>
      <c r="N1146">
        <v>3.629002816144427E-2</v>
      </c>
      <c r="O1146" t="s">
        <v>775</v>
      </c>
    </row>
    <row r="1147" spans="1:15">
      <c r="A1147" t="s">
        <v>4167</v>
      </c>
      <c r="B1147" t="s">
        <v>84</v>
      </c>
      <c r="C1147" t="s">
        <v>504</v>
      </c>
      <c r="D1147" t="s">
        <v>83</v>
      </c>
      <c r="E1147" t="s">
        <v>4168</v>
      </c>
      <c r="F1147" t="s">
        <v>4169</v>
      </c>
      <c r="G1147">
        <v>125124674.76947491</v>
      </c>
      <c r="H1147">
        <v>175867554.79646349</v>
      </c>
      <c r="I1147">
        <v>545264.91425173997</v>
      </c>
      <c r="J1147">
        <v>714655.18052413303</v>
      </c>
      <c r="K1147">
        <v>7.4513210590843384E-3</v>
      </c>
      <c r="L1147">
        <v>6.7817302674411627E-3</v>
      </c>
      <c r="M1147">
        <v>1.4367511675043822E-2</v>
      </c>
      <c r="N1147">
        <v>3.1054059415045396E-3</v>
      </c>
      <c r="O1147" t="s">
        <v>775</v>
      </c>
    </row>
    <row r="1148" spans="1:15">
      <c r="A1148" t="s">
        <v>4170</v>
      </c>
      <c r="B1148" t="s">
        <v>84</v>
      </c>
      <c r="C1148" t="s">
        <v>4171</v>
      </c>
      <c r="D1148" t="s">
        <v>83</v>
      </c>
      <c r="E1148" t="s">
        <v>4172</v>
      </c>
      <c r="F1148" t="s">
        <v>4173</v>
      </c>
      <c r="G1148">
        <v>75502462.666028008</v>
      </c>
      <c r="H1148">
        <v>132341765.9828627</v>
      </c>
      <c r="I1148">
        <v>367268.51149960002</v>
      </c>
      <c r="J1148">
        <v>1085005.38378058</v>
      </c>
      <c r="K1148">
        <v>4.4962601590182302E-3</v>
      </c>
      <c r="L1148">
        <v>5.1033072078093345E-3</v>
      </c>
      <c r="M1148">
        <v>9.6773778927031536E-3</v>
      </c>
      <c r="N1148">
        <v>4.7146963419274429E-3</v>
      </c>
      <c r="O1148" t="s">
        <v>775</v>
      </c>
    </row>
    <row r="1149" spans="1:15">
      <c r="A1149" t="s">
        <v>4174</v>
      </c>
      <c r="B1149" t="s">
        <v>84</v>
      </c>
      <c r="C1149" t="s">
        <v>4175</v>
      </c>
      <c r="D1149" t="s">
        <v>83</v>
      </c>
      <c r="E1149" t="s">
        <v>4176</v>
      </c>
      <c r="F1149" t="s">
        <v>4177</v>
      </c>
      <c r="G1149">
        <v>191562671.95600298</v>
      </c>
      <c r="H1149">
        <v>338578104.99196601</v>
      </c>
      <c r="I1149">
        <v>1278087.7512784</v>
      </c>
      <c r="J1149">
        <v>2635007.6633249</v>
      </c>
      <c r="K1149">
        <v>1.1407781673039389E-2</v>
      </c>
      <c r="L1149">
        <v>1.3056105688023479E-2</v>
      </c>
      <c r="M1149">
        <v>3.3677099347978669E-2</v>
      </c>
      <c r="N1149">
        <v>1.1449953315384686E-2</v>
      </c>
      <c r="O1149" t="s">
        <v>775</v>
      </c>
    </row>
    <row r="1150" spans="1:15">
      <c r="A1150" t="s">
        <v>4178</v>
      </c>
      <c r="B1150" t="s">
        <v>84</v>
      </c>
      <c r="C1150" t="s">
        <v>4179</v>
      </c>
      <c r="D1150" t="s">
        <v>83</v>
      </c>
      <c r="E1150" t="s">
        <v>4180</v>
      </c>
      <c r="F1150" t="s">
        <v>4181</v>
      </c>
      <c r="G1150">
        <v>1354889535.5037179</v>
      </c>
      <c r="H1150">
        <v>1392436842.3128562</v>
      </c>
      <c r="I1150">
        <v>1241637.7643532301</v>
      </c>
      <c r="J1150">
        <v>20276639.086224601</v>
      </c>
      <c r="K1150">
        <v>8.0685260099431458E-2</v>
      </c>
      <c r="L1150">
        <v>5.3694560602392506E-2</v>
      </c>
      <c r="M1150">
        <v>3.271665681992561E-2</v>
      </c>
      <c r="N1150">
        <v>8.8108499326800482E-2</v>
      </c>
      <c r="O1150" t="s">
        <v>775</v>
      </c>
    </row>
    <row r="1151" spans="1:15">
      <c r="A1151" t="s">
        <v>4182</v>
      </c>
      <c r="B1151" t="s">
        <v>84</v>
      </c>
      <c r="C1151" t="s">
        <v>948</v>
      </c>
      <c r="D1151" t="s">
        <v>83</v>
      </c>
      <c r="E1151" t="s">
        <v>4183</v>
      </c>
      <c r="F1151" t="s">
        <v>4184</v>
      </c>
      <c r="G1151">
        <v>491091150.52079004</v>
      </c>
      <c r="H1151">
        <v>827174458.85566235</v>
      </c>
      <c r="I1151">
        <v>1436045.96280286</v>
      </c>
      <c r="J1151">
        <v>5579096.9840446692</v>
      </c>
      <c r="K1151">
        <v>2.924505369182568E-2</v>
      </c>
      <c r="L1151">
        <v>3.18971516410059E-2</v>
      </c>
      <c r="M1151">
        <v>3.7839234832821075E-2</v>
      </c>
      <c r="N1151">
        <v>2.4242965551268845E-2</v>
      </c>
      <c r="O1151" t="s">
        <v>775</v>
      </c>
    </row>
    <row r="1152" spans="1:15">
      <c r="A1152" t="s">
        <v>4185</v>
      </c>
      <c r="B1152" t="s">
        <v>84</v>
      </c>
      <c r="C1152" t="s">
        <v>4186</v>
      </c>
      <c r="D1152" t="s">
        <v>83</v>
      </c>
      <c r="E1152" t="s">
        <v>4187</v>
      </c>
      <c r="F1152" t="s">
        <v>4188</v>
      </c>
      <c r="G1152">
        <v>81059327.820954993</v>
      </c>
      <c r="H1152">
        <v>176285113.330771</v>
      </c>
      <c r="I1152">
        <v>313157.13073839998</v>
      </c>
      <c r="J1152">
        <v>1452141.4973418999</v>
      </c>
      <c r="K1152">
        <v>4.8271779929920985E-3</v>
      </c>
      <c r="L1152">
        <v>6.79783198304083E-3</v>
      </c>
      <c r="M1152">
        <v>8.2515647246100589E-3</v>
      </c>
      <c r="N1152">
        <v>6.3100204919014852E-3</v>
      </c>
      <c r="O1152" t="s">
        <v>775</v>
      </c>
    </row>
    <row r="1153" spans="1:15">
      <c r="A1153" t="s">
        <v>4189</v>
      </c>
      <c r="B1153" t="s">
        <v>84</v>
      </c>
      <c r="C1153" t="s">
        <v>4190</v>
      </c>
      <c r="D1153" t="s">
        <v>83</v>
      </c>
      <c r="E1153" t="s">
        <v>4191</v>
      </c>
      <c r="F1153" t="s">
        <v>4192</v>
      </c>
      <c r="G1153">
        <v>90062247.87115632</v>
      </c>
      <c r="H1153">
        <v>178172504.29674429</v>
      </c>
      <c r="I1153">
        <v>109839.1662702</v>
      </c>
      <c r="J1153">
        <v>2158352.2406023601</v>
      </c>
      <c r="K1153">
        <v>5.3633124355943291E-3</v>
      </c>
      <c r="L1153">
        <v>6.870612755226181E-3</v>
      </c>
      <c r="M1153">
        <v>2.8942179526254786E-3</v>
      </c>
      <c r="N1153">
        <v>9.3787326454563748E-3</v>
      </c>
      <c r="O1153" t="s">
        <v>775</v>
      </c>
    </row>
    <row r="1154" spans="1:15">
      <c r="A1154" t="s">
        <v>4193</v>
      </c>
      <c r="B1154" t="s">
        <v>84</v>
      </c>
      <c r="C1154" t="s">
        <v>4194</v>
      </c>
      <c r="D1154" t="s">
        <v>83</v>
      </c>
      <c r="E1154" t="s">
        <v>4195</v>
      </c>
      <c r="F1154" t="s">
        <v>4196</v>
      </c>
      <c r="G1154">
        <v>479712774.02108544</v>
      </c>
      <c r="H1154">
        <v>814376872.66211307</v>
      </c>
      <c r="I1154">
        <v>1160353.6657377</v>
      </c>
      <c r="J1154">
        <v>6816860.1132558202</v>
      </c>
      <c r="K1154">
        <v>2.8567458033042614E-2</v>
      </c>
      <c r="L1154">
        <v>3.1403656534762882E-2</v>
      </c>
      <c r="M1154">
        <v>3.0574853440816452E-2</v>
      </c>
      <c r="N1154">
        <v>2.9621443284836131E-2</v>
      </c>
      <c r="O1154" t="s">
        <v>775</v>
      </c>
    </row>
    <row r="1155" spans="1:15">
      <c r="A1155" t="s">
        <v>4197</v>
      </c>
      <c r="B1155" t="s">
        <v>84</v>
      </c>
      <c r="C1155" t="s">
        <v>4198</v>
      </c>
      <c r="D1155" t="s">
        <v>83</v>
      </c>
      <c r="E1155" t="s">
        <v>4199</v>
      </c>
      <c r="F1155" t="s">
        <v>4200</v>
      </c>
      <c r="G1155">
        <v>35275957.929567896</v>
      </c>
      <c r="H1155">
        <v>61986556.676227853</v>
      </c>
      <c r="I1155">
        <v>156667.15557025</v>
      </c>
      <c r="J1155">
        <v>570929.97685762099</v>
      </c>
      <c r="K1155">
        <v>2.1007246467112275E-3</v>
      </c>
      <c r="L1155">
        <v>2.3902993822376428E-3</v>
      </c>
      <c r="M1155">
        <v>4.1281166785513395E-3</v>
      </c>
      <c r="N1155">
        <v>2.4808738404672273E-3</v>
      </c>
      <c r="O1155" t="s">
        <v>775</v>
      </c>
    </row>
    <row r="1156" spans="1:15">
      <c r="A1156" t="s">
        <v>4201</v>
      </c>
      <c r="B1156" t="s">
        <v>84</v>
      </c>
      <c r="C1156" t="s">
        <v>2729</v>
      </c>
      <c r="D1156" t="s">
        <v>83</v>
      </c>
      <c r="E1156" t="s">
        <v>4202</v>
      </c>
      <c r="F1156" t="s">
        <v>4203</v>
      </c>
      <c r="G1156">
        <v>127659234.3335968</v>
      </c>
      <c r="H1156">
        <v>242993568.39499369</v>
      </c>
      <c r="I1156">
        <v>801946.89805457008</v>
      </c>
      <c r="J1156">
        <v>1362302.9322633729</v>
      </c>
      <c r="K1156">
        <v>7.6022570522482737E-3</v>
      </c>
      <c r="L1156">
        <v>9.3702152138582014E-3</v>
      </c>
      <c r="M1156">
        <v>2.1130978941448452E-2</v>
      </c>
      <c r="N1156">
        <v>5.9196431163866386E-3</v>
      </c>
      <c r="O1156" t="s">
        <v>775</v>
      </c>
    </row>
    <row r="1157" spans="1:15">
      <c r="A1157" t="s">
        <v>4204</v>
      </c>
      <c r="B1157" t="s">
        <v>84</v>
      </c>
      <c r="C1157" t="s">
        <v>4205</v>
      </c>
      <c r="D1157" t="s">
        <v>83</v>
      </c>
      <c r="E1157" t="s">
        <v>4206</v>
      </c>
      <c r="F1157" t="s">
        <v>4207</v>
      </c>
      <c r="G1157">
        <v>53549955.225224197</v>
      </c>
      <c r="H1157">
        <v>126567164.23576523</v>
      </c>
      <c r="I1157">
        <v>117198.90243320999</v>
      </c>
      <c r="J1157">
        <v>1425238.6467047899</v>
      </c>
      <c r="K1157">
        <v>3.1889626072385195E-3</v>
      </c>
      <c r="L1157">
        <v>4.88062945752144E-3</v>
      </c>
      <c r="M1157">
        <v>3.088144047049499E-3</v>
      </c>
      <c r="N1157">
        <v>6.1931189784322641E-3</v>
      </c>
      <c r="O1157" t="s">
        <v>775</v>
      </c>
    </row>
    <row r="1158" spans="1:15">
      <c r="A1158" t="s">
        <v>4208</v>
      </c>
      <c r="B1158" t="s">
        <v>84</v>
      </c>
      <c r="C1158" t="s">
        <v>4209</v>
      </c>
      <c r="D1158" t="s">
        <v>83</v>
      </c>
      <c r="E1158" t="s">
        <v>4210</v>
      </c>
      <c r="F1158" t="s">
        <v>4211</v>
      </c>
      <c r="G1158">
        <v>110665294.1899092</v>
      </c>
      <c r="H1158">
        <v>173296130.77011561</v>
      </c>
      <c r="I1158">
        <v>78930.573040880001</v>
      </c>
      <c r="J1158">
        <v>1804127.3612513402</v>
      </c>
      <c r="K1158">
        <v>6.5902479956591433E-3</v>
      </c>
      <c r="L1158">
        <v>6.6825721016834641E-3</v>
      </c>
      <c r="M1158">
        <v>2.0797889246898737E-3</v>
      </c>
      <c r="N1158">
        <v>7.839511948618174E-3</v>
      </c>
      <c r="O1158" t="s">
        <v>775</v>
      </c>
    </row>
    <row r="1159" spans="1:15">
      <c r="A1159" t="s">
        <v>4212</v>
      </c>
      <c r="B1159" t="s">
        <v>84</v>
      </c>
      <c r="C1159" t="s">
        <v>4213</v>
      </c>
      <c r="D1159" t="s">
        <v>83</v>
      </c>
      <c r="E1159" t="s">
        <v>4214</v>
      </c>
      <c r="F1159" t="s">
        <v>4215</v>
      </c>
      <c r="G1159">
        <v>303705092.51268971</v>
      </c>
      <c r="H1159">
        <v>476507509.9162485</v>
      </c>
      <c r="I1159">
        <v>808548.45342059992</v>
      </c>
      <c r="J1159">
        <v>3080184.5895418781</v>
      </c>
      <c r="K1159">
        <v>1.8085994275391627E-2</v>
      </c>
      <c r="L1159">
        <v>1.8374881065481359E-2</v>
      </c>
      <c r="M1159">
        <v>2.1304927276130942E-2</v>
      </c>
      <c r="N1159">
        <v>1.3384389823185594E-2</v>
      </c>
      <c r="O1159" t="s">
        <v>775</v>
      </c>
    </row>
    <row r="1160" spans="1:15">
      <c r="A1160" t="s">
        <v>4216</v>
      </c>
      <c r="B1160" t="s">
        <v>84</v>
      </c>
      <c r="C1160" t="s">
        <v>4217</v>
      </c>
      <c r="D1160" t="s">
        <v>83</v>
      </c>
      <c r="E1160" t="s">
        <v>4218</v>
      </c>
      <c r="F1160" t="s">
        <v>4219</v>
      </c>
      <c r="G1160">
        <v>37070906.601834469</v>
      </c>
      <c r="H1160">
        <v>55085597.860311978</v>
      </c>
      <c r="I1160">
        <v>0</v>
      </c>
      <c r="J1160">
        <v>614824.51990615414</v>
      </c>
      <c r="K1160">
        <v>2.2076159442612634E-3</v>
      </c>
      <c r="L1160">
        <v>2.124187527038285E-3</v>
      </c>
      <c r="M1160">
        <v>0</v>
      </c>
      <c r="N1160">
        <v>2.6716097065146416E-3</v>
      </c>
      <c r="O1160" t="s">
        <v>775</v>
      </c>
    </row>
    <row r="1161" spans="1:15">
      <c r="A1161" t="s">
        <v>4220</v>
      </c>
      <c r="B1161" t="s">
        <v>84</v>
      </c>
      <c r="C1161" t="s">
        <v>4221</v>
      </c>
      <c r="D1161" t="s">
        <v>83</v>
      </c>
      <c r="E1161" t="s">
        <v>4222</v>
      </c>
      <c r="F1161" t="s">
        <v>4223</v>
      </c>
      <c r="G1161">
        <v>141646352.11644289</v>
      </c>
      <c r="H1161">
        <v>197173200.50996101</v>
      </c>
      <c r="I1161">
        <v>424934.62138109998</v>
      </c>
      <c r="J1161">
        <v>1618798.5640739601</v>
      </c>
      <c r="K1161">
        <v>8.4352063125219152E-3</v>
      </c>
      <c r="L1161">
        <v>7.6033095665326038E-3</v>
      </c>
      <c r="M1161">
        <v>1.1196856746598927E-2</v>
      </c>
      <c r="N1161">
        <v>7.034198891957149E-3</v>
      </c>
      <c r="O1161" t="s">
        <v>775</v>
      </c>
    </row>
    <row r="1162" spans="1:15">
      <c r="A1162" t="s">
        <v>4224</v>
      </c>
      <c r="B1162" t="s">
        <v>84</v>
      </c>
      <c r="C1162" t="s">
        <v>4225</v>
      </c>
      <c r="D1162" t="s">
        <v>83</v>
      </c>
      <c r="E1162" t="s">
        <v>4226</v>
      </c>
      <c r="F1162" t="s">
        <v>4227</v>
      </c>
      <c r="G1162">
        <v>272067178.14345872</v>
      </c>
      <c r="H1162">
        <v>326804935.69912201</v>
      </c>
      <c r="I1162">
        <v>799596.5971446</v>
      </c>
      <c r="J1162">
        <v>3046082.2738105897</v>
      </c>
      <c r="K1162">
        <v>1.6201919387370662E-2</v>
      </c>
      <c r="L1162">
        <v>1.2602113713043255E-2</v>
      </c>
      <c r="M1162">
        <v>2.1069049455649424E-2</v>
      </c>
      <c r="N1162">
        <v>1.3236204325092182E-2</v>
      </c>
      <c r="O1162" t="s">
        <v>775</v>
      </c>
    </row>
    <row r="1163" spans="1:15">
      <c r="A1163" t="s">
        <v>4228</v>
      </c>
      <c r="B1163" t="s">
        <v>84</v>
      </c>
      <c r="C1163" t="s">
        <v>4229</v>
      </c>
      <c r="D1163" t="s">
        <v>83</v>
      </c>
      <c r="E1163" t="s">
        <v>4230</v>
      </c>
      <c r="F1163" t="s">
        <v>4231</v>
      </c>
      <c r="G1163">
        <v>288115283.86395186</v>
      </c>
      <c r="H1163">
        <v>462672989.12578577</v>
      </c>
      <c r="I1163">
        <v>740468.52474080003</v>
      </c>
      <c r="J1163">
        <v>4487354.2887674998</v>
      </c>
      <c r="K1163">
        <v>1.7157602895310493E-2</v>
      </c>
      <c r="L1163">
        <v>1.7841400125868545E-2</v>
      </c>
      <c r="M1163">
        <v>1.9511048475978426E-2</v>
      </c>
      <c r="N1163">
        <v>1.9498993430306356E-2</v>
      </c>
      <c r="O1163" t="s">
        <v>775</v>
      </c>
    </row>
    <row r="1164" spans="1:15">
      <c r="A1164" t="s">
        <v>4232</v>
      </c>
      <c r="B1164" t="s">
        <v>84</v>
      </c>
      <c r="C1164" t="s">
        <v>4233</v>
      </c>
      <c r="D1164" t="s">
        <v>83</v>
      </c>
      <c r="E1164" t="s">
        <v>4234</v>
      </c>
      <c r="F1164" t="s">
        <v>4235</v>
      </c>
      <c r="G1164">
        <v>250404653.33281139</v>
      </c>
      <c r="H1164">
        <v>432558062.57426602</v>
      </c>
      <c r="I1164">
        <v>864132.5170946999</v>
      </c>
      <c r="J1164">
        <v>3291933.3919778997</v>
      </c>
      <c r="K1164">
        <v>1.4911890641146966E-2</v>
      </c>
      <c r="L1164">
        <v>1.6680121064858278E-2</v>
      </c>
      <c r="M1164">
        <v>2.2769545047989465E-2</v>
      </c>
      <c r="N1164">
        <v>1.4304506275303145E-2</v>
      </c>
      <c r="O1164" t="s">
        <v>775</v>
      </c>
    </row>
    <row r="1165" spans="1:15">
      <c r="A1165" t="s">
        <v>4236</v>
      </c>
      <c r="B1165" t="s">
        <v>84</v>
      </c>
      <c r="C1165" t="s">
        <v>4237</v>
      </c>
      <c r="D1165" t="s">
        <v>83</v>
      </c>
      <c r="E1165" t="s">
        <v>4238</v>
      </c>
      <c r="F1165" t="s">
        <v>4239</v>
      </c>
      <c r="G1165">
        <v>187064934.79680952</v>
      </c>
      <c r="H1165">
        <v>299054382.32460982</v>
      </c>
      <c r="I1165">
        <v>353476.95034757</v>
      </c>
      <c r="J1165">
        <v>2168855.0139871701</v>
      </c>
      <c r="K1165">
        <v>1.1139936152767153E-2</v>
      </c>
      <c r="L1165">
        <v>1.1532008610507564E-2</v>
      </c>
      <c r="M1165">
        <v>9.3139757909178385E-3</v>
      </c>
      <c r="N1165">
        <v>9.4243705639383262E-3</v>
      </c>
      <c r="O1165" t="s">
        <v>775</v>
      </c>
    </row>
    <row r="1166" spans="1:15">
      <c r="A1166" t="s">
        <v>4240</v>
      </c>
      <c r="B1166" t="s">
        <v>84</v>
      </c>
      <c r="C1166" t="s">
        <v>4241</v>
      </c>
      <c r="D1166" t="s">
        <v>83</v>
      </c>
      <c r="E1166" t="s">
        <v>4242</v>
      </c>
      <c r="F1166" t="s">
        <v>4243</v>
      </c>
      <c r="G1166">
        <v>989209146.62659097</v>
      </c>
      <c r="H1166">
        <v>1459171126.6465862</v>
      </c>
      <c r="I1166">
        <v>2595865.4905966995</v>
      </c>
      <c r="J1166">
        <v>10448531.768415922</v>
      </c>
      <c r="K1166">
        <v>5.890856427541144E-2</v>
      </c>
      <c r="L1166">
        <v>5.6267939850576508E-2</v>
      </c>
      <c r="M1166">
        <v>6.8400013953167027E-2</v>
      </c>
      <c r="N1166">
        <v>4.5402221264024052E-2</v>
      </c>
      <c r="O1166" t="s">
        <v>775</v>
      </c>
    </row>
    <row r="1167" spans="1:15">
      <c r="A1167" t="s">
        <v>4244</v>
      </c>
      <c r="B1167" t="s">
        <v>84</v>
      </c>
      <c r="C1167" t="s">
        <v>4245</v>
      </c>
      <c r="D1167" t="s">
        <v>83</v>
      </c>
      <c r="E1167" t="s">
        <v>4246</v>
      </c>
      <c r="F1167" t="s">
        <v>4247</v>
      </c>
      <c r="G1167">
        <v>622014258.7861259</v>
      </c>
      <c r="H1167">
        <v>893520208.97569668</v>
      </c>
      <c r="I1167">
        <v>1316352.3145504</v>
      </c>
      <c r="J1167">
        <v>9661827.5158188492</v>
      </c>
      <c r="K1167">
        <v>3.7041678262763375E-2</v>
      </c>
      <c r="L1167">
        <v>3.4455548397166247E-2</v>
      </c>
      <c r="M1167">
        <v>3.4685355234578948E-2</v>
      </c>
      <c r="N1167">
        <v>4.1983738999010457E-2</v>
      </c>
      <c r="O1167" t="s">
        <v>775</v>
      </c>
    </row>
    <row r="1168" spans="1:15">
      <c r="A1168" t="s">
        <v>4248</v>
      </c>
      <c r="B1168" t="s">
        <v>84</v>
      </c>
      <c r="C1168" t="s">
        <v>4249</v>
      </c>
      <c r="D1168" t="s">
        <v>83</v>
      </c>
      <c r="E1168" t="s">
        <v>4250</v>
      </c>
      <c r="F1168" t="s">
        <v>4251</v>
      </c>
      <c r="G1168">
        <v>12383070.979825091</v>
      </c>
      <c r="H1168">
        <v>28252478.698286291</v>
      </c>
      <c r="I1168">
        <v>55501.665704879997</v>
      </c>
      <c r="J1168">
        <v>260798.76985958699</v>
      </c>
      <c r="K1168">
        <v>7.3742639282061773E-4</v>
      </c>
      <c r="L1168">
        <v>1.0894601345890647E-3</v>
      </c>
      <c r="M1168">
        <v>1.4624466184359817E-3</v>
      </c>
      <c r="N1168">
        <v>1.1332542903628859E-3</v>
      </c>
      <c r="O1168" t="s">
        <v>775</v>
      </c>
    </row>
    <row r="1169" spans="1:15">
      <c r="A1169" t="s">
        <v>4252</v>
      </c>
      <c r="B1169" t="s">
        <v>84</v>
      </c>
      <c r="C1169" t="s">
        <v>4253</v>
      </c>
      <c r="D1169" t="s">
        <v>83</v>
      </c>
      <c r="E1169" t="s">
        <v>4254</v>
      </c>
      <c r="F1169" t="s">
        <v>4255</v>
      </c>
      <c r="G1169">
        <v>302769229.40140098</v>
      </c>
      <c r="H1169">
        <v>549096903.11870801</v>
      </c>
      <c r="I1169">
        <v>612305.22774887993</v>
      </c>
      <c r="J1169">
        <v>3932230.0632308437</v>
      </c>
      <c r="K1169">
        <v>1.8030262530055116E-2</v>
      </c>
      <c r="L1169">
        <v>2.1174042545528314E-2</v>
      </c>
      <c r="M1169">
        <v>1.6133997032332117E-2</v>
      </c>
      <c r="N1169">
        <v>1.7086800648060896E-2</v>
      </c>
      <c r="O1169" t="s">
        <v>775</v>
      </c>
    </row>
    <row r="1170" spans="1:15">
      <c r="A1170" t="s">
        <v>4256</v>
      </c>
      <c r="B1170" t="s">
        <v>84</v>
      </c>
      <c r="C1170" t="s">
        <v>1014</v>
      </c>
      <c r="D1170" t="s">
        <v>83</v>
      </c>
      <c r="E1170" t="s">
        <v>4257</v>
      </c>
      <c r="F1170" t="s">
        <v>4258</v>
      </c>
      <c r="G1170">
        <v>58741053.736181468</v>
      </c>
      <c r="H1170">
        <v>129246109.25432676</v>
      </c>
      <c r="I1170">
        <v>481861.49719252996</v>
      </c>
      <c r="J1170">
        <v>736902.55869691505</v>
      </c>
      <c r="K1170">
        <v>3.4980986087964922E-3</v>
      </c>
      <c r="L1170">
        <v>4.9839338023064438E-3</v>
      </c>
      <c r="M1170">
        <v>1.2696857079403909E-2</v>
      </c>
      <c r="N1170">
        <v>3.2020779341569777E-3</v>
      </c>
      <c r="O1170" t="s">
        <v>775</v>
      </c>
    </row>
    <row r="1171" spans="1:15">
      <c r="A1171" t="s">
        <v>4259</v>
      </c>
      <c r="B1171" t="s">
        <v>84</v>
      </c>
      <c r="C1171" t="s">
        <v>2767</v>
      </c>
      <c r="D1171" t="s">
        <v>83</v>
      </c>
      <c r="E1171" t="s">
        <v>4260</v>
      </c>
      <c r="F1171" t="s">
        <v>4261</v>
      </c>
      <c r="G1171">
        <v>122459707.7445704</v>
      </c>
      <c r="H1171">
        <v>243291114.39113</v>
      </c>
      <c r="I1171">
        <v>0</v>
      </c>
      <c r="J1171">
        <v>2697951.5260211201</v>
      </c>
      <c r="K1171">
        <v>7.2926191487615267E-3</v>
      </c>
      <c r="L1171">
        <v>9.3816890567184653E-3</v>
      </c>
      <c r="M1171">
        <v>0</v>
      </c>
      <c r="N1171">
        <v>1.1723464584210487E-2</v>
      </c>
      <c r="O1171" t="s">
        <v>775</v>
      </c>
    </row>
    <row r="1172" spans="1:15">
      <c r="A1172" t="s">
        <v>4262</v>
      </c>
      <c r="B1172" t="s">
        <v>84</v>
      </c>
      <c r="C1172" t="s">
        <v>4263</v>
      </c>
      <c r="D1172" t="s">
        <v>83</v>
      </c>
      <c r="E1172" t="s">
        <v>4264</v>
      </c>
      <c r="F1172" t="s">
        <v>4265</v>
      </c>
      <c r="G1172">
        <v>139197525.28472701</v>
      </c>
      <c r="H1172">
        <v>257605753.136291</v>
      </c>
      <c r="I1172">
        <v>158875.20415399998</v>
      </c>
      <c r="J1172">
        <v>3161416.2370404005</v>
      </c>
      <c r="K1172">
        <v>8.2893758040723797E-3</v>
      </c>
      <c r="L1172">
        <v>9.9336841018414588E-3</v>
      </c>
      <c r="M1172">
        <v>4.1862978726405027E-3</v>
      </c>
      <c r="N1172">
        <v>1.3737367381670662E-2</v>
      </c>
      <c r="O1172" t="s">
        <v>775</v>
      </c>
    </row>
    <row r="1173" spans="1:15">
      <c r="A1173" t="s">
        <v>4266</v>
      </c>
      <c r="B1173" t="s">
        <v>84</v>
      </c>
      <c r="C1173" t="s">
        <v>149</v>
      </c>
      <c r="D1173" t="s">
        <v>83</v>
      </c>
      <c r="E1173" t="s">
        <v>4267</v>
      </c>
      <c r="F1173" t="s">
        <v>4268</v>
      </c>
      <c r="G1173">
        <v>106163801.216103</v>
      </c>
      <c r="H1173">
        <v>182293749.94357041</v>
      </c>
      <c r="I1173">
        <v>94668.533894079985</v>
      </c>
      <c r="J1173">
        <v>2163852.1792464997</v>
      </c>
      <c r="K1173">
        <v>6.3221788122239889E-3</v>
      </c>
      <c r="L1173">
        <v>7.0295344868382863E-3</v>
      </c>
      <c r="M1173">
        <v>2.4944778775083925E-3</v>
      </c>
      <c r="N1173">
        <v>9.4026316426355384E-3</v>
      </c>
      <c r="O1173" t="s">
        <v>775</v>
      </c>
    </row>
    <row r="1174" spans="1:15">
      <c r="A1174" t="s">
        <v>4269</v>
      </c>
      <c r="B1174" t="s">
        <v>84</v>
      </c>
      <c r="C1174" t="s">
        <v>2290</v>
      </c>
      <c r="D1174" t="s">
        <v>83</v>
      </c>
      <c r="E1174" t="s">
        <v>4270</v>
      </c>
      <c r="F1174" t="s">
        <v>4271</v>
      </c>
      <c r="G1174">
        <v>169384893.68648899</v>
      </c>
      <c r="H1174">
        <v>274925845.32904541</v>
      </c>
      <c r="I1174">
        <v>567535.63473289995</v>
      </c>
      <c r="J1174">
        <v>2162040.5145475701</v>
      </c>
      <c r="K1174">
        <v>1.0087068979337767E-2</v>
      </c>
      <c r="L1174">
        <v>1.0601574171697799E-2</v>
      </c>
      <c r="M1174">
        <v>1.4954336222454507E-2</v>
      </c>
      <c r="N1174">
        <v>9.3947593785375667E-3</v>
      </c>
      <c r="O1174" t="s">
        <v>775</v>
      </c>
    </row>
    <row r="1175" spans="1:15">
      <c r="A1175" t="s">
        <v>4272</v>
      </c>
      <c r="B1175" t="s">
        <v>84</v>
      </c>
      <c r="C1175" t="s">
        <v>4273</v>
      </c>
      <c r="D1175" t="s">
        <v>83</v>
      </c>
      <c r="E1175" t="s">
        <v>4274</v>
      </c>
      <c r="F1175" t="s">
        <v>4275</v>
      </c>
      <c r="G1175">
        <v>229967339.78089502</v>
      </c>
      <c r="H1175">
        <v>371552669.85026997</v>
      </c>
      <c r="I1175">
        <v>729878.2799834999</v>
      </c>
      <c r="J1175">
        <v>2780488.6903235</v>
      </c>
      <c r="K1175">
        <v>1.3694824661626394E-2</v>
      </c>
      <c r="L1175">
        <v>1.4327656911977599E-2</v>
      </c>
      <c r="M1175">
        <v>1.9231999776501987E-2</v>
      </c>
      <c r="N1175">
        <v>1.2082115031873326E-2</v>
      </c>
      <c r="O1175" t="s">
        <v>775</v>
      </c>
    </row>
    <row r="1176" spans="1:15">
      <c r="A1176" t="s">
        <v>4276</v>
      </c>
      <c r="B1176" t="s">
        <v>84</v>
      </c>
      <c r="C1176" t="s">
        <v>4277</v>
      </c>
      <c r="D1176" t="s">
        <v>83</v>
      </c>
      <c r="E1176" t="s">
        <v>4278</v>
      </c>
      <c r="F1176" t="s">
        <v>4279</v>
      </c>
      <c r="G1176">
        <v>17497665.966080148</v>
      </c>
      <c r="H1176">
        <v>49495989.933564514</v>
      </c>
      <c r="I1176">
        <v>75262.260558399998</v>
      </c>
      <c r="J1176">
        <v>460707.30292167998</v>
      </c>
      <c r="K1176">
        <v>1.0420065198018295E-3</v>
      </c>
      <c r="L1176">
        <v>1.9086434302102862E-3</v>
      </c>
      <c r="M1176">
        <v>1.983130362874896E-3</v>
      </c>
      <c r="N1176">
        <v>2.001920975005378E-3</v>
      </c>
      <c r="O1176" t="s">
        <v>775</v>
      </c>
    </row>
    <row r="1177" spans="1:15">
      <c r="A1177" t="s">
        <v>4280</v>
      </c>
      <c r="B1177" t="s">
        <v>84</v>
      </c>
      <c r="C1177" t="s">
        <v>4281</v>
      </c>
      <c r="D1177" t="s">
        <v>83</v>
      </c>
      <c r="E1177" t="s">
        <v>4282</v>
      </c>
      <c r="F1177" t="s">
        <v>4283</v>
      </c>
      <c r="G1177">
        <v>39156257.792567283</v>
      </c>
      <c r="H1177">
        <v>79278288.116778016</v>
      </c>
      <c r="I1177">
        <v>36569.247543869998</v>
      </c>
      <c r="J1177">
        <v>1012686.92763654</v>
      </c>
      <c r="K1177">
        <v>2.3318010522083714E-3</v>
      </c>
      <c r="L1177">
        <v>3.0570958167622513E-3</v>
      </c>
      <c r="M1177">
        <v>9.6358499749636737E-4</v>
      </c>
      <c r="N1177">
        <v>4.4004494582409216E-3</v>
      </c>
      <c r="O1177" t="s">
        <v>775</v>
      </c>
    </row>
    <row r="1178" spans="1:15">
      <c r="A1178" t="s">
        <v>4284</v>
      </c>
      <c r="B1178" t="s">
        <v>84</v>
      </c>
      <c r="C1178" t="s">
        <v>4285</v>
      </c>
      <c r="D1178" t="s">
        <v>83</v>
      </c>
      <c r="E1178" t="s">
        <v>4286</v>
      </c>
      <c r="F1178" t="s">
        <v>4287</v>
      </c>
      <c r="G1178">
        <v>47879663.426403001</v>
      </c>
      <c r="H1178">
        <v>110508734.85584021</v>
      </c>
      <c r="I1178">
        <v>0</v>
      </c>
      <c r="J1178">
        <v>853021.38179807994</v>
      </c>
      <c r="K1178">
        <v>2.8512900836571266E-3</v>
      </c>
      <c r="L1178">
        <v>4.2613910954515197E-3</v>
      </c>
      <c r="M1178">
        <v>0</v>
      </c>
      <c r="N1178">
        <v>3.7066514585724982E-3</v>
      </c>
      <c r="O1178" t="s">
        <v>775</v>
      </c>
    </row>
    <row r="1179" spans="1:15">
      <c r="A1179" t="s">
        <v>4288</v>
      </c>
      <c r="B1179" t="s">
        <v>82</v>
      </c>
      <c r="C1179" t="s">
        <v>4289</v>
      </c>
      <c r="D1179" t="s">
        <v>81</v>
      </c>
      <c r="E1179" t="s">
        <v>4290</v>
      </c>
      <c r="F1179" t="s">
        <v>4291</v>
      </c>
      <c r="G1179">
        <v>371007629.46287698</v>
      </c>
      <c r="H1179">
        <v>519170328.00190598</v>
      </c>
      <c r="I1179">
        <v>1215174.1615806001</v>
      </c>
      <c r="J1179">
        <v>2557147.1780179995</v>
      </c>
      <c r="K1179">
        <v>6.8403891641349759E-2</v>
      </c>
      <c r="L1179">
        <v>6.3756005915046543E-2</v>
      </c>
      <c r="M1179">
        <v>5.3436105745325278E-2</v>
      </c>
      <c r="N1179">
        <v>4.4878430835465666E-2</v>
      </c>
      <c r="O1179" t="s">
        <v>109</v>
      </c>
    </row>
    <row r="1180" spans="1:15">
      <c r="A1180" t="s">
        <v>4292</v>
      </c>
      <c r="B1180" t="s">
        <v>82</v>
      </c>
      <c r="C1180" t="s">
        <v>4293</v>
      </c>
      <c r="D1180" t="s">
        <v>81</v>
      </c>
      <c r="E1180" t="s">
        <v>4294</v>
      </c>
      <c r="F1180" t="s">
        <v>4295</v>
      </c>
      <c r="G1180">
        <v>200735570.60508999</v>
      </c>
      <c r="H1180">
        <v>379334222.3776176</v>
      </c>
      <c r="I1180">
        <v>668921.49171899993</v>
      </c>
      <c r="J1180">
        <v>3428661.1061295001</v>
      </c>
      <c r="K1180">
        <v>3.7010274532936586E-2</v>
      </c>
      <c r="L1180">
        <v>4.6583623179632445E-2</v>
      </c>
      <c r="M1180">
        <v>2.9415174134647153E-2</v>
      </c>
      <c r="N1180">
        <v>6.0173669952367864E-2</v>
      </c>
      <c r="O1180" t="s">
        <v>109</v>
      </c>
    </row>
    <row r="1181" spans="1:15">
      <c r="A1181" t="s">
        <v>4296</v>
      </c>
      <c r="B1181" t="s">
        <v>82</v>
      </c>
      <c r="C1181" t="s">
        <v>2543</v>
      </c>
      <c r="D1181" t="s">
        <v>81</v>
      </c>
      <c r="E1181" t="s">
        <v>2544</v>
      </c>
      <c r="F1181" t="s">
        <v>4297</v>
      </c>
      <c r="G1181">
        <v>1328668040.6599648</v>
      </c>
      <c r="H1181">
        <v>1702460178.9591553</v>
      </c>
      <c r="I1181">
        <v>5831989.8857270004</v>
      </c>
      <c r="J1181">
        <v>8152235.1853689998</v>
      </c>
      <c r="K1181">
        <v>0.24497087785555308</v>
      </c>
      <c r="L1181">
        <v>0.20906830646040428</v>
      </c>
      <c r="M1181">
        <v>0.25645610159618681</v>
      </c>
      <c r="N1181">
        <v>0.1430733146946214</v>
      </c>
      <c r="O1181" t="s">
        <v>109</v>
      </c>
    </row>
    <row r="1182" spans="1:15">
      <c r="A1182" t="s">
        <v>4298</v>
      </c>
      <c r="B1182" t="s">
        <v>82</v>
      </c>
      <c r="C1182" t="s">
        <v>444</v>
      </c>
      <c r="D1182" t="s">
        <v>81</v>
      </c>
      <c r="E1182" t="s">
        <v>445</v>
      </c>
      <c r="F1182" t="s">
        <v>4299</v>
      </c>
      <c r="G1182">
        <v>91069423.989284009</v>
      </c>
      <c r="H1182">
        <v>190747460.38262799</v>
      </c>
      <c r="I1182">
        <v>377802.98389399995</v>
      </c>
      <c r="J1182">
        <v>1608084.4879619998</v>
      </c>
      <c r="K1182">
        <v>1.6790767940330041E-2</v>
      </c>
      <c r="L1182">
        <v>2.3424482402989503E-2</v>
      </c>
      <c r="M1182">
        <v>1.6613519968199351E-2</v>
      </c>
      <c r="N1182">
        <v>2.8222195848157727E-2</v>
      </c>
      <c r="O1182" t="s">
        <v>109</v>
      </c>
    </row>
    <row r="1183" spans="1:15">
      <c r="A1183" t="s">
        <v>4300</v>
      </c>
      <c r="B1183" t="s">
        <v>82</v>
      </c>
      <c r="C1183" t="s">
        <v>2024</v>
      </c>
      <c r="D1183" t="s">
        <v>81</v>
      </c>
      <c r="E1183" t="s">
        <v>2025</v>
      </c>
      <c r="F1183" t="s">
        <v>4301</v>
      </c>
      <c r="G1183">
        <v>233923757.22384</v>
      </c>
      <c r="H1183">
        <v>430489951.22438902</v>
      </c>
      <c r="I1183">
        <v>3291233.4958899999</v>
      </c>
      <c r="J1183">
        <v>2766019.1072470001</v>
      </c>
      <c r="K1183">
        <v>4.3129289186431809E-2</v>
      </c>
      <c r="L1183">
        <v>5.2865732874721377E-2</v>
      </c>
      <c r="M1183">
        <v>0.14472880240489666</v>
      </c>
      <c r="N1183">
        <v>4.8544173859549046E-2</v>
      </c>
      <c r="O1183" t="s">
        <v>109</v>
      </c>
    </row>
    <row r="1184" spans="1:15">
      <c r="A1184" t="s">
        <v>4302</v>
      </c>
      <c r="B1184" t="s">
        <v>82</v>
      </c>
      <c r="C1184" t="s">
        <v>4303</v>
      </c>
      <c r="D1184" t="s">
        <v>81</v>
      </c>
      <c r="E1184" t="s">
        <v>4304</v>
      </c>
      <c r="F1184" t="s">
        <v>4305</v>
      </c>
      <c r="G1184">
        <v>540349509.63636696</v>
      </c>
      <c r="H1184">
        <v>786658666.82572639</v>
      </c>
      <c r="I1184">
        <v>1856725.2709732</v>
      </c>
      <c r="J1184">
        <v>7337324.3256615996</v>
      </c>
      <c r="K1184">
        <v>9.9626008659536053E-2</v>
      </c>
      <c r="L1184">
        <v>9.660454750618859E-2</v>
      </c>
      <c r="M1184">
        <v>8.1647693850475961E-2</v>
      </c>
      <c r="N1184">
        <v>0.12877147044848977</v>
      </c>
      <c r="O1184" t="s">
        <v>109</v>
      </c>
    </row>
    <row r="1185" spans="1:15">
      <c r="A1185" t="s">
        <v>4306</v>
      </c>
      <c r="B1185" t="s">
        <v>82</v>
      </c>
      <c r="C1185" t="s">
        <v>2635</v>
      </c>
      <c r="D1185" t="s">
        <v>81</v>
      </c>
      <c r="E1185" t="s">
        <v>2636</v>
      </c>
      <c r="F1185" t="s">
        <v>4307</v>
      </c>
      <c r="G1185">
        <v>126238941.468344</v>
      </c>
      <c r="H1185">
        <v>215334605.73778909</v>
      </c>
      <c r="I1185">
        <v>137535.16908135</v>
      </c>
      <c r="J1185">
        <v>1565831.7272652879</v>
      </c>
      <c r="K1185">
        <v>2.3275087053117701E-2</v>
      </c>
      <c r="L1185">
        <v>2.6443873343012573E-2</v>
      </c>
      <c r="M1185">
        <v>6.0479757314562876E-3</v>
      </c>
      <c r="N1185">
        <v>2.7480651671570828E-2</v>
      </c>
      <c r="O1185" t="s">
        <v>109</v>
      </c>
    </row>
    <row r="1186" spans="1:15">
      <c r="A1186" t="s">
        <v>4308</v>
      </c>
      <c r="B1186" t="s">
        <v>82</v>
      </c>
      <c r="C1186" t="s">
        <v>910</v>
      </c>
      <c r="D1186" t="s">
        <v>81</v>
      </c>
      <c r="E1186" t="s">
        <v>911</v>
      </c>
      <c r="F1186" t="s">
        <v>4309</v>
      </c>
      <c r="G1186">
        <v>133601632.799391</v>
      </c>
      <c r="H1186">
        <v>231786633.98053098</v>
      </c>
      <c r="I1186">
        <v>257107.45902899999</v>
      </c>
      <c r="J1186">
        <v>1271915.6761862</v>
      </c>
      <c r="K1186">
        <v>2.4632570565590962E-2</v>
      </c>
      <c r="L1186">
        <v>2.8464242292054118E-2</v>
      </c>
      <c r="M1186">
        <v>1.1306051266523957E-2</v>
      </c>
      <c r="N1186">
        <v>2.2322367751436922E-2</v>
      </c>
      <c r="O1186" t="s">
        <v>109</v>
      </c>
    </row>
    <row r="1187" spans="1:15">
      <c r="A1187" t="s">
        <v>4310</v>
      </c>
      <c r="B1187" t="s">
        <v>82</v>
      </c>
      <c r="C1187" t="s">
        <v>4311</v>
      </c>
      <c r="D1187" t="s">
        <v>81</v>
      </c>
      <c r="E1187" t="s">
        <v>4312</v>
      </c>
      <c r="F1187" t="s">
        <v>4313</v>
      </c>
      <c r="G1187">
        <v>173721286.58400241</v>
      </c>
      <c r="H1187">
        <v>309982656.21972018</v>
      </c>
      <c r="I1187">
        <v>262089.34895064001</v>
      </c>
      <c r="J1187">
        <v>2833826.7785349297</v>
      </c>
      <c r="K1187">
        <v>3.2029562520026297E-2</v>
      </c>
      <c r="L1187">
        <v>3.8066998434921659E-2</v>
      </c>
      <c r="M1187">
        <v>1.152512504630056E-2</v>
      </c>
      <c r="N1187">
        <v>4.973421169239995E-2</v>
      </c>
      <c r="O1187" t="s">
        <v>109</v>
      </c>
    </row>
    <row r="1188" spans="1:15">
      <c r="A1188" t="s">
        <v>4314</v>
      </c>
      <c r="B1188" t="s">
        <v>82</v>
      </c>
      <c r="C1188" t="s">
        <v>4315</v>
      </c>
      <c r="D1188" t="s">
        <v>81</v>
      </c>
      <c r="E1188" t="s">
        <v>4316</v>
      </c>
      <c r="F1188" t="s">
        <v>4317</v>
      </c>
      <c r="G1188">
        <v>616333751.53149104</v>
      </c>
      <c r="H1188">
        <v>947754780.82957208</v>
      </c>
      <c r="I1188">
        <v>1624288.1899576997</v>
      </c>
      <c r="J1188">
        <v>5758571.3670349997</v>
      </c>
      <c r="K1188">
        <v>0.11363547217533755</v>
      </c>
      <c r="L1188">
        <v>0.11638773665116316</v>
      </c>
      <c r="M1188">
        <v>7.1426498541218075E-2</v>
      </c>
      <c r="N1188">
        <v>0.10106404865084152</v>
      </c>
      <c r="O1188" t="s">
        <v>109</v>
      </c>
    </row>
    <row r="1189" spans="1:15">
      <c r="A1189" t="s">
        <v>4318</v>
      </c>
      <c r="B1189" t="s">
        <v>82</v>
      </c>
      <c r="C1189" t="s">
        <v>4319</v>
      </c>
      <c r="D1189" t="s">
        <v>81</v>
      </c>
      <c r="E1189" t="s">
        <v>4320</v>
      </c>
      <c r="F1189" t="s">
        <v>4321</v>
      </c>
      <c r="G1189">
        <v>48159301.341209002</v>
      </c>
      <c r="H1189">
        <v>101230923.4689301</v>
      </c>
      <c r="I1189">
        <v>78125.474580299997</v>
      </c>
      <c r="J1189">
        <v>614636.40714319993</v>
      </c>
      <c r="K1189">
        <v>8.8792881031488236E-3</v>
      </c>
      <c r="L1189">
        <v>1.2431525854549678E-2</v>
      </c>
      <c r="M1189">
        <v>3.4354920085253406E-3</v>
      </c>
      <c r="N1189">
        <v>1.0786988611392727E-2</v>
      </c>
      <c r="O1189" t="s">
        <v>109</v>
      </c>
    </row>
    <row r="1190" spans="1:15">
      <c r="A1190" t="s">
        <v>4322</v>
      </c>
      <c r="B1190" t="s">
        <v>82</v>
      </c>
      <c r="C1190" t="s">
        <v>4323</v>
      </c>
      <c r="D1190" t="s">
        <v>81</v>
      </c>
      <c r="E1190" t="s">
        <v>4324</v>
      </c>
      <c r="F1190" t="s">
        <v>4325</v>
      </c>
      <c r="G1190">
        <v>175722157.49237677</v>
      </c>
      <c r="H1190">
        <v>258578718.8336055</v>
      </c>
      <c r="I1190">
        <v>756142.05483839998</v>
      </c>
      <c r="J1190">
        <v>2437924.7362325001</v>
      </c>
      <c r="K1190">
        <v>3.2398469641971246E-2</v>
      </c>
      <c r="L1190">
        <v>3.1754407827790931E-2</v>
      </c>
      <c r="M1190">
        <v>3.3250613844748284E-2</v>
      </c>
      <c r="N1190">
        <v>4.2786053770234339E-2</v>
      </c>
      <c r="O1190" t="s">
        <v>109</v>
      </c>
    </row>
    <row r="1191" spans="1:15">
      <c r="A1191" t="s">
        <v>4326</v>
      </c>
      <c r="B1191" t="s">
        <v>82</v>
      </c>
      <c r="C1191" t="s">
        <v>4327</v>
      </c>
      <c r="D1191" t="s">
        <v>81</v>
      </c>
      <c r="E1191" t="s">
        <v>4328</v>
      </c>
      <c r="F1191" t="s">
        <v>4329</v>
      </c>
      <c r="G1191">
        <v>202824131.69436315</v>
      </c>
      <c r="H1191">
        <v>362068977.49512213</v>
      </c>
      <c r="I1191">
        <v>323614.15300231997</v>
      </c>
      <c r="J1191">
        <v>3196462.7870073644</v>
      </c>
      <c r="K1191">
        <v>3.7395349380706731E-2</v>
      </c>
      <c r="L1191">
        <v>4.4463388267345492E-2</v>
      </c>
      <c r="M1191">
        <v>1.423061866129784E-2</v>
      </c>
      <c r="N1191">
        <v>5.609854424415147E-2</v>
      </c>
      <c r="O1191" t="s">
        <v>109</v>
      </c>
    </row>
    <row r="1192" spans="1:15">
      <c r="A1192" t="s">
        <v>4330</v>
      </c>
      <c r="B1192" t="s">
        <v>82</v>
      </c>
      <c r="C1192" t="s">
        <v>4331</v>
      </c>
      <c r="D1192" t="s">
        <v>81</v>
      </c>
      <c r="E1192" t="s">
        <v>4332</v>
      </c>
      <c r="F1192" t="s">
        <v>4333</v>
      </c>
      <c r="G1192">
        <v>140948286.11902648</v>
      </c>
      <c r="H1192">
        <v>223051195.91373381</v>
      </c>
      <c r="I1192">
        <v>952435.98922740016</v>
      </c>
      <c r="J1192">
        <v>2325674.9468829492</v>
      </c>
      <c r="K1192">
        <v>2.5987097097378072E-2</v>
      </c>
      <c r="L1192">
        <v>2.7391498702872729E-2</v>
      </c>
      <c r="M1192">
        <v>4.188244931887742E-2</v>
      </c>
      <c r="N1192">
        <v>4.0816048112787606E-2</v>
      </c>
      <c r="O1192" t="s">
        <v>109</v>
      </c>
    </row>
    <row r="1193" spans="1:15">
      <c r="A1193" t="s">
        <v>4334</v>
      </c>
      <c r="B1193" t="s">
        <v>82</v>
      </c>
      <c r="C1193" t="s">
        <v>149</v>
      </c>
      <c r="D1193" t="s">
        <v>81</v>
      </c>
      <c r="E1193" t="s">
        <v>584</v>
      </c>
      <c r="F1193" t="s">
        <v>4335</v>
      </c>
      <c r="G1193">
        <v>103302720.426429</v>
      </c>
      <c r="H1193">
        <v>217884026.793659</v>
      </c>
      <c r="I1193">
        <v>224127.87531099998</v>
      </c>
      <c r="J1193">
        <v>2540405.2223060001</v>
      </c>
      <c r="K1193">
        <v>1.9046260866754365E-2</v>
      </c>
      <c r="L1193">
        <v>2.6756951527860975E-2</v>
      </c>
      <c r="M1193">
        <v>9.8558060434856404E-3</v>
      </c>
      <c r="N1193">
        <v>4.4584606253161504E-2</v>
      </c>
      <c r="O1193" t="s">
        <v>109</v>
      </c>
    </row>
    <row r="1194" spans="1:15">
      <c r="A1194" t="s">
        <v>4336</v>
      </c>
      <c r="B1194" t="s">
        <v>82</v>
      </c>
      <c r="C1194" t="s">
        <v>4337</v>
      </c>
      <c r="D1194" t="s">
        <v>81</v>
      </c>
      <c r="E1194" t="s">
        <v>4338</v>
      </c>
      <c r="F1194" t="s">
        <v>4339</v>
      </c>
      <c r="G1194">
        <v>937173421.21829093</v>
      </c>
      <c r="H1194">
        <v>1266547792.1478691</v>
      </c>
      <c r="I1194">
        <v>4883381.6002214001</v>
      </c>
      <c r="J1194">
        <v>8584703.8297960013</v>
      </c>
      <c r="K1194">
        <v>0.17278973277983084</v>
      </c>
      <c r="L1194">
        <v>0.15553667875944602</v>
      </c>
      <c r="M1194">
        <v>0.21474197183783544</v>
      </c>
      <c r="N1194">
        <v>0.15066322360337181</v>
      </c>
      <c r="O1194" t="s">
        <v>109</v>
      </c>
    </row>
    <row r="1195" spans="1:15">
      <c r="A1195" t="s">
        <v>4340</v>
      </c>
      <c r="B1195" t="s">
        <v>80</v>
      </c>
      <c r="C1195" t="s">
        <v>4341</v>
      </c>
      <c r="D1195" t="s">
        <v>79</v>
      </c>
      <c r="E1195" t="s">
        <v>4342</v>
      </c>
      <c r="F1195" t="s">
        <v>4343</v>
      </c>
      <c r="G1195">
        <v>314503905.16849995</v>
      </c>
      <c r="H1195">
        <v>426510277.50809884</v>
      </c>
      <c r="I1195">
        <v>1287327.3685308001</v>
      </c>
      <c r="J1195">
        <v>3437810.6671076003</v>
      </c>
      <c r="K1195">
        <v>1.1338814561950525E-2</v>
      </c>
      <c r="L1195">
        <v>1.5235564973633887E-2</v>
      </c>
      <c r="M1195">
        <v>1.5623281788683658E-2</v>
      </c>
      <c r="N1195">
        <v>1.753837104517152E-2</v>
      </c>
      <c r="O1195" t="s">
        <v>1539</v>
      </c>
    </row>
    <row r="1196" spans="1:15">
      <c r="A1196" t="s">
        <v>4344</v>
      </c>
      <c r="B1196" t="s">
        <v>80</v>
      </c>
      <c r="C1196" t="s">
        <v>4345</v>
      </c>
      <c r="D1196" t="s">
        <v>79</v>
      </c>
      <c r="E1196" t="s">
        <v>4346</v>
      </c>
      <c r="F1196" t="s">
        <v>4347</v>
      </c>
      <c r="G1196">
        <v>2796442329.8023419</v>
      </c>
      <c r="H1196">
        <v>3040717730.9645157</v>
      </c>
      <c r="I1196">
        <v>5513123.3992633298</v>
      </c>
      <c r="J1196">
        <v>14976002.965621</v>
      </c>
      <c r="K1196">
        <v>0.10082018216539936</v>
      </c>
      <c r="L1196">
        <v>0.10861884226391426</v>
      </c>
      <c r="M1196">
        <v>6.6908451189675561E-2</v>
      </c>
      <c r="N1196">
        <v>7.6401734190217785E-2</v>
      </c>
      <c r="O1196" t="s">
        <v>1539</v>
      </c>
    </row>
    <row r="1197" spans="1:15">
      <c r="A1197" t="s">
        <v>4348</v>
      </c>
      <c r="B1197" t="s">
        <v>80</v>
      </c>
      <c r="C1197" t="s">
        <v>4349</v>
      </c>
      <c r="D1197" t="s">
        <v>79</v>
      </c>
      <c r="E1197" t="s">
        <v>4350</v>
      </c>
      <c r="F1197" t="s">
        <v>4351</v>
      </c>
      <c r="G1197">
        <v>3858278222.1453733</v>
      </c>
      <c r="H1197">
        <v>4237519616.2065916</v>
      </c>
      <c r="I1197">
        <v>4664310.5942788087</v>
      </c>
      <c r="J1197">
        <v>38904132.252384201</v>
      </c>
      <c r="K1197">
        <v>0.13910256938106941</v>
      </c>
      <c r="L1197">
        <v>0.15137033934320079</v>
      </c>
      <c r="M1197">
        <v>5.6607076448259991E-2</v>
      </c>
      <c r="N1197">
        <v>0.19847373014489009</v>
      </c>
      <c r="O1197" t="s">
        <v>1539</v>
      </c>
    </row>
    <row r="1198" spans="1:15">
      <c r="A1198" t="s">
        <v>4352</v>
      </c>
      <c r="B1198" t="s">
        <v>80</v>
      </c>
      <c r="C1198" t="s">
        <v>4353</v>
      </c>
      <c r="D1198" t="s">
        <v>79</v>
      </c>
      <c r="E1198" t="s">
        <v>4354</v>
      </c>
      <c r="F1198" t="s">
        <v>4355</v>
      </c>
      <c r="G1198">
        <v>319073316.32501096</v>
      </c>
      <c r="H1198">
        <v>403550454.08465368</v>
      </c>
      <c r="I1198">
        <v>715946.78204209986</v>
      </c>
      <c r="J1198">
        <v>2771081.2721139505</v>
      </c>
      <c r="K1198">
        <v>1.1503555618927949E-2</v>
      </c>
      <c r="L1198">
        <v>1.4415406820365429E-2</v>
      </c>
      <c r="M1198">
        <v>8.6888841136895222E-3</v>
      </c>
      <c r="N1198">
        <v>1.4136977353540576E-2</v>
      </c>
      <c r="O1198" t="s">
        <v>1539</v>
      </c>
    </row>
    <row r="1199" spans="1:15">
      <c r="A1199" t="s">
        <v>4356</v>
      </c>
      <c r="B1199" t="s">
        <v>80</v>
      </c>
      <c r="C1199" t="s">
        <v>4357</v>
      </c>
      <c r="D1199" t="s">
        <v>79</v>
      </c>
      <c r="E1199" t="s">
        <v>4358</v>
      </c>
      <c r="F1199" t="s">
        <v>4359</v>
      </c>
      <c r="G1199">
        <v>152538934.530269</v>
      </c>
      <c r="H1199">
        <v>225461350.54893199</v>
      </c>
      <c r="I1199">
        <v>134553.444736</v>
      </c>
      <c r="J1199">
        <v>2402663.4144875999</v>
      </c>
      <c r="K1199">
        <v>5.4994887621174953E-3</v>
      </c>
      <c r="L1199">
        <v>8.0538060545710371E-3</v>
      </c>
      <c r="M1199">
        <v>1.6329695414988034E-3</v>
      </c>
      <c r="N1199">
        <v>1.2257452937452111E-2</v>
      </c>
      <c r="O1199" t="s">
        <v>1539</v>
      </c>
    </row>
    <row r="1200" spans="1:15">
      <c r="A1200" t="s">
        <v>4360</v>
      </c>
      <c r="B1200" t="s">
        <v>80</v>
      </c>
      <c r="C1200" t="s">
        <v>800</v>
      </c>
      <c r="D1200" t="s">
        <v>79</v>
      </c>
      <c r="E1200" t="s">
        <v>801</v>
      </c>
      <c r="F1200" t="s">
        <v>4361</v>
      </c>
      <c r="G1200">
        <v>521107148.34353924</v>
      </c>
      <c r="H1200">
        <v>714672744.79669082</v>
      </c>
      <c r="I1200">
        <v>898107.95010835002</v>
      </c>
      <c r="J1200">
        <v>5109749.9457420297</v>
      </c>
      <c r="K1200">
        <v>1.8787484749381873E-2</v>
      </c>
      <c r="L1200">
        <v>2.5529145749667182E-2</v>
      </c>
      <c r="M1200">
        <v>1.0899631223729465E-2</v>
      </c>
      <c r="N1200">
        <v>2.6067954048169761E-2</v>
      </c>
      <c r="O1200" t="s">
        <v>1539</v>
      </c>
    </row>
    <row r="1201" spans="1:15">
      <c r="A1201" t="s">
        <v>4362</v>
      </c>
      <c r="B1201" t="s">
        <v>80</v>
      </c>
      <c r="C1201" t="s">
        <v>4363</v>
      </c>
      <c r="D1201" t="s">
        <v>79</v>
      </c>
      <c r="E1201" t="s">
        <v>4364</v>
      </c>
      <c r="F1201" t="s">
        <v>4365</v>
      </c>
      <c r="G1201">
        <v>488177389.90202302</v>
      </c>
      <c r="H1201">
        <v>670157856.2461369</v>
      </c>
      <c r="I1201">
        <v>2234599.2972019999</v>
      </c>
      <c r="J1201">
        <v>10202446.04112</v>
      </c>
      <c r="K1201">
        <v>1.7600267616614852E-2</v>
      </c>
      <c r="L1201">
        <v>2.39390094444684E-2</v>
      </c>
      <c r="M1201">
        <v>2.7119577629135149E-2</v>
      </c>
      <c r="N1201">
        <v>5.2048905994014509E-2</v>
      </c>
      <c r="O1201" t="s">
        <v>1539</v>
      </c>
    </row>
    <row r="1202" spans="1:15">
      <c r="A1202" t="s">
        <v>4366</v>
      </c>
      <c r="B1202" t="s">
        <v>80</v>
      </c>
      <c r="C1202" t="s">
        <v>4367</v>
      </c>
      <c r="D1202" t="s">
        <v>79</v>
      </c>
      <c r="E1202" t="s">
        <v>4368</v>
      </c>
      <c r="F1202" t="s">
        <v>4369</v>
      </c>
      <c r="G1202">
        <v>630574520.76242495</v>
      </c>
      <c r="H1202">
        <v>605902344.4271276</v>
      </c>
      <c r="I1202">
        <v>672761.81261789997</v>
      </c>
      <c r="J1202">
        <v>2345034.3085857998</v>
      </c>
      <c r="K1202">
        <v>2.2734113761116132E-2</v>
      </c>
      <c r="L1202">
        <v>2.1643709479008538E-2</v>
      </c>
      <c r="M1202">
        <v>8.1647820376807029E-3</v>
      </c>
      <c r="N1202">
        <v>1.1963451684859098E-2</v>
      </c>
      <c r="O1202" t="s">
        <v>1539</v>
      </c>
    </row>
    <row r="1203" spans="1:15">
      <c r="A1203" t="s">
        <v>4370</v>
      </c>
      <c r="B1203" t="s">
        <v>80</v>
      </c>
      <c r="C1203" t="s">
        <v>4371</v>
      </c>
      <c r="D1203" t="s">
        <v>79</v>
      </c>
      <c r="E1203" t="s">
        <v>4372</v>
      </c>
      <c r="F1203" t="s">
        <v>4373</v>
      </c>
      <c r="G1203">
        <v>146137817.272064</v>
      </c>
      <c r="H1203">
        <v>187186988.48095298</v>
      </c>
      <c r="I1203">
        <v>1124500.0930070002</v>
      </c>
      <c r="J1203">
        <v>928756.67820070998</v>
      </c>
      <c r="K1203">
        <v>5.2687091743689697E-3</v>
      </c>
      <c r="L1203">
        <v>6.6865903956236164E-3</v>
      </c>
      <c r="M1203">
        <v>1.3647174956359216E-2</v>
      </c>
      <c r="N1203">
        <v>4.7381548346493588E-3</v>
      </c>
      <c r="O1203" t="s">
        <v>1539</v>
      </c>
    </row>
    <row r="1204" spans="1:15">
      <c r="A1204" t="s">
        <v>4374</v>
      </c>
      <c r="B1204" t="s">
        <v>80</v>
      </c>
      <c r="C1204" t="s">
        <v>4375</v>
      </c>
      <c r="D1204" t="s">
        <v>79</v>
      </c>
      <c r="E1204" t="s">
        <v>4376</v>
      </c>
      <c r="F1204" t="s">
        <v>4377</v>
      </c>
      <c r="G1204">
        <v>1419204838.7048092</v>
      </c>
      <c r="H1204">
        <v>1640372643.8236177</v>
      </c>
      <c r="I1204">
        <v>2603259.3705672999</v>
      </c>
      <c r="J1204">
        <v>17966604.832336001</v>
      </c>
      <c r="K1204">
        <v>5.1166615825883513E-2</v>
      </c>
      <c r="L1204">
        <v>5.8596487151406945E-2</v>
      </c>
      <c r="M1204">
        <v>3.1593715561117654E-2</v>
      </c>
      <c r="N1204">
        <v>9.1658620117260198E-2</v>
      </c>
      <c r="O1204" t="s">
        <v>1539</v>
      </c>
    </row>
    <row r="1205" spans="1:15">
      <c r="A1205" t="s">
        <v>4378</v>
      </c>
      <c r="B1205" t="s">
        <v>80</v>
      </c>
      <c r="C1205" t="s">
        <v>4379</v>
      </c>
      <c r="D1205" t="s">
        <v>79</v>
      </c>
      <c r="E1205" t="s">
        <v>4380</v>
      </c>
      <c r="F1205" t="s">
        <v>4381</v>
      </c>
      <c r="G1205">
        <v>134228725.20552289</v>
      </c>
      <c r="H1205">
        <v>321826583.12204814</v>
      </c>
      <c r="I1205">
        <v>819069.02514257992</v>
      </c>
      <c r="J1205">
        <v>2415836.3869276545</v>
      </c>
      <c r="K1205">
        <v>4.8393504785799344E-3</v>
      </c>
      <c r="L1205">
        <v>1.1496111760883524E-2</v>
      </c>
      <c r="M1205">
        <v>9.9403978327512587E-3</v>
      </c>
      <c r="N1205">
        <v>1.2324656312155662E-2</v>
      </c>
      <c r="O1205" t="s">
        <v>1539</v>
      </c>
    </row>
    <row r="1206" spans="1:15">
      <c r="A1206" t="s">
        <v>4382</v>
      </c>
      <c r="B1206" t="s">
        <v>80</v>
      </c>
      <c r="C1206" t="s">
        <v>4383</v>
      </c>
      <c r="D1206" t="s">
        <v>79</v>
      </c>
      <c r="E1206" t="s">
        <v>4384</v>
      </c>
      <c r="F1206" t="s">
        <v>4385</v>
      </c>
      <c r="G1206">
        <v>1139556565.8361242</v>
      </c>
      <c r="H1206">
        <v>1292298098.2308142</v>
      </c>
      <c r="I1206">
        <v>3132190.0215223003</v>
      </c>
      <c r="J1206">
        <v>11287332.7465383</v>
      </c>
      <c r="K1206">
        <v>4.1084451959177579E-2</v>
      </c>
      <c r="L1206">
        <v>4.616276014714607E-2</v>
      </c>
      <c r="M1206">
        <v>3.8012931689469655E-2</v>
      </c>
      <c r="N1206">
        <v>5.7583575417100658E-2</v>
      </c>
      <c r="O1206" t="s">
        <v>1539</v>
      </c>
    </row>
    <row r="1207" spans="1:15">
      <c r="A1207" t="s">
        <v>4386</v>
      </c>
      <c r="B1207" t="s">
        <v>80</v>
      </c>
      <c r="C1207" t="s">
        <v>882</v>
      </c>
      <c r="D1207" t="s">
        <v>79</v>
      </c>
      <c r="E1207" t="s">
        <v>883</v>
      </c>
      <c r="F1207" t="s">
        <v>4387</v>
      </c>
      <c r="G1207">
        <v>2079810429.7350688</v>
      </c>
      <c r="H1207">
        <v>1964519124.9594531</v>
      </c>
      <c r="I1207">
        <v>5030388.5983100003</v>
      </c>
      <c r="J1207">
        <v>12476369.9668369</v>
      </c>
      <c r="K1207">
        <v>7.4983440266478948E-2</v>
      </c>
      <c r="L1207">
        <v>7.0175469030046511E-2</v>
      </c>
      <c r="M1207">
        <v>6.1049877831520834E-2</v>
      </c>
      <c r="N1207">
        <v>6.3649580201960293E-2</v>
      </c>
      <c r="O1207" t="s">
        <v>1539</v>
      </c>
    </row>
    <row r="1208" spans="1:15">
      <c r="A1208" t="s">
        <v>4388</v>
      </c>
      <c r="B1208" t="s">
        <v>80</v>
      </c>
      <c r="C1208" t="s">
        <v>1536</v>
      </c>
      <c r="D1208" t="s">
        <v>79</v>
      </c>
      <c r="E1208" t="s">
        <v>1537</v>
      </c>
      <c r="F1208" t="s">
        <v>4389</v>
      </c>
      <c r="G1208">
        <v>73873073.682282612</v>
      </c>
      <c r="H1208">
        <v>110316575.8234082</v>
      </c>
      <c r="I1208">
        <v>457740.5191033</v>
      </c>
      <c r="J1208">
        <v>990279.72173000011</v>
      </c>
      <c r="K1208">
        <v>2.6633471630692035E-3</v>
      </c>
      <c r="L1208">
        <v>3.9406678977259345E-3</v>
      </c>
      <c r="M1208">
        <v>5.5552373785161925E-3</v>
      </c>
      <c r="N1208">
        <v>5.0520214403844436E-3</v>
      </c>
      <c r="O1208" t="s">
        <v>1539</v>
      </c>
    </row>
    <row r="1209" spans="1:15">
      <c r="A1209" t="s">
        <v>4390</v>
      </c>
      <c r="B1209" t="s">
        <v>80</v>
      </c>
      <c r="C1209" t="s">
        <v>528</v>
      </c>
      <c r="D1209" t="s">
        <v>79</v>
      </c>
      <c r="E1209" t="s">
        <v>529</v>
      </c>
      <c r="F1209" t="s">
        <v>4391</v>
      </c>
      <c r="G1209">
        <v>3991235414.0402861</v>
      </c>
      <c r="H1209">
        <v>3401116619.2226167</v>
      </c>
      <c r="I1209">
        <v>16899664.862089001</v>
      </c>
      <c r="J1209">
        <v>19056661.386823699</v>
      </c>
      <c r="K1209">
        <v>0.14389607724789982</v>
      </c>
      <c r="L1209">
        <v>0.12149281264174988</v>
      </c>
      <c r="M1209">
        <v>0.20509796709757061</v>
      </c>
      <c r="N1209">
        <v>9.7219664096715661E-2</v>
      </c>
      <c r="O1209" t="s">
        <v>1539</v>
      </c>
    </row>
    <row r="1210" spans="1:15">
      <c r="A1210" t="s">
        <v>4392</v>
      </c>
      <c r="B1210" t="s">
        <v>80</v>
      </c>
      <c r="C1210" t="s">
        <v>4393</v>
      </c>
      <c r="D1210" t="s">
        <v>79</v>
      </c>
      <c r="E1210" t="s">
        <v>4394</v>
      </c>
      <c r="F1210" t="s">
        <v>4395</v>
      </c>
      <c r="G1210">
        <v>5021607107.4351997</v>
      </c>
      <c r="H1210">
        <v>3921651123.234344</v>
      </c>
      <c r="I1210">
        <v>10337490.822416</v>
      </c>
      <c r="J1210">
        <v>17733714.669531558</v>
      </c>
      <c r="K1210">
        <v>0.18104408517177101</v>
      </c>
      <c r="L1210">
        <v>0.14008705919361256</v>
      </c>
      <c r="M1210">
        <v>0.12545801173392224</v>
      </c>
      <c r="N1210">
        <v>9.0470505214041513E-2</v>
      </c>
      <c r="O1210" t="s">
        <v>1539</v>
      </c>
    </row>
    <row r="1211" spans="1:15">
      <c r="A1211" t="s">
        <v>4396</v>
      </c>
      <c r="B1211" t="s">
        <v>80</v>
      </c>
      <c r="C1211" t="s">
        <v>4397</v>
      </c>
      <c r="D1211" t="s">
        <v>79</v>
      </c>
      <c r="E1211" t="s">
        <v>4398</v>
      </c>
      <c r="F1211" t="s">
        <v>4399</v>
      </c>
      <c r="G1211">
        <v>359076328.91066951</v>
      </c>
      <c r="H1211">
        <v>522469530.52174079</v>
      </c>
      <c r="I1211">
        <v>899822.45720329997</v>
      </c>
      <c r="J1211">
        <v>5844483.4352200795</v>
      </c>
      <c r="K1211">
        <v>1.294578490185256E-2</v>
      </c>
      <c r="L1211">
        <v>1.8663368501962589E-2</v>
      </c>
      <c r="M1211">
        <v>1.0920438850544445E-2</v>
      </c>
      <c r="N1211">
        <v>2.9816278143231491E-2</v>
      </c>
      <c r="O1211" t="s">
        <v>1539</v>
      </c>
    </row>
    <row r="1212" spans="1:15">
      <c r="A1212" t="s">
        <v>4400</v>
      </c>
      <c r="B1212" t="s">
        <v>80</v>
      </c>
      <c r="C1212" t="s">
        <v>4401</v>
      </c>
      <c r="D1212" t="s">
        <v>79</v>
      </c>
      <c r="E1212" t="s">
        <v>4402</v>
      </c>
      <c r="F1212" t="s">
        <v>4403</v>
      </c>
      <c r="G1212">
        <v>374135152.309237</v>
      </c>
      <c r="H1212">
        <v>496347769.50759494</v>
      </c>
      <c r="I1212">
        <v>779714.78869089996</v>
      </c>
      <c r="J1212">
        <v>5458905.5494076991</v>
      </c>
      <c r="K1212">
        <v>1.3488700914122858E-2</v>
      </c>
      <c r="L1212">
        <v>1.7730261357436165E-2</v>
      </c>
      <c r="M1212">
        <v>9.462786355909289E-3</v>
      </c>
      <c r="N1212">
        <v>2.7849209946925076E-2</v>
      </c>
      <c r="O1212" t="s">
        <v>1539</v>
      </c>
    </row>
    <row r="1213" spans="1:15">
      <c r="A1213" t="s">
        <v>4404</v>
      </c>
      <c r="B1213" t="s">
        <v>80</v>
      </c>
      <c r="C1213" t="s">
        <v>4327</v>
      </c>
      <c r="D1213" t="s">
        <v>79</v>
      </c>
      <c r="E1213" t="s">
        <v>4328</v>
      </c>
      <c r="F1213" t="s">
        <v>4405</v>
      </c>
      <c r="G1213">
        <v>108822738.2285012</v>
      </c>
      <c r="H1213">
        <v>147098486.9401122</v>
      </c>
      <c r="I1213">
        <v>120114.1597028</v>
      </c>
      <c r="J1213">
        <v>1120398.92059222</v>
      </c>
      <c r="K1213">
        <v>3.9233880044687169E-3</v>
      </c>
      <c r="L1213">
        <v>5.2545710466654801E-3</v>
      </c>
      <c r="M1213">
        <v>1.4577312731178041E-3</v>
      </c>
      <c r="N1213">
        <v>5.715838913400227E-3</v>
      </c>
      <c r="O1213" t="s">
        <v>1539</v>
      </c>
    </row>
    <row r="1214" spans="1:15">
      <c r="A1214" t="s">
        <v>4406</v>
      </c>
      <c r="B1214" t="s">
        <v>80</v>
      </c>
      <c r="C1214" t="s">
        <v>2212</v>
      </c>
      <c r="D1214" t="s">
        <v>79</v>
      </c>
      <c r="E1214" t="s">
        <v>2213</v>
      </c>
      <c r="F1214" t="s">
        <v>4407</v>
      </c>
      <c r="G1214">
        <v>255443949.60900801</v>
      </c>
      <c r="H1214">
        <v>348497648.8680113</v>
      </c>
      <c r="I1214">
        <v>312193.06616569997</v>
      </c>
      <c r="J1214">
        <v>3509994.86699777</v>
      </c>
      <c r="K1214">
        <v>9.209524994727717E-3</v>
      </c>
      <c r="L1214">
        <v>1.2448840866176814E-2</v>
      </c>
      <c r="M1214">
        <v>3.7888421891833614E-3</v>
      </c>
      <c r="N1214">
        <v>1.790662671829088E-2</v>
      </c>
      <c r="O1214" t="s">
        <v>1539</v>
      </c>
    </row>
    <row r="1215" spans="1:15">
      <c r="A1215" t="s">
        <v>4408</v>
      </c>
      <c r="B1215" t="s">
        <v>80</v>
      </c>
      <c r="C1215" t="s">
        <v>149</v>
      </c>
      <c r="D1215" t="s">
        <v>79</v>
      </c>
      <c r="E1215" t="s">
        <v>584</v>
      </c>
      <c r="F1215" t="s">
        <v>4409</v>
      </c>
      <c r="G1215">
        <v>832621975.94966006</v>
      </c>
      <c r="H1215">
        <v>988371650.40780878</v>
      </c>
      <c r="I1215">
        <v>1856354.6324648999</v>
      </c>
      <c r="J1215">
        <v>11085526.378412699</v>
      </c>
      <c r="K1215">
        <v>3.001853404789967E-2</v>
      </c>
      <c r="L1215">
        <v>3.5306067150046555E-2</v>
      </c>
      <c r="M1215">
        <v>2.2529119035065024E-2</v>
      </c>
      <c r="N1215">
        <v>5.6554037927637024E-2</v>
      </c>
      <c r="O1215" t="s">
        <v>1539</v>
      </c>
    </row>
    <row r="1216" spans="1:15">
      <c r="A1216" t="s">
        <v>4410</v>
      </c>
      <c r="B1216" t="s">
        <v>80</v>
      </c>
      <c r="C1216" t="s">
        <v>4411</v>
      </c>
      <c r="D1216" t="s">
        <v>79</v>
      </c>
      <c r="E1216" t="s">
        <v>4412</v>
      </c>
      <c r="F1216" t="s">
        <v>4413</v>
      </c>
      <c r="G1216">
        <v>403760732.58196801</v>
      </c>
      <c r="H1216">
        <v>517438169.58029294</v>
      </c>
      <c r="I1216">
        <v>2228971.1932306997</v>
      </c>
      <c r="J1216">
        <v>2560932.10066</v>
      </c>
      <c r="K1216">
        <v>1.4556792456015488E-2</v>
      </c>
      <c r="L1216">
        <v>1.8483641000489246E-2</v>
      </c>
      <c r="M1216">
        <v>2.7051273748996265E-2</v>
      </c>
      <c r="N1216">
        <v>1.3064878130899066E-2</v>
      </c>
      <c r="O1216" t="s">
        <v>1539</v>
      </c>
    </row>
    <row r="1217" spans="1:15">
      <c r="A1217" t="s">
        <v>4414</v>
      </c>
      <c r="B1217" t="s">
        <v>80</v>
      </c>
      <c r="C1217" t="s">
        <v>4415</v>
      </c>
      <c r="D1217" t="s">
        <v>79</v>
      </c>
      <c r="E1217" t="s">
        <v>4416</v>
      </c>
      <c r="F1217" t="s">
        <v>4417</v>
      </c>
      <c r="G1217">
        <v>327890299.28530103</v>
      </c>
      <c r="H1217">
        <v>481125564.84017062</v>
      </c>
      <c r="I1217">
        <v>3355421.6673043002</v>
      </c>
      <c r="J1217">
        <v>1344417.1804042999</v>
      </c>
      <c r="K1217">
        <v>1.182143445330695E-2</v>
      </c>
      <c r="L1217">
        <v>1.7186502155178505E-2</v>
      </c>
      <c r="M1217">
        <v>4.0722118949415922E-2</v>
      </c>
      <c r="N1217">
        <v>6.8586928230320457E-3</v>
      </c>
      <c r="O1217" t="s">
        <v>1539</v>
      </c>
    </row>
    <row r="1218" spans="1:15">
      <c r="A1218" t="s">
        <v>4418</v>
      </c>
      <c r="B1218" t="s">
        <v>80</v>
      </c>
      <c r="C1218" t="s">
        <v>4419</v>
      </c>
      <c r="D1218" t="s">
        <v>79</v>
      </c>
      <c r="E1218" t="s">
        <v>4419</v>
      </c>
      <c r="F1218" t="s">
        <v>4420</v>
      </c>
      <c r="G1218">
        <v>1988829029.6168926</v>
      </c>
      <c r="H1218">
        <v>1329256437.7728422</v>
      </c>
      <c r="I1218">
        <v>16320386.600916149</v>
      </c>
      <c r="J1218">
        <v>2087396.1927011001</v>
      </c>
      <c r="K1218">
        <v>7.1703286323799229E-2</v>
      </c>
      <c r="L1218">
        <v>4.7482965575019957E-2</v>
      </c>
      <c r="M1218">
        <v>0.19806772154418742</v>
      </c>
      <c r="N1218">
        <v>1.0649082364001054E-2</v>
      </c>
      <c r="O1218" t="s">
        <v>1539</v>
      </c>
    </row>
    <row r="1219" spans="1:15">
      <c r="A1219" t="s">
        <v>4421</v>
      </c>
      <c r="B1219" t="s">
        <v>175</v>
      </c>
      <c r="C1219" t="s">
        <v>4422</v>
      </c>
      <c r="D1219" t="s">
        <v>174</v>
      </c>
      <c r="E1219" t="s">
        <v>4423</v>
      </c>
      <c r="F1219" t="s">
        <v>4424</v>
      </c>
      <c r="G1219">
        <v>1382946011.9619777</v>
      </c>
      <c r="H1219">
        <v>1886853389.324002</v>
      </c>
      <c r="I1219">
        <v>9944749.7766958009</v>
      </c>
      <c r="J1219">
        <v>5761212.0816103285</v>
      </c>
      <c r="K1219">
        <v>4.7439748967915911E-2</v>
      </c>
      <c r="L1219">
        <v>5.9580625807215196E-2</v>
      </c>
      <c r="M1219">
        <v>6.2536499256021894E-2</v>
      </c>
      <c r="N1219">
        <v>5.7973261113614991E-2</v>
      </c>
      <c r="O1219" t="s">
        <v>109</v>
      </c>
    </row>
    <row r="1220" spans="1:15">
      <c r="A1220" t="s">
        <v>4425</v>
      </c>
      <c r="B1220" t="s">
        <v>175</v>
      </c>
      <c r="C1220" t="s">
        <v>4426</v>
      </c>
      <c r="D1220" t="s">
        <v>174</v>
      </c>
      <c r="E1220" t="s">
        <v>4427</v>
      </c>
      <c r="F1220" t="s">
        <v>4428</v>
      </c>
      <c r="G1220">
        <v>597792967.87202406</v>
      </c>
      <c r="H1220">
        <v>810267287.47466671</v>
      </c>
      <c r="I1220">
        <v>4792063.5966844</v>
      </c>
      <c r="J1220">
        <v>1952897.3957952745</v>
      </c>
      <c r="K1220">
        <v>2.0506330749962741E-2</v>
      </c>
      <c r="L1220">
        <v>2.5585576670666067E-2</v>
      </c>
      <c r="M1220">
        <v>3.0134381284396029E-2</v>
      </c>
      <c r="N1220">
        <v>1.9651390896703976E-2</v>
      </c>
      <c r="O1220" t="s">
        <v>109</v>
      </c>
    </row>
    <row r="1221" spans="1:15">
      <c r="A1221" t="s">
        <v>4429</v>
      </c>
      <c r="B1221" t="s">
        <v>175</v>
      </c>
      <c r="C1221" t="s">
        <v>4430</v>
      </c>
      <c r="D1221" t="s">
        <v>174</v>
      </c>
      <c r="E1221" t="s">
        <v>4431</v>
      </c>
      <c r="F1221" t="s">
        <v>4432</v>
      </c>
      <c r="G1221">
        <v>2453224945.2789278</v>
      </c>
      <c r="H1221">
        <v>2416354746.1875367</v>
      </c>
      <c r="I1221">
        <v>12668265.778378943</v>
      </c>
      <c r="J1221">
        <v>7050372.6502488302</v>
      </c>
      <c r="K1221">
        <v>8.4153954354843838E-2</v>
      </c>
      <c r="L1221">
        <v>7.6300537585311329E-2</v>
      </c>
      <c r="M1221">
        <v>7.9663039414140477E-2</v>
      </c>
      <c r="N1221">
        <v>7.0945677543417102E-2</v>
      </c>
      <c r="O1221" t="s">
        <v>109</v>
      </c>
    </row>
    <row r="1222" spans="1:15">
      <c r="A1222" t="s">
        <v>4433</v>
      </c>
      <c r="B1222" t="s">
        <v>175</v>
      </c>
      <c r="C1222" t="s">
        <v>4434</v>
      </c>
      <c r="D1222" t="s">
        <v>174</v>
      </c>
      <c r="E1222" t="s">
        <v>4435</v>
      </c>
      <c r="F1222" t="s">
        <v>4436</v>
      </c>
      <c r="G1222">
        <v>34378309.153214797</v>
      </c>
      <c r="H1222">
        <v>85134065.245641798</v>
      </c>
      <c r="I1222">
        <v>50084.476100327993</v>
      </c>
      <c r="J1222">
        <v>724882.7874928501</v>
      </c>
      <c r="K1222">
        <v>1.1792928589136821E-3</v>
      </c>
      <c r="L1222">
        <v>2.6882538482043282E-3</v>
      </c>
      <c r="M1222">
        <v>3.1495089094409252E-4</v>
      </c>
      <c r="N1222">
        <v>7.2942669911818143E-3</v>
      </c>
      <c r="O1222" t="s">
        <v>109</v>
      </c>
    </row>
    <row r="1223" spans="1:15">
      <c r="A1223" t="s">
        <v>4437</v>
      </c>
      <c r="B1223" t="s">
        <v>175</v>
      </c>
      <c r="C1223" t="s">
        <v>4438</v>
      </c>
      <c r="D1223" t="s">
        <v>174</v>
      </c>
      <c r="E1223" t="s">
        <v>4439</v>
      </c>
      <c r="F1223" t="s">
        <v>4440</v>
      </c>
      <c r="G1223">
        <v>3242901070.0364418</v>
      </c>
      <c r="H1223">
        <v>3550341344.4580598</v>
      </c>
      <c r="I1223">
        <v>16746942.619748792</v>
      </c>
      <c r="J1223">
        <v>11189806.58517128</v>
      </c>
      <c r="K1223">
        <v>0.11124252961405148</v>
      </c>
      <c r="L1223">
        <v>0.11210810565829167</v>
      </c>
      <c r="M1223">
        <v>0.10531136410639094</v>
      </c>
      <c r="N1223">
        <v>0.11259949638786097</v>
      </c>
      <c r="O1223" t="s">
        <v>109</v>
      </c>
    </row>
    <row r="1224" spans="1:15">
      <c r="A1224" t="s">
        <v>4441</v>
      </c>
      <c r="B1224" t="s">
        <v>175</v>
      </c>
      <c r="C1224" t="s">
        <v>444</v>
      </c>
      <c r="D1224" t="s">
        <v>174</v>
      </c>
      <c r="E1224" t="s">
        <v>445</v>
      </c>
      <c r="F1224" t="s">
        <v>4442</v>
      </c>
      <c r="G1224">
        <v>393515118.79236698</v>
      </c>
      <c r="H1224">
        <v>430953416.84561348</v>
      </c>
      <c r="I1224">
        <v>2537135.1658949</v>
      </c>
      <c r="J1224">
        <v>1467792.5396977451</v>
      </c>
      <c r="K1224">
        <v>1.3498906167786656E-2</v>
      </c>
      <c r="L1224">
        <v>1.3608091871206998E-2</v>
      </c>
      <c r="M1224">
        <v>1.59545041330472E-2</v>
      </c>
      <c r="N1224">
        <v>1.4769933645756196E-2</v>
      </c>
      <c r="O1224" t="s">
        <v>109</v>
      </c>
    </row>
    <row r="1225" spans="1:15">
      <c r="A1225" t="s">
        <v>4443</v>
      </c>
      <c r="B1225" t="s">
        <v>175</v>
      </c>
      <c r="C1225" t="s">
        <v>4444</v>
      </c>
      <c r="D1225" t="s">
        <v>174</v>
      </c>
      <c r="E1225" t="s">
        <v>4445</v>
      </c>
      <c r="F1225" t="s">
        <v>4446</v>
      </c>
      <c r="G1225">
        <v>2011216026.0601122</v>
      </c>
      <c r="H1225">
        <v>1966189732.9715998</v>
      </c>
      <c r="I1225">
        <v>11320685.191892</v>
      </c>
      <c r="J1225">
        <v>4470600.4737073295</v>
      </c>
      <c r="K1225">
        <v>6.8991545997649811E-2</v>
      </c>
      <c r="L1225">
        <v>6.2085806671041431E-2</v>
      </c>
      <c r="M1225">
        <v>7.1188922494501858E-2</v>
      </c>
      <c r="N1225">
        <v>4.4986243333094457E-2</v>
      </c>
      <c r="O1225" t="s">
        <v>109</v>
      </c>
    </row>
    <row r="1226" spans="1:15">
      <c r="A1226" t="s">
        <v>4447</v>
      </c>
      <c r="B1226" t="s">
        <v>175</v>
      </c>
      <c r="C1226" t="s">
        <v>4448</v>
      </c>
      <c r="D1226" t="s">
        <v>174</v>
      </c>
      <c r="E1226" t="s">
        <v>4449</v>
      </c>
      <c r="F1226" t="s">
        <v>4450</v>
      </c>
      <c r="G1226">
        <v>591860939.54430449</v>
      </c>
      <c r="H1226">
        <v>619928150.90610003</v>
      </c>
      <c r="I1226">
        <v>1294293.1544434002</v>
      </c>
      <c r="J1226">
        <v>5460013.7465503104</v>
      </c>
      <c r="K1226">
        <v>2.030284201482525E-2</v>
      </c>
      <c r="L1226">
        <v>1.9575292598503394E-2</v>
      </c>
      <c r="M1226">
        <v>8.1390245815533106E-3</v>
      </c>
      <c r="N1226">
        <v>5.494239721239582E-2</v>
      </c>
      <c r="O1226" t="s">
        <v>109</v>
      </c>
    </row>
    <row r="1227" spans="1:15">
      <c r="A1227" t="s">
        <v>4451</v>
      </c>
      <c r="B1227" t="s">
        <v>175</v>
      </c>
      <c r="C1227" t="s">
        <v>1516</v>
      </c>
      <c r="D1227" t="s">
        <v>174</v>
      </c>
      <c r="E1227" t="s">
        <v>1517</v>
      </c>
      <c r="F1227" t="s">
        <v>4452</v>
      </c>
      <c r="G1227">
        <v>6942003248.5513287</v>
      </c>
      <c r="H1227">
        <v>7006062978.7059097</v>
      </c>
      <c r="I1227">
        <v>39983541.414059803</v>
      </c>
      <c r="J1227">
        <v>13601228.470521692</v>
      </c>
      <c r="K1227">
        <v>0.23813430791742737</v>
      </c>
      <c r="L1227">
        <v>0.22122843199047398</v>
      </c>
      <c r="M1227">
        <v>0.25143223952732308</v>
      </c>
      <c r="N1227">
        <v>0.13686487468572603</v>
      </c>
      <c r="O1227" t="s">
        <v>109</v>
      </c>
    </row>
    <row r="1228" spans="1:15">
      <c r="A1228" t="s">
        <v>4453</v>
      </c>
      <c r="B1228" t="s">
        <v>175</v>
      </c>
      <c r="C1228" t="s">
        <v>4454</v>
      </c>
      <c r="D1228" t="s">
        <v>174</v>
      </c>
      <c r="E1228" t="s">
        <v>4455</v>
      </c>
      <c r="F1228" t="s">
        <v>4456</v>
      </c>
      <c r="G1228">
        <v>15128607.94031807</v>
      </c>
      <c r="H1228">
        <v>69402681.385860607</v>
      </c>
      <c r="I1228">
        <v>0</v>
      </c>
      <c r="J1228">
        <v>571090.21722827991</v>
      </c>
      <c r="K1228">
        <v>5.1896267584915733E-4</v>
      </c>
      <c r="L1228">
        <v>2.1915084728176978E-3</v>
      </c>
      <c r="M1228">
        <v>0</v>
      </c>
      <c r="N1228">
        <v>5.7467008354867063E-3</v>
      </c>
      <c r="O1228" t="s">
        <v>109</v>
      </c>
    </row>
    <row r="1229" spans="1:15">
      <c r="A1229" t="s">
        <v>4457</v>
      </c>
      <c r="B1229" t="s">
        <v>175</v>
      </c>
      <c r="C1229" t="s">
        <v>4458</v>
      </c>
      <c r="D1229" t="s">
        <v>174</v>
      </c>
      <c r="E1229" t="s">
        <v>4459</v>
      </c>
      <c r="F1229" t="s">
        <v>4460</v>
      </c>
      <c r="G1229">
        <v>3373021429.45048</v>
      </c>
      <c r="H1229">
        <v>3807076039.9391642</v>
      </c>
      <c r="I1229">
        <v>19977214.759199999</v>
      </c>
      <c r="J1229">
        <v>7788761.0753804995</v>
      </c>
      <c r="K1229">
        <v>0.11570610023273351</v>
      </c>
      <c r="L1229">
        <v>0.12021494316338752</v>
      </c>
      <c r="M1229">
        <v>0.12562458623681821</v>
      </c>
      <c r="N1229">
        <v>7.8375847508877605E-2</v>
      </c>
      <c r="O1229" t="s">
        <v>109</v>
      </c>
    </row>
    <row r="1230" spans="1:15">
      <c r="A1230" t="s">
        <v>4461</v>
      </c>
      <c r="B1230" t="s">
        <v>175</v>
      </c>
      <c r="C1230" t="s">
        <v>3280</v>
      </c>
      <c r="D1230" t="s">
        <v>174</v>
      </c>
      <c r="E1230" t="s">
        <v>3281</v>
      </c>
      <c r="F1230" t="s">
        <v>4462</v>
      </c>
      <c r="G1230">
        <v>2242622030.84972</v>
      </c>
      <c r="H1230">
        <v>2915915478.9236298</v>
      </c>
      <c r="I1230">
        <v>16383294.520823359</v>
      </c>
      <c r="J1230">
        <v>6743111.5588006629</v>
      </c>
      <c r="K1230">
        <v>7.6929558531713335E-2</v>
      </c>
      <c r="L1230">
        <v>9.2075022902260578E-2</v>
      </c>
      <c r="M1230">
        <v>0.10302460178671999</v>
      </c>
      <c r="N1230">
        <v>6.7853806035781158E-2</v>
      </c>
      <c r="O1230" t="s">
        <v>109</v>
      </c>
    </row>
    <row r="1231" spans="1:15">
      <c r="A1231" t="s">
        <v>4463</v>
      </c>
      <c r="B1231" t="s">
        <v>175</v>
      </c>
      <c r="C1231" t="s">
        <v>4464</v>
      </c>
      <c r="D1231" t="s">
        <v>174</v>
      </c>
      <c r="E1231" t="s">
        <v>4465</v>
      </c>
      <c r="F1231" t="s">
        <v>4466</v>
      </c>
      <c r="G1231">
        <v>1960753097.1601701</v>
      </c>
      <c r="H1231">
        <v>1747241734.2027841</v>
      </c>
      <c r="I1231">
        <v>1315746.525618</v>
      </c>
      <c r="J1231">
        <v>20005134.097899999</v>
      </c>
      <c r="K1231">
        <v>6.7260496008357193E-2</v>
      </c>
      <c r="L1231">
        <v>5.517214880038035E-2</v>
      </c>
      <c r="M1231">
        <v>8.2739318201088159E-3</v>
      </c>
      <c r="N1231">
        <v>0.20130535835894303</v>
      </c>
      <c r="O1231" t="s">
        <v>109</v>
      </c>
    </row>
    <row r="1232" spans="1:15">
      <c r="A1232" t="s">
        <v>4467</v>
      </c>
      <c r="B1232" t="s">
        <v>175</v>
      </c>
      <c r="C1232" t="s">
        <v>4415</v>
      </c>
      <c r="D1232" t="s">
        <v>174</v>
      </c>
      <c r="E1232" t="s">
        <v>4416</v>
      </c>
      <c r="F1232" t="s">
        <v>4468</v>
      </c>
      <c r="G1232">
        <v>3910266255.4520168</v>
      </c>
      <c r="H1232">
        <v>4357187491.4042807</v>
      </c>
      <c r="I1232">
        <v>22009111.833322022</v>
      </c>
      <c r="J1232">
        <v>12590153.448346</v>
      </c>
      <c r="K1232">
        <v>0.13413542390796987</v>
      </c>
      <c r="L1232">
        <v>0.13758565396023947</v>
      </c>
      <c r="M1232">
        <v>0.13840195446803416</v>
      </c>
      <c r="N1232">
        <v>0.12669074545116019</v>
      </c>
      <c r="O1232" t="s">
        <v>109</v>
      </c>
    </row>
    <row r="1233" spans="1:15">
      <c r="A1233" t="s">
        <v>4469</v>
      </c>
      <c r="B1233" t="s">
        <v>173</v>
      </c>
      <c r="C1233" t="s">
        <v>4470</v>
      </c>
      <c r="D1233" t="s">
        <v>172</v>
      </c>
      <c r="E1233" t="s">
        <v>4471</v>
      </c>
      <c r="F1233" t="s">
        <v>4472</v>
      </c>
      <c r="G1233">
        <v>29025259.465678699</v>
      </c>
      <c r="H1233">
        <v>72135898.756389678</v>
      </c>
      <c r="I1233">
        <v>0</v>
      </c>
      <c r="J1233">
        <v>121419.89803161798</v>
      </c>
      <c r="K1233">
        <v>7.5795643388158057E-4</v>
      </c>
      <c r="L1233">
        <v>1.3374771190053189E-3</v>
      </c>
      <c r="M1233">
        <v>0</v>
      </c>
      <c r="N1233">
        <v>1.169267915263115E-3</v>
      </c>
      <c r="O1233" t="s">
        <v>775</v>
      </c>
    </row>
    <row r="1234" spans="1:15">
      <c r="A1234" t="s">
        <v>4473</v>
      </c>
      <c r="B1234" t="s">
        <v>173</v>
      </c>
      <c r="C1234" t="s">
        <v>4474</v>
      </c>
      <c r="D1234" t="s">
        <v>172</v>
      </c>
      <c r="E1234" t="s">
        <v>4475</v>
      </c>
      <c r="F1234" t="s">
        <v>4476</v>
      </c>
      <c r="G1234">
        <v>38631875.927642196</v>
      </c>
      <c r="H1234">
        <v>114936314.83341169</v>
      </c>
      <c r="I1234">
        <v>127529.42912452</v>
      </c>
      <c r="J1234">
        <v>52233.701903029905</v>
      </c>
      <c r="K1234">
        <v>1.0088205739175351E-3</v>
      </c>
      <c r="L1234">
        <v>2.1310428494365034E-3</v>
      </c>
      <c r="M1234">
        <v>2.4491616192663908E-3</v>
      </c>
      <c r="N1234">
        <v>5.0300809604309404E-4</v>
      </c>
      <c r="O1234" t="s">
        <v>775</v>
      </c>
    </row>
    <row r="1235" spans="1:15">
      <c r="A1235" t="s">
        <v>4477</v>
      </c>
      <c r="B1235" t="s">
        <v>173</v>
      </c>
      <c r="C1235" t="s">
        <v>4478</v>
      </c>
      <c r="D1235" t="s">
        <v>172</v>
      </c>
      <c r="E1235" t="s">
        <v>4479</v>
      </c>
      <c r="F1235" t="s">
        <v>4480</v>
      </c>
      <c r="G1235">
        <v>497896872.41084892</v>
      </c>
      <c r="H1235">
        <v>912210645.79508793</v>
      </c>
      <c r="I1235">
        <v>615461.60857539997</v>
      </c>
      <c r="J1235">
        <v>1264786.2645737575</v>
      </c>
      <c r="K1235">
        <v>1.3001921250680367E-2</v>
      </c>
      <c r="L1235">
        <v>1.6913366125571767E-2</v>
      </c>
      <c r="M1235">
        <v>1.1819742001534642E-2</v>
      </c>
      <c r="N1235">
        <v>1.2179832324076557E-2</v>
      </c>
      <c r="O1235" t="s">
        <v>775</v>
      </c>
    </row>
    <row r="1236" spans="1:15">
      <c r="A1236" t="s">
        <v>4481</v>
      </c>
      <c r="B1236" t="s">
        <v>173</v>
      </c>
      <c r="C1236" t="s">
        <v>4482</v>
      </c>
      <c r="D1236" t="s">
        <v>172</v>
      </c>
      <c r="E1236" t="s">
        <v>4483</v>
      </c>
      <c r="F1236" t="s">
        <v>4484</v>
      </c>
      <c r="G1236">
        <v>79967977.053259015</v>
      </c>
      <c r="H1236">
        <v>181024082.30410302</v>
      </c>
      <c r="I1236">
        <v>209042.58008680001</v>
      </c>
      <c r="J1236">
        <v>99943.642616052006</v>
      </c>
      <c r="K1236">
        <v>2.0882584282729327E-3</v>
      </c>
      <c r="L1236">
        <v>3.3563811118278645E-3</v>
      </c>
      <c r="M1236">
        <v>4.0145954346044619E-3</v>
      </c>
      <c r="N1236">
        <v>9.6245258429587994E-4</v>
      </c>
      <c r="O1236" t="s">
        <v>775</v>
      </c>
    </row>
    <row r="1237" spans="1:15">
      <c r="A1237" t="s">
        <v>4485</v>
      </c>
      <c r="B1237" t="s">
        <v>173</v>
      </c>
      <c r="C1237" t="s">
        <v>4486</v>
      </c>
      <c r="D1237" t="s">
        <v>172</v>
      </c>
      <c r="E1237" t="s">
        <v>4487</v>
      </c>
      <c r="F1237" t="s">
        <v>4488</v>
      </c>
      <c r="G1237">
        <v>80980170.882753104</v>
      </c>
      <c r="H1237">
        <v>197611873.47107148</v>
      </c>
      <c r="I1237">
        <v>145812.96261386998</v>
      </c>
      <c r="J1237">
        <v>185056.95505105899</v>
      </c>
      <c r="K1237">
        <v>2.114690537391801E-3</v>
      </c>
      <c r="L1237">
        <v>3.6639365942317446E-3</v>
      </c>
      <c r="M1237">
        <v>2.8002909922597028E-3</v>
      </c>
      <c r="N1237">
        <v>1.7820897854908893E-3</v>
      </c>
      <c r="O1237" t="s">
        <v>775</v>
      </c>
    </row>
    <row r="1238" spans="1:15">
      <c r="A1238" t="s">
        <v>4489</v>
      </c>
      <c r="B1238" t="s">
        <v>173</v>
      </c>
      <c r="C1238" t="s">
        <v>4490</v>
      </c>
      <c r="D1238" t="s">
        <v>172</v>
      </c>
      <c r="E1238" t="s">
        <v>4491</v>
      </c>
      <c r="F1238" t="s">
        <v>4492</v>
      </c>
      <c r="G1238">
        <v>95468369.688387603</v>
      </c>
      <c r="H1238">
        <v>195320421.71952575</v>
      </c>
      <c r="I1238">
        <v>238496.87738249003</v>
      </c>
      <c r="J1238">
        <v>271415.54940126895</v>
      </c>
      <c r="K1238">
        <v>2.4930307728364223E-3</v>
      </c>
      <c r="L1238">
        <v>3.6214506151307272E-3</v>
      </c>
      <c r="M1238">
        <v>4.5802557292853848E-3</v>
      </c>
      <c r="N1238">
        <v>2.6137189930416039E-3</v>
      </c>
      <c r="O1238" t="s">
        <v>775</v>
      </c>
    </row>
    <row r="1239" spans="1:15">
      <c r="A1239" t="s">
        <v>4493</v>
      </c>
      <c r="B1239" t="s">
        <v>173</v>
      </c>
      <c r="C1239" t="s">
        <v>4494</v>
      </c>
      <c r="D1239" t="s">
        <v>172</v>
      </c>
      <c r="E1239" t="s">
        <v>4495</v>
      </c>
      <c r="F1239" t="s">
        <v>4496</v>
      </c>
      <c r="G1239">
        <v>31330168.7206937</v>
      </c>
      <c r="H1239">
        <v>77019094.48992613</v>
      </c>
      <c r="I1239">
        <v>32672.263656963001</v>
      </c>
      <c r="J1239">
        <v>100598.942982024</v>
      </c>
      <c r="K1239">
        <v>8.1814610424155122E-4</v>
      </c>
      <c r="L1239">
        <v>1.4280168180154584E-3</v>
      </c>
      <c r="M1239">
        <v>6.2746030239855155E-4</v>
      </c>
      <c r="N1239">
        <v>9.6876309604241185E-4</v>
      </c>
      <c r="O1239" t="s">
        <v>775</v>
      </c>
    </row>
    <row r="1240" spans="1:15">
      <c r="A1240" t="s">
        <v>4497</v>
      </c>
      <c r="B1240" t="s">
        <v>173</v>
      </c>
      <c r="C1240" t="s">
        <v>4498</v>
      </c>
      <c r="D1240" t="s">
        <v>172</v>
      </c>
      <c r="E1240" t="s">
        <v>4499</v>
      </c>
      <c r="F1240" t="s">
        <v>4500</v>
      </c>
      <c r="G1240">
        <v>142491318.7537331</v>
      </c>
      <c r="H1240">
        <v>263418083.86088532</v>
      </c>
      <c r="I1240">
        <v>160723.72018410001</v>
      </c>
      <c r="J1240">
        <v>300248.38560222898</v>
      </c>
      <c r="K1240">
        <v>3.720973173362042E-3</v>
      </c>
      <c r="L1240">
        <v>4.8840544856308581E-3</v>
      </c>
      <c r="M1240">
        <v>3.0866472898287609E-3</v>
      </c>
      <c r="N1240">
        <v>2.8913778514524416E-3</v>
      </c>
      <c r="O1240" t="s">
        <v>775</v>
      </c>
    </row>
    <row r="1241" spans="1:15">
      <c r="A1241" t="s">
        <v>4501</v>
      </c>
      <c r="B1241" t="s">
        <v>173</v>
      </c>
      <c r="C1241" t="s">
        <v>1560</v>
      </c>
      <c r="D1241" t="s">
        <v>172</v>
      </c>
      <c r="E1241" t="s">
        <v>1561</v>
      </c>
      <c r="F1241" t="s">
        <v>4502</v>
      </c>
      <c r="G1241">
        <v>453211737.89415002</v>
      </c>
      <c r="H1241">
        <v>704575463.73268795</v>
      </c>
      <c r="I1241">
        <v>965778.50292430003</v>
      </c>
      <c r="J1241">
        <v>694609.351083396</v>
      </c>
      <c r="K1241">
        <v>1.1835027798932068E-2</v>
      </c>
      <c r="L1241">
        <v>1.3063586613614626E-2</v>
      </c>
      <c r="M1241">
        <v>1.8547465148340148E-2</v>
      </c>
      <c r="N1241">
        <v>6.6890554269124257E-3</v>
      </c>
      <c r="O1241" t="s">
        <v>775</v>
      </c>
    </row>
    <row r="1242" spans="1:15">
      <c r="A1242" t="s">
        <v>4503</v>
      </c>
      <c r="B1242" t="s">
        <v>173</v>
      </c>
      <c r="C1242" t="s">
        <v>4504</v>
      </c>
      <c r="D1242" t="s">
        <v>172</v>
      </c>
      <c r="E1242" t="s">
        <v>4505</v>
      </c>
      <c r="F1242" t="s">
        <v>4506</v>
      </c>
      <c r="G1242">
        <v>60266106.237862207</v>
      </c>
      <c r="H1242">
        <v>142465444.8789624</v>
      </c>
      <c r="I1242">
        <v>163956.06029251</v>
      </c>
      <c r="J1242">
        <v>75829.67620019801</v>
      </c>
      <c r="K1242">
        <v>1.573770013046476E-3</v>
      </c>
      <c r="L1242">
        <v>2.6414625181009144E-3</v>
      </c>
      <c r="M1242">
        <v>3.1487233407315168E-3</v>
      </c>
      <c r="N1242">
        <v>7.302362202823954E-4</v>
      </c>
      <c r="O1242" t="s">
        <v>775</v>
      </c>
    </row>
    <row r="1243" spans="1:15">
      <c r="A1243" t="s">
        <v>4507</v>
      </c>
      <c r="B1243" t="s">
        <v>173</v>
      </c>
      <c r="C1243" t="s">
        <v>1816</v>
      </c>
      <c r="D1243" t="s">
        <v>172</v>
      </c>
      <c r="E1243" t="s">
        <v>1817</v>
      </c>
      <c r="F1243" t="s">
        <v>4508</v>
      </c>
      <c r="G1243">
        <v>754191870.1136601</v>
      </c>
      <c r="H1243">
        <v>1111032091.5646069</v>
      </c>
      <c r="I1243">
        <v>1026212.0544348001</v>
      </c>
      <c r="J1243">
        <v>1600587.5865675998</v>
      </c>
      <c r="K1243">
        <v>1.9694727656432449E-2</v>
      </c>
      <c r="L1243">
        <v>2.0599729490674137E-2</v>
      </c>
      <c r="M1243">
        <v>1.9708072044266549E-2</v>
      </c>
      <c r="N1243">
        <v>1.5413583283149948E-2</v>
      </c>
      <c r="O1243" t="s">
        <v>1539</v>
      </c>
    </row>
    <row r="1244" spans="1:15">
      <c r="A1244" t="s">
        <v>4509</v>
      </c>
      <c r="B1244" t="s">
        <v>173</v>
      </c>
      <c r="C1244" t="s">
        <v>4510</v>
      </c>
      <c r="D1244" t="s">
        <v>172</v>
      </c>
      <c r="E1244" t="s">
        <v>4511</v>
      </c>
      <c r="F1244" t="s">
        <v>4512</v>
      </c>
      <c r="G1244">
        <v>169721187.80583018</v>
      </c>
      <c r="H1244">
        <v>310862548.61867422</v>
      </c>
      <c r="I1244">
        <v>302451.90481599997</v>
      </c>
      <c r="J1244">
        <v>469623.44603458163</v>
      </c>
      <c r="K1244">
        <v>4.4320453505529069E-3</v>
      </c>
      <c r="L1244">
        <v>5.7637258715976967E-3</v>
      </c>
      <c r="M1244">
        <v>5.8084914363263204E-3</v>
      </c>
      <c r="N1244">
        <v>4.5224517283035809E-3</v>
      </c>
      <c r="O1244" t="s">
        <v>775</v>
      </c>
    </row>
    <row r="1245" spans="1:15">
      <c r="A1245" t="s">
        <v>4513</v>
      </c>
      <c r="B1245" t="s">
        <v>173</v>
      </c>
      <c r="C1245" t="s">
        <v>356</v>
      </c>
      <c r="D1245" t="s">
        <v>172</v>
      </c>
      <c r="E1245" t="s">
        <v>357</v>
      </c>
      <c r="F1245" t="s">
        <v>4514</v>
      </c>
      <c r="G1245">
        <v>629406140.12528193</v>
      </c>
      <c r="H1245">
        <v>919445115.6321789</v>
      </c>
      <c r="I1245">
        <v>932647.35303460003</v>
      </c>
      <c r="J1245">
        <v>1474845.5741095839</v>
      </c>
      <c r="K1245">
        <v>1.6436112621030584E-2</v>
      </c>
      <c r="L1245">
        <v>1.7047500974406465E-2</v>
      </c>
      <c r="M1245">
        <v>1.7911192083612582E-2</v>
      </c>
      <c r="N1245">
        <v>1.4202693608959255E-2</v>
      </c>
      <c r="O1245" t="s">
        <v>775</v>
      </c>
    </row>
    <row r="1246" spans="1:15">
      <c r="A1246" t="s">
        <v>4515</v>
      </c>
      <c r="B1246" t="s">
        <v>173</v>
      </c>
      <c r="C1246" t="s">
        <v>2515</v>
      </c>
      <c r="D1246" t="s">
        <v>172</v>
      </c>
      <c r="E1246" t="s">
        <v>2516</v>
      </c>
      <c r="F1246" t="s">
        <v>4516</v>
      </c>
      <c r="G1246">
        <v>151555931.49258602</v>
      </c>
      <c r="H1246">
        <v>297790048.54583019</v>
      </c>
      <c r="I1246">
        <v>191019.0233311</v>
      </c>
      <c r="J1246">
        <v>334643.26516347402</v>
      </c>
      <c r="K1246">
        <v>3.9576835998160319E-3</v>
      </c>
      <c r="L1246">
        <v>5.5213476655026975E-3</v>
      </c>
      <c r="M1246">
        <v>3.6684588310631023E-3</v>
      </c>
      <c r="N1246">
        <v>3.2225989261879056E-3</v>
      </c>
      <c r="O1246" t="s">
        <v>1539</v>
      </c>
    </row>
    <row r="1247" spans="1:15">
      <c r="A1247" t="s">
        <v>4517</v>
      </c>
      <c r="B1247" t="s">
        <v>173</v>
      </c>
      <c r="C1247" t="s">
        <v>4518</v>
      </c>
      <c r="D1247" t="s">
        <v>172</v>
      </c>
      <c r="E1247" t="s">
        <v>4519</v>
      </c>
      <c r="F1247" t="s">
        <v>4520</v>
      </c>
      <c r="G1247">
        <v>77309001.788476005</v>
      </c>
      <c r="H1247">
        <v>190700554.21843147</v>
      </c>
      <c r="I1247">
        <v>143275.02783447001</v>
      </c>
      <c r="J1247">
        <v>173005.85597436692</v>
      </c>
      <c r="K1247">
        <v>2.0188227902605532E-3</v>
      </c>
      <c r="L1247">
        <v>3.5357933046643131E-3</v>
      </c>
      <c r="M1247">
        <v>2.7515507720879445E-3</v>
      </c>
      <c r="N1247">
        <v>1.6660382673915767E-3</v>
      </c>
      <c r="O1247" t="s">
        <v>775</v>
      </c>
    </row>
    <row r="1248" spans="1:15">
      <c r="A1248" t="s">
        <v>4521</v>
      </c>
      <c r="B1248" t="s">
        <v>173</v>
      </c>
      <c r="C1248" t="s">
        <v>4522</v>
      </c>
      <c r="D1248" t="s">
        <v>172</v>
      </c>
      <c r="E1248" t="s">
        <v>4523</v>
      </c>
      <c r="F1248" t="s">
        <v>4524</v>
      </c>
      <c r="G1248">
        <v>125138224.13791351</v>
      </c>
      <c r="H1248">
        <v>300351902.83512694</v>
      </c>
      <c r="I1248">
        <v>397554.27339784004</v>
      </c>
      <c r="J1248">
        <v>417513.09435154201</v>
      </c>
      <c r="K1248">
        <v>3.2678199559939398E-3</v>
      </c>
      <c r="L1248">
        <v>5.568847198373722E-3</v>
      </c>
      <c r="M1248">
        <v>7.634901800043576E-3</v>
      </c>
      <c r="N1248">
        <v>4.0206314890855492E-3</v>
      </c>
      <c r="O1248" t="s">
        <v>775</v>
      </c>
    </row>
    <row r="1249" spans="1:15">
      <c r="A1249" t="s">
        <v>4525</v>
      </c>
      <c r="B1249" t="s">
        <v>173</v>
      </c>
      <c r="C1249" t="s">
        <v>4526</v>
      </c>
      <c r="D1249" t="s">
        <v>172</v>
      </c>
      <c r="E1249" t="s">
        <v>4527</v>
      </c>
      <c r="F1249" t="s">
        <v>4528</v>
      </c>
      <c r="G1249">
        <v>99810143.205063999</v>
      </c>
      <c r="H1249">
        <v>237835255.08850539</v>
      </c>
      <c r="I1249">
        <v>155930.29736828001</v>
      </c>
      <c r="J1249">
        <v>280051.610959841</v>
      </c>
      <c r="K1249">
        <v>2.6064104714852102E-3</v>
      </c>
      <c r="L1249">
        <v>4.4097213351139211E-3</v>
      </c>
      <c r="M1249">
        <v>2.9945911482305784E-3</v>
      </c>
      <c r="N1249">
        <v>2.6968838602369786E-3</v>
      </c>
      <c r="O1249" t="s">
        <v>775</v>
      </c>
    </row>
    <row r="1250" spans="1:15">
      <c r="A1250" t="s">
        <v>4529</v>
      </c>
      <c r="B1250" t="s">
        <v>173</v>
      </c>
      <c r="C1250" t="s">
        <v>4530</v>
      </c>
      <c r="D1250" t="s">
        <v>172</v>
      </c>
      <c r="E1250" t="s">
        <v>4531</v>
      </c>
      <c r="F1250" t="s">
        <v>4532</v>
      </c>
      <c r="G1250">
        <v>119336126.165794</v>
      </c>
      <c r="H1250">
        <v>248345762.06557173</v>
      </c>
      <c r="I1250">
        <v>256005.66111747996</v>
      </c>
      <c r="J1250">
        <v>178741.94872792301</v>
      </c>
      <c r="K1250">
        <v>3.1163058069755851E-3</v>
      </c>
      <c r="L1250">
        <v>4.6045974347165034E-3</v>
      </c>
      <c r="M1250">
        <v>4.9165062827313906E-3</v>
      </c>
      <c r="N1250">
        <v>1.721276571198749E-3</v>
      </c>
      <c r="O1250" t="s">
        <v>775</v>
      </c>
    </row>
    <row r="1251" spans="1:15">
      <c r="A1251" t="s">
        <v>4533</v>
      </c>
      <c r="B1251" t="s">
        <v>173</v>
      </c>
      <c r="C1251" t="s">
        <v>2531</v>
      </c>
      <c r="D1251" t="s">
        <v>172</v>
      </c>
      <c r="E1251" t="s">
        <v>2532</v>
      </c>
      <c r="F1251" t="s">
        <v>4534</v>
      </c>
      <c r="G1251">
        <v>402450763.34951198</v>
      </c>
      <c r="H1251">
        <v>661204668.54483998</v>
      </c>
      <c r="I1251">
        <v>706976.30768249999</v>
      </c>
      <c r="J1251">
        <v>926303.57021349994</v>
      </c>
      <c r="K1251">
        <v>1.0509471784809184E-2</v>
      </c>
      <c r="L1251">
        <v>1.2259445441232347E-2</v>
      </c>
      <c r="M1251">
        <v>1.3577252328292056E-2</v>
      </c>
      <c r="N1251">
        <v>8.9202598750517722E-3</v>
      </c>
      <c r="O1251" t="s">
        <v>775</v>
      </c>
    </row>
    <row r="1252" spans="1:15">
      <c r="A1252" t="s">
        <v>4535</v>
      </c>
      <c r="B1252" t="s">
        <v>173</v>
      </c>
      <c r="C1252" t="s">
        <v>832</v>
      </c>
      <c r="D1252" t="s">
        <v>172</v>
      </c>
      <c r="E1252" t="s">
        <v>833</v>
      </c>
      <c r="F1252" t="s">
        <v>4536</v>
      </c>
      <c r="G1252">
        <v>79042402.259771004</v>
      </c>
      <c r="H1252">
        <v>208306449.1056543</v>
      </c>
      <c r="I1252">
        <v>432105.21151306998</v>
      </c>
      <c r="J1252">
        <v>120685.5682817138</v>
      </c>
      <c r="K1252">
        <v>2.0640882612295544E-3</v>
      </c>
      <c r="L1252">
        <v>3.8622255246439311E-3</v>
      </c>
      <c r="M1252">
        <v>8.2984414404417579E-3</v>
      </c>
      <c r="N1252">
        <v>1.1621963542611238E-3</v>
      </c>
      <c r="O1252" t="s">
        <v>775</v>
      </c>
    </row>
    <row r="1253" spans="1:15">
      <c r="A1253" t="s">
        <v>4537</v>
      </c>
      <c r="B1253" t="s">
        <v>173</v>
      </c>
      <c r="C1253" t="s">
        <v>1326</v>
      </c>
      <c r="D1253" t="s">
        <v>172</v>
      </c>
      <c r="E1253" t="s">
        <v>1327</v>
      </c>
      <c r="F1253" t="s">
        <v>4538</v>
      </c>
      <c r="G1253">
        <v>130179093.50670499</v>
      </c>
      <c r="H1253">
        <v>267931964.720952</v>
      </c>
      <c r="I1253">
        <v>202267.7376474</v>
      </c>
      <c r="J1253">
        <v>291152.373618668</v>
      </c>
      <c r="K1253">
        <v>3.3994556223331152E-3</v>
      </c>
      <c r="L1253">
        <v>4.9677466898223315E-3</v>
      </c>
      <c r="M1253">
        <v>3.8844867671928448E-3</v>
      </c>
      <c r="N1253">
        <v>2.8037836832671159E-3</v>
      </c>
      <c r="O1253" t="s">
        <v>775</v>
      </c>
    </row>
    <row r="1254" spans="1:15">
      <c r="A1254" t="s">
        <v>4539</v>
      </c>
      <c r="B1254" t="s">
        <v>173</v>
      </c>
      <c r="C1254" t="s">
        <v>3153</v>
      </c>
      <c r="D1254" t="s">
        <v>172</v>
      </c>
      <c r="E1254" t="s">
        <v>3154</v>
      </c>
      <c r="F1254" t="s">
        <v>4540</v>
      </c>
      <c r="G1254">
        <v>67816105.712427005</v>
      </c>
      <c r="H1254">
        <v>146244393.02999118</v>
      </c>
      <c r="I1254">
        <v>123107.55466190001</v>
      </c>
      <c r="J1254">
        <v>125356.04784611</v>
      </c>
      <c r="K1254">
        <v>1.7709283083690611E-3</v>
      </c>
      <c r="L1254">
        <v>2.7115282797125803E-3</v>
      </c>
      <c r="M1254">
        <v>2.3642409441452881E-3</v>
      </c>
      <c r="N1254">
        <v>1.2071728531058061E-3</v>
      </c>
      <c r="O1254" t="s">
        <v>775</v>
      </c>
    </row>
    <row r="1255" spans="1:15">
      <c r="A1255" t="s">
        <v>4541</v>
      </c>
      <c r="B1255" t="s">
        <v>173</v>
      </c>
      <c r="C1255" t="s">
        <v>4542</v>
      </c>
      <c r="D1255" t="s">
        <v>172</v>
      </c>
      <c r="E1255" t="s">
        <v>4543</v>
      </c>
      <c r="F1255" t="s">
        <v>4544</v>
      </c>
      <c r="G1255">
        <v>502938801.74621606</v>
      </c>
      <c r="H1255">
        <v>702536269.68461204</v>
      </c>
      <c r="I1255">
        <v>441407.3380472</v>
      </c>
      <c r="J1255">
        <v>1141690.4646602892</v>
      </c>
      <c r="K1255">
        <v>1.3133584596651026E-2</v>
      </c>
      <c r="L1255">
        <v>1.3025777763547837E-2</v>
      </c>
      <c r="M1255">
        <v>8.4770857850557831E-3</v>
      </c>
      <c r="N1255">
        <v>1.0994425552404038E-2</v>
      </c>
      <c r="O1255" t="s">
        <v>775</v>
      </c>
    </row>
    <row r="1256" spans="1:15">
      <c r="A1256" t="s">
        <v>4545</v>
      </c>
      <c r="B1256" t="s">
        <v>173</v>
      </c>
      <c r="C1256" t="s">
        <v>3161</v>
      </c>
      <c r="D1256" t="s">
        <v>172</v>
      </c>
      <c r="E1256" t="s">
        <v>3162</v>
      </c>
      <c r="F1256" t="s">
        <v>4546</v>
      </c>
      <c r="G1256">
        <v>117591952.40554531</v>
      </c>
      <c r="H1256">
        <v>255566672.19313923</v>
      </c>
      <c r="I1256">
        <v>147592.92522023999</v>
      </c>
      <c r="J1256">
        <v>298343.16458619997</v>
      </c>
      <c r="K1256">
        <v>3.0707590057505638E-3</v>
      </c>
      <c r="L1256">
        <v>4.7384808719580732E-3</v>
      </c>
      <c r="M1256">
        <v>2.8344746009308767E-3</v>
      </c>
      <c r="N1256">
        <v>2.8730306625514299E-3</v>
      </c>
      <c r="O1256" t="s">
        <v>775</v>
      </c>
    </row>
    <row r="1257" spans="1:15">
      <c r="A1257" t="s">
        <v>4547</v>
      </c>
      <c r="B1257" t="s">
        <v>173</v>
      </c>
      <c r="C1257" t="s">
        <v>4548</v>
      </c>
      <c r="D1257" t="s">
        <v>172</v>
      </c>
      <c r="E1257" t="s">
        <v>4549</v>
      </c>
      <c r="F1257" t="s">
        <v>4550</v>
      </c>
      <c r="G1257">
        <v>1584482191.9608409</v>
      </c>
      <c r="H1257">
        <v>2170254517.4451327</v>
      </c>
      <c r="I1257">
        <v>2613191.3772481</v>
      </c>
      <c r="J1257">
        <v>2254464.9422160001</v>
      </c>
      <c r="K1257">
        <v>4.1376666182350925E-2</v>
      </c>
      <c r="L1257">
        <v>4.0238852077013623E-2</v>
      </c>
      <c r="M1257">
        <v>5.0185498899276253E-2</v>
      </c>
      <c r="N1257">
        <v>2.1710391507100777E-2</v>
      </c>
      <c r="O1257" t="s">
        <v>775</v>
      </c>
    </row>
    <row r="1258" spans="1:15">
      <c r="A1258" t="s">
        <v>4551</v>
      </c>
      <c r="B1258" t="s">
        <v>173</v>
      </c>
      <c r="C1258" t="s">
        <v>4552</v>
      </c>
      <c r="D1258" t="s">
        <v>172</v>
      </c>
      <c r="E1258" t="s">
        <v>4553</v>
      </c>
      <c r="F1258" t="s">
        <v>4554</v>
      </c>
      <c r="G1258">
        <v>67353217.325798497</v>
      </c>
      <c r="H1258">
        <v>136468383.95150813</v>
      </c>
      <c r="I1258">
        <v>137199.43750457998</v>
      </c>
      <c r="J1258">
        <v>97031.470917498009</v>
      </c>
      <c r="K1258">
        <v>1.7588405876295097E-3</v>
      </c>
      <c r="L1258">
        <v>2.530270560836496E-3</v>
      </c>
      <c r="M1258">
        <v>2.6348710162660649E-3</v>
      </c>
      <c r="N1258">
        <v>9.3440850761604465E-4</v>
      </c>
      <c r="O1258" t="s">
        <v>775</v>
      </c>
    </row>
    <row r="1259" spans="1:15">
      <c r="A1259" t="s">
        <v>4555</v>
      </c>
      <c r="B1259" t="s">
        <v>173</v>
      </c>
      <c r="C1259" t="s">
        <v>4556</v>
      </c>
      <c r="D1259" t="s">
        <v>172</v>
      </c>
      <c r="E1259" t="s">
        <v>4557</v>
      </c>
      <c r="F1259" t="s">
        <v>4558</v>
      </c>
      <c r="G1259">
        <v>37335045.680626996</v>
      </c>
      <c r="H1259">
        <v>98871806.976030096</v>
      </c>
      <c r="I1259">
        <v>58263.73247481</v>
      </c>
      <c r="J1259">
        <v>101786.339215224</v>
      </c>
      <c r="K1259">
        <v>9.749555595310246E-4</v>
      </c>
      <c r="L1259">
        <v>1.8331896021942507E-3</v>
      </c>
      <c r="M1259">
        <v>1.1189362200718356E-3</v>
      </c>
      <c r="N1259">
        <v>9.8019766599917045E-4</v>
      </c>
      <c r="O1259" t="s">
        <v>775</v>
      </c>
    </row>
    <row r="1260" spans="1:15">
      <c r="A1260" t="s">
        <v>4559</v>
      </c>
      <c r="B1260" t="s">
        <v>173</v>
      </c>
      <c r="C1260" t="s">
        <v>4560</v>
      </c>
      <c r="D1260" t="s">
        <v>172</v>
      </c>
      <c r="E1260" t="s">
        <v>4561</v>
      </c>
      <c r="F1260" t="s">
        <v>4562</v>
      </c>
      <c r="G1260">
        <v>303625659.39255601</v>
      </c>
      <c r="H1260">
        <v>642544708.72876501</v>
      </c>
      <c r="I1260">
        <v>546077.00856570003</v>
      </c>
      <c r="J1260">
        <v>519563.27102072001</v>
      </c>
      <c r="K1260">
        <v>7.92878431630392E-3</v>
      </c>
      <c r="L1260">
        <v>1.1913469724206316E-2</v>
      </c>
      <c r="M1260">
        <v>1.048723310160078E-2</v>
      </c>
      <c r="N1260">
        <v>5.0033698973745277E-3</v>
      </c>
      <c r="O1260" t="s">
        <v>775</v>
      </c>
    </row>
    <row r="1261" spans="1:15">
      <c r="A1261" t="s">
        <v>4563</v>
      </c>
      <c r="B1261" t="s">
        <v>173</v>
      </c>
      <c r="C1261" t="s">
        <v>4564</v>
      </c>
      <c r="D1261" t="s">
        <v>172</v>
      </c>
      <c r="E1261" t="s">
        <v>4565</v>
      </c>
      <c r="F1261" t="s">
        <v>4566</v>
      </c>
      <c r="G1261">
        <v>180632489.5847311</v>
      </c>
      <c r="H1261">
        <v>321333207.55738181</v>
      </c>
      <c r="I1261">
        <v>221271.30706381999</v>
      </c>
      <c r="J1261">
        <v>377204.24185615394</v>
      </c>
      <c r="K1261">
        <v>4.7169796297837543E-3</v>
      </c>
      <c r="L1261">
        <v>5.957863145726959E-3</v>
      </c>
      <c r="M1261">
        <v>4.2494441982993229E-3</v>
      </c>
      <c r="N1261">
        <v>3.6324591327584373E-3</v>
      </c>
      <c r="O1261" t="s">
        <v>775</v>
      </c>
    </row>
    <row r="1262" spans="1:15">
      <c r="A1262" t="s">
        <v>4567</v>
      </c>
      <c r="B1262" t="s">
        <v>173</v>
      </c>
      <c r="C1262" t="s">
        <v>4568</v>
      </c>
      <c r="D1262" t="s">
        <v>172</v>
      </c>
      <c r="E1262" t="s">
        <v>4569</v>
      </c>
      <c r="F1262" t="s">
        <v>4570</v>
      </c>
      <c r="G1262">
        <v>126439679.8869822</v>
      </c>
      <c r="H1262">
        <v>245284248.9267118</v>
      </c>
      <c r="I1262">
        <v>105784.8167401</v>
      </c>
      <c r="J1262">
        <v>320697.48686487606</v>
      </c>
      <c r="K1262">
        <v>3.3018057592762574E-3</v>
      </c>
      <c r="L1262">
        <v>4.5478336895722511E-3</v>
      </c>
      <c r="M1262">
        <v>2.0315633406310591E-3</v>
      </c>
      <c r="N1262">
        <v>3.0883017361698654E-3</v>
      </c>
      <c r="O1262" t="s">
        <v>775</v>
      </c>
    </row>
    <row r="1263" spans="1:15">
      <c r="A1263" t="s">
        <v>4571</v>
      </c>
      <c r="B1263" t="s">
        <v>173</v>
      </c>
      <c r="C1263" t="s">
        <v>4572</v>
      </c>
      <c r="D1263" t="s">
        <v>172</v>
      </c>
      <c r="E1263" t="s">
        <v>4573</v>
      </c>
      <c r="F1263" t="s">
        <v>4574</v>
      </c>
      <c r="G1263">
        <v>75068067.770268992</v>
      </c>
      <c r="H1263">
        <v>182151197.3293204</v>
      </c>
      <c r="I1263">
        <v>128885.4171951</v>
      </c>
      <c r="J1263">
        <v>170484.14652595998</v>
      </c>
      <c r="K1263">
        <v>1.9603037489747187E-3</v>
      </c>
      <c r="L1263">
        <v>3.3772790361998378E-3</v>
      </c>
      <c r="M1263">
        <v>2.4752029335061414E-3</v>
      </c>
      <c r="N1263">
        <v>1.6417543238416467E-3</v>
      </c>
      <c r="O1263" t="s">
        <v>775</v>
      </c>
    </row>
    <row r="1264" spans="1:15">
      <c r="A1264" t="s">
        <v>4575</v>
      </c>
      <c r="B1264" t="s">
        <v>173</v>
      </c>
      <c r="C1264" t="s">
        <v>4576</v>
      </c>
      <c r="D1264" t="s">
        <v>172</v>
      </c>
      <c r="E1264" t="s">
        <v>4577</v>
      </c>
      <c r="F1264" t="s">
        <v>4578</v>
      </c>
      <c r="G1264">
        <v>89411040.261310399</v>
      </c>
      <c r="H1264">
        <v>195350751.68533993</v>
      </c>
      <c r="I1264">
        <v>176056.96010615001</v>
      </c>
      <c r="J1264">
        <v>141871.146275912</v>
      </c>
      <c r="K1264">
        <v>2.3348515904307553E-3</v>
      </c>
      <c r="L1264">
        <v>3.6220129653058274E-3</v>
      </c>
      <c r="M1264">
        <v>3.3811172249166117E-3</v>
      </c>
      <c r="N1264">
        <v>1.3662124753129605E-3</v>
      </c>
      <c r="O1264" t="s">
        <v>775</v>
      </c>
    </row>
    <row r="1265" spans="1:15">
      <c r="A1265" t="s">
        <v>4579</v>
      </c>
      <c r="B1265" t="s">
        <v>173</v>
      </c>
      <c r="C1265" t="s">
        <v>4580</v>
      </c>
      <c r="D1265" t="s">
        <v>172</v>
      </c>
      <c r="E1265" t="s">
        <v>4581</v>
      </c>
      <c r="F1265" t="s">
        <v>4582</v>
      </c>
      <c r="G1265">
        <v>1050538293.9416161</v>
      </c>
      <c r="H1265">
        <v>1230004903.5283132</v>
      </c>
      <c r="I1265">
        <v>1419388.1494886</v>
      </c>
      <c r="J1265">
        <v>1342943.4096675001</v>
      </c>
      <c r="K1265">
        <v>2.7433424320412285E-2</v>
      </c>
      <c r="L1265">
        <v>2.2805613336698647E-2</v>
      </c>
      <c r="M1265">
        <v>2.7258892339075309E-2</v>
      </c>
      <c r="N1265">
        <v>1.2932481960488539E-2</v>
      </c>
      <c r="O1265" t="s">
        <v>775</v>
      </c>
    </row>
    <row r="1266" spans="1:15">
      <c r="A1266" t="s">
        <v>4583</v>
      </c>
      <c r="B1266" t="s">
        <v>173</v>
      </c>
      <c r="C1266" t="s">
        <v>4584</v>
      </c>
      <c r="D1266" t="s">
        <v>172</v>
      </c>
      <c r="E1266" t="s">
        <v>4585</v>
      </c>
      <c r="F1266" t="s">
        <v>4586</v>
      </c>
      <c r="G1266">
        <v>283094272.27666628</v>
      </c>
      <c r="H1266">
        <v>470077365.73197734</v>
      </c>
      <c r="I1266">
        <v>479966.37323690002</v>
      </c>
      <c r="J1266">
        <v>866580.34054715</v>
      </c>
      <c r="K1266">
        <v>7.3926341751000702E-3</v>
      </c>
      <c r="L1266">
        <v>8.7157397588135538E-3</v>
      </c>
      <c r="M1266">
        <v>9.217599639080384E-3</v>
      </c>
      <c r="N1266">
        <v>8.345127978411828E-3</v>
      </c>
      <c r="O1266" t="s">
        <v>775</v>
      </c>
    </row>
    <row r="1267" spans="1:15">
      <c r="A1267" t="s">
        <v>4587</v>
      </c>
      <c r="B1267" t="s">
        <v>173</v>
      </c>
      <c r="C1267" t="s">
        <v>4588</v>
      </c>
      <c r="D1267" t="s">
        <v>172</v>
      </c>
      <c r="E1267" t="s">
        <v>4589</v>
      </c>
      <c r="F1267" t="s">
        <v>4590</v>
      </c>
      <c r="G1267">
        <v>88679517.134940088</v>
      </c>
      <c r="H1267">
        <v>185315365.03330439</v>
      </c>
      <c r="I1267">
        <v>75573.220273999992</v>
      </c>
      <c r="J1267">
        <v>248443.23889015999</v>
      </c>
      <c r="K1267">
        <v>2.3157488271696321E-3</v>
      </c>
      <c r="L1267">
        <v>3.4359461073493369E-3</v>
      </c>
      <c r="M1267">
        <v>1.4513593592481481E-3</v>
      </c>
      <c r="N1267">
        <v>2.3924967217701628E-3</v>
      </c>
      <c r="O1267" t="s">
        <v>775</v>
      </c>
    </row>
    <row r="1268" spans="1:15">
      <c r="A1268" t="s">
        <v>4591</v>
      </c>
      <c r="B1268" t="s">
        <v>173</v>
      </c>
      <c r="C1268" t="s">
        <v>4592</v>
      </c>
      <c r="D1268" t="s">
        <v>172</v>
      </c>
      <c r="E1268" t="s">
        <v>4593</v>
      </c>
      <c r="F1268" t="s">
        <v>4594</v>
      </c>
      <c r="G1268">
        <v>33888161.7249569</v>
      </c>
      <c r="H1268">
        <v>84538850.600042999</v>
      </c>
      <c r="I1268">
        <v>54218.838634389991</v>
      </c>
      <c r="J1268">
        <v>79423.28569443601</v>
      </c>
      <c r="K1268">
        <v>8.8494472348207799E-4</v>
      </c>
      <c r="L1268">
        <v>1.5674411810742311E-3</v>
      </c>
      <c r="M1268">
        <v>1.0412553364046555E-3</v>
      </c>
      <c r="N1268">
        <v>7.6484251092928115E-4</v>
      </c>
      <c r="O1268" t="s">
        <v>775</v>
      </c>
    </row>
    <row r="1269" spans="1:15">
      <c r="A1269" t="s">
        <v>4595</v>
      </c>
      <c r="B1269" t="s">
        <v>173</v>
      </c>
      <c r="C1269" t="s">
        <v>4596</v>
      </c>
      <c r="D1269" t="s">
        <v>172</v>
      </c>
      <c r="E1269" t="s">
        <v>4597</v>
      </c>
      <c r="F1269" t="s">
        <v>4598</v>
      </c>
      <c r="G1269">
        <v>252778823.29845089</v>
      </c>
      <c r="H1269">
        <v>456280922.21104288</v>
      </c>
      <c r="I1269">
        <v>525995.07869200001</v>
      </c>
      <c r="J1269">
        <v>296186.72176419501</v>
      </c>
      <c r="K1269">
        <v>6.6009861408691433E-3</v>
      </c>
      <c r="L1269">
        <v>8.4599388628516878E-3</v>
      </c>
      <c r="M1269">
        <v>1.010156610516624E-2</v>
      </c>
      <c r="N1269">
        <v>2.8522642194581138E-3</v>
      </c>
      <c r="O1269" t="s">
        <v>775</v>
      </c>
    </row>
    <row r="1270" spans="1:15">
      <c r="A1270" t="s">
        <v>4599</v>
      </c>
      <c r="B1270" t="s">
        <v>173</v>
      </c>
      <c r="C1270" t="s">
        <v>468</v>
      </c>
      <c r="D1270" t="s">
        <v>172</v>
      </c>
      <c r="E1270" t="s">
        <v>469</v>
      </c>
      <c r="F1270" t="s">
        <v>4600</v>
      </c>
      <c r="G1270">
        <v>623584597.88603199</v>
      </c>
      <c r="H1270">
        <v>931366417.2392602</v>
      </c>
      <c r="I1270">
        <v>757017.28797600011</v>
      </c>
      <c r="J1270">
        <v>1487443.751072</v>
      </c>
      <c r="K1270">
        <v>1.6284090710578052E-2</v>
      </c>
      <c r="L1270">
        <v>1.7268534723248751E-2</v>
      </c>
      <c r="M1270">
        <v>1.4538273240615282E-2</v>
      </c>
      <c r="N1270">
        <v>1.4324013461403245E-2</v>
      </c>
      <c r="O1270" t="s">
        <v>775</v>
      </c>
    </row>
    <row r="1271" spans="1:15">
      <c r="A1271" t="s">
        <v>4601</v>
      </c>
      <c r="B1271" t="s">
        <v>173</v>
      </c>
      <c r="C1271" t="s">
        <v>4602</v>
      </c>
      <c r="D1271" t="s">
        <v>172</v>
      </c>
      <c r="E1271" t="s">
        <v>4603</v>
      </c>
      <c r="F1271" t="s">
        <v>4604</v>
      </c>
      <c r="G1271">
        <v>1061904890.8472209</v>
      </c>
      <c r="H1271">
        <v>1372777898.8060336</v>
      </c>
      <c r="I1271">
        <v>1423232.2243117001</v>
      </c>
      <c r="J1271">
        <v>1672838.1728735999</v>
      </c>
      <c r="K1271">
        <v>2.773024803239767E-2</v>
      </c>
      <c r="L1271">
        <v>2.5452778169851722E-2</v>
      </c>
      <c r="M1271">
        <v>2.7332716558182667E-2</v>
      </c>
      <c r="N1271">
        <v>1.6109353035851894E-2</v>
      </c>
      <c r="O1271" t="s">
        <v>775</v>
      </c>
    </row>
    <row r="1272" spans="1:15">
      <c r="A1272" t="s">
        <v>4605</v>
      </c>
      <c r="B1272" t="s">
        <v>173</v>
      </c>
      <c r="C1272" t="s">
        <v>4606</v>
      </c>
      <c r="D1272" t="s">
        <v>172</v>
      </c>
      <c r="E1272" t="s">
        <v>4607</v>
      </c>
      <c r="F1272" t="s">
        <v>4608</v>
      </c>
      <c r="G1272">
        <v>66755216.510369606</v>
      </c>
      <c r="H1272">
        <v>181418955.4456161</v>
      </c>
      <c r="I1272">
        <v>215026.86125663997</v>
      </c>
      <c r="J1272">
        <v>74149.562299363402</v>
      </c>
      <c r="K1272">
        <v>1.7432245837120694E-3</v>
      </c>
      <c r="L1272">
        <v>3.3637024844147241E-3</v>
      </c>
      <c r="M1272">
        <v>4.1295216274109866E-3</v>
      </c>
      <c r="N1272">
        <v>7.1405680232800126E-4</v>
      </c>
      <c r="O1272" t="s">
        <v>775</v>
      </c>
    </row>
    <row r="1273" spans="1:15">
      <c r="A1273" t="s">
        <v>4609</v>
      </c>
      <c r="B1273" t="s">
        <v>173</v>
      </c>
      <c r="C1273" t="s">
        <v>1536</v>
      </c>
      <c r="D1273" t="s">
        <v>172</v>
      </c>
      <c r="E1273" t="s">
        <v>1537</v>
      </c>
      <c r="F1273" t="s">
        <v>4610</v>
      </c>
      <c r="G1273">
        <v>2516459930.3982911</v>
      </c>
      <c r="H1273">
        <v>3264572134.0362353</v>
      </c>
      <c r="I1273">
        <v>3310384.8245470999</v>
      </c>
      <c r="J1273">
        <v>3565010.1295079999</v>
      </c>
      <c r="K1273">
        <v>6.5714037702435363E-2</v>
      </c>
      <c r="L1273">
        <v>6.0528677231308101E-2</v>
      </c>
      <c r="M1273">
        <v>6.3574874544183202E-2</v>
      </c>
      <c r="N1273">
        <v>3.4330880107774707E-2</v>
      </c>
      <c r="O1273" t="s">
        <v>775</v>
      </c>
    </row>
    <row r="1274" spans="1:15">
      <c r="A1274" t="s">
        <v>4611</v>
      </c>
      <c r="B1274" t="s">
        <v>173</v>
      </c>
      <c r="C1274" t="s">
        <v>4612</v>
      </c>
      <c r="D1274" t="s">
        <v>172</v>
      </c>
      <c r="E1274" t="s">
        <v>4613</v>
      </c>
      <c r="F1274" t="s">
        <v>4614</v>
      </c>
      <c r="G1274">
        <v>11830648.211586129</v>
      </c>
      <c r="H1274">
        <v>31693839.609230682</v>
      </c>
      <c r="I1274">
        <v>0</v>
      </c>
      <c r="J1274">
        <v>49419.0379955643</v>
      </c>
      <c r="K1274">
        <v>3.0894180083263699E-4</v>
      </c>
      <c r="L1274">
        <v>5.8763786161346884E-4</v>
      </c>
      <c r="M1274">
        <v>0</v>
      </c>
      <c r="N1274">
        <v>4.7590301481174896E-4</v>
      </c>
      <c r="O1274" t="s">
        <v>775</v>
      </c>
    </row>
    <row r="1275" spans="1:15">
      <c r="A1275" t="s">
        <v>4615</v>
      </c>
      <c r="B1275" t="s">
        <v>173</v>
      </c>
      <c r="C1275" t="s">
        <v>1101</v>
      </c>
      <c r="D1275" t="s">
        <v>172</v>
      </c>
      <c r="E1275" t="s">
        <v>1102</v>
      </c>
      <c r="F1275" t="s">
        <v>4616</v>
      </c>
      <c r="G1275">
        <v>33434349.025265101</v>
      </c>
      <c r="H1275">
        <v>78770059.78381218</v>
      </c>
      <c r="I1275">
        <v>116353.52414235</v>
      </c>
      <c r="J1275">
        <v>11689.574774458199</v>
      </c>
      <c r="K1275">
        <v>8.7309400235707649E-4</v>
      </c>
      <c r="L1275">
        <v>1.4604815970938167E-3</v>
      </c>
      <c r="M1275">
        <v>2.2345319629525286E-3</v>
      </c>
      <c r="N1275">
        <v>1.1257005604867003E-4</v>
      </c>
      <c r="O1275" t="s">
        <v>775</v>
      </c>
    </row>
    <row r="1276" spans="1:15">
      <c r="A1276" t="s">
        <v>4617</v>
      </c>
      <c r="B1276" t="s">
        <v>173</v>
      </c>
      <c r="C1276" t="s">
        <v>4618</v>
      </c>
      <c r="D1276" t="s">
        <v>172</v>
      </c>
      <c r="E1276" t="s">
        <v>4619</v>
      </c>
      <c r="F1276" t="s">
        <v>4620</v>
      </c>
      <c r="G1276">
        <v>316841734.92233181</v>
      </c>
      <c r="H1276">
        <v>602993483.84537017</v>
      </c>
      <c r="I1276">
        <v>577131.53804360004</v>
      </c>
      <c r="J1276">
        <v>763936.89992594603</v>
      </c>
      <c r="K1276">
        <v>8.2739047273825347E-3</v>
      </c>
      <c r="L1276">
        <v>1.118014749183462E-2</v>
      </c>
      <c r="M1276">
        <v>1.1083625340033735E-2</v>
      </c>
      <c r="N1276">
        <v>7.3566764661289257E-3</v>
      </c>
      <c r="O1276" t="s">
        <v>775</v>
      </c>
    </row>
    <row r="1277" spans="1:15">
      <c r="A1277" t="s">
        <v>4621</v>
      </c>
      <c r="B1277" t="s">
        <v>173</v>
      </c>
      <c r="C1277" t="s">
        <v>4622</v>
      </c>
      <c r="D1277" t="s">
        <v>172</v>
      </c>
      <c r="E1277" t="s">
        <v>4623</v>
      </c>
      <c r="F1277" t="s">
        <v>4624</v>
      </c>
      <c r="G1277">
        <v>70446767.428067997</v>
      </c>
      <c r="H1277">
        <v>154975256.0354839</v>
      </c>
      <c r="I1277">
        <v>0</v>
      </c>
      <c r="J1277">
        <v>266052.44251475204</v>
      </c>
      <c r="K1277">
        <v>1.8396245753255645E-3</v>
      </c>
      <c r="L1277">
        <v>2.8734078667189342E-3</v>
      </c>
      <c r="M1277">
        <v>0</v>
      </c>
      <c r="N1277">
        <v>2.5620725256158285E-3</v>
      </c>
      <c r="O1277" t="s">
        <v>775</v>
      </c>
    </row>
    <row r="1278" spans="1:15">
      <c r="A1278" t="s">
        <v>4625</v>
      </c>
      <c r="B1278" t="s">
        <v>173</v>
      </c>
      <c r="C1278" t="s">
        <v>4626</v>
      </c>
      <c r="D1278" t="s">
        <v>172</v>
      </c>
      <c r="E1278" t="s">
        <v>4627</v>
      </c>
      <c r="F1278" t="s">
        <v>4628</v>
      </c>
      <c r="G1278">
        <v>291423929.69065905</v>
      </c>
      <c r="H1278">
        <v>488509765.77930701</v>
      </c>
      <c r="I1278">
        <v>463573.12957999995</v>
      </c>
      <c r="J1278">
        <v>421845.39924389997</v>
      </c>
      <c r="K1278">
        <v>7.6101522109484915E-3</v>
      </c>
      <c r="L1278">
        <v>9.0574962730688401E-3</v>
      </c>
      <c r="M1278">
        <v>8.9027726736075011E-3</v>
      </c>
      <c r="N1278">
        <v>4.0623513817217008E-3</v>
      </c>
      <c r="O1278" t="s">
        <v>775</v>
      </c>
    </row>
    <row r="1279" spans="1:15">
      <c r="A1279" t="s">
        <v>4629</v>
      </c>
      <c r="B1279" t="s">
        <v>173</v>
      </c>
      <c r="C1279" t="s">
        <v>2649</v>
      </c>
      <c r="D1279" t="s">
        <v>172</v>
      </c>
      <c r="E1279" t="s">
        <v>2650</v>
      </c>
      <c r="F1279" t="s">
        <v>4630</v>
      </c>
      <c r="G1279">
        <v>850060916.26114094</v>
      </c>
      <c r="H1279">
        <v>1319249874.680073</v>
      </c>
      <c r="I1279">
        <v>1205323.1745428001</v>
      </c>
      <c r="J1279">
        <v>4841672.7642580597</v>
      </c>
      <c r="K1279">
        <v>2.2198221567434222E-2</v>
      </c>
      <c r="L1279">
        <v>2.4460311052531786E-2</v>
      </c>
      <c r="M1279">
        <v>2.314784342851705E-2</v>
      </c>
      <c r="N1279">
        <v>4.6625081318846386E-2</v>
      </c>
      <c r="O1279" t="s">
        <v>775</v>
      </c>
    </row>
    <row r="1280" spans="1:15">
      <c r="A1280" t="s">
        <v>4631</v>
      </c>
      <c r="B1280" t="s">
        <v>173</v>
      </c>
      <c r="C1280" t="s">
        <v>4632</v>
      </c>
      <c r="D1280" t="s">
        <v>172</v>
      </c>
      <c r="E1280" t="s">
        <v>4633</v>
      </c>
      <c r="F1280" t="s">
        <v>4634</v>
      </c>
      <c r="G1280">
        <v>18900571.438547701</v>
      </c>
      <c r="H1280">
        <v>59520524.131420061</v>
      </c>
      <c r="I1280">
        <v>0</v>
      </c>
      <c r="J1280">
        <v>92479.331056026</v>
      </c>
      <c r="K1280">
        <v>4.9356353705727976E-4</v>
      </c>
      <c r="L1280">
        <v>1.1035745101869517E-3</v>
      </c>
      <c r="M1280">
        <v>0</v>
      </c>
      <c r="N1280">
        <v>8.9057161455240966E-4</v>
      </c>
      <c r="O1280" t="s">
        <v>775</v>
      </c>
    </row>
    <row r="1281" spans="1:15">
      <c r="A1281" t="s">
        <v>4635</v>
      </c>
      <c r="B1281" t="s">
        <v>173</v>
      </c>
      <c r="C1281" t="s">
        <v>4636</v>
      </c>
      <c r="D1281" t="s">
        <v>172</v>
      </c>
      <c r="E1281" t="s">
        <v>4637</v>
      </c>
      <c r="F1281" t="s">
        <v>4638</v>
      </c>
      <c r="G1281">
        <v>66413900.076404803</v>
      </c>
      <c r="H1281">
        <v>165982754.27555609</v>
      </c>
      <c r="I1281">
        <v>65005.802015451991</v>
      </c>
      <c r="J1281">
        <v>307143.14680977497</v>
      </c>
      <c r="K1281">
        <v>1.7343115544446121E-3</v>
      </c>
      <c r="L1281">
        <v>3.0774987186719476E-3</v>
      </c>
      <c r="M1281">
        <v>1.2484154945163451E-3</v>
      </c>
      <c r="N1281">
        <v>2.9577740780518495E-3</v>
      </c>
      <c r="O1281" t="s">
        <v>775</v>
      </c>
    </row>
    <row r="1282" spans="1:15">
      <c r="A1282" t="s">
        <v>4639</v>
      </c>
      <c r="B1282" t="s">
        <v>173</v>
      </c>
      <c r="C1282" t="s">
        <v>4640</v>
      </c>
      <c r="D1282" t="s">
        <v>172</v>
      </c>
      <c r="E1282" t="s">
        <v>4641</v>
      </c>
      <c r="F1282" t="s">
        <v>4642</v>
      </c>
      <c r="G1282">
        <v>2527563080.1747198</v>
      </c>
      <c r="H1282">
        <v>3395798742.0667596</v>
      </c>
      <c r="I1282">
        <v>0</v>
      </c>
      <c r="J1282">
        <v>14111308.8389365</v>
      </c>
      <c r="K1282">
        <v>6.6003981839518666E-2</v>
      </c>
      <c r="L1282">
        <v>6.2961759630935921E-2</v>
      </c>
      <c r="M1282">
        <v>0</v>
      </c>
      <c r="N1282">
        <v>0.13589124134695488</v>
      </c>
      <c r="O1282" t="s">
        <v>775</v>
      </c>
    </row>
    <row r="1283" spans="1:15">
      <c r="A1283" t="s">
        <v>4643</v>
      </c>
      <c r="B1283" t="s">
        <v>173</v>
      </c>
      <c r="C1283" t="s">
        <v>4644</v>
      </c>
      <c r="D1283" t="s">
        <v>172</v>
      </c>
      <c r="E1283" t="s">
        <v>4645</v>
      </c>
      <c r="F1283" t="s">
        <v>4646</v>
      </c>
      <c r="G1283">
        <v>79381388.294979602</v>
      </c>
      <c r="H1283">
        <v>170916567.63545308</v>
      </c>
      <c r="I1283">
        <v>155979.46102250001</v>
      </c>
      <c r="J1283">
        <v>141430.11325673998</v>
      </c>
      <c r="K1283">
        <v>2.0729404352018898E-3</v>
      </c>
      <c r="L1283">
        <v>3.1689769228957559E-3</v>
      </c>
      <c r="M1283">
        <v>2.9955353203781768E-3</v>
      </c>
      <c r="N1283">
        <v>1.3619653480525244E-3</v>
      </c>
      <c r="O1283" t="s">
        <v>775</v>
      </c>
    </row>
    <row r="1284" spans="1:15">
      <c r="A1284" t="s">
        <v>4647</v>
      </c>
      <c r="B1284" t="s">
        <v>173</v>
      </c>
      <c r="C1284" t="s">
        <v>4648</v>
      </c>
      <c r="D1284" t="s">
        <v>172</v>
      </c>
      <c r="E1284" t="s">
        <v>4649</v>
      </c>
      <c r="F1284" t="s">
        <v>4650</v>
      </c>
      <c r="G1284">
        <v>170565952.23779699</v>
      </c>
      <c r="H1284">
        <v>382633284.58441204</v>
      </c>
      <c r="I1284">
        <v>329155.0679809</v>
      </c>
      <c r="J1284">
        <v>330171.65179769997</v>
      </c>
      <c r="K1284">
        <v>4.4541052614067858E-3</v>
      </c>
      <c r="L1284">
        <v>7.0944324798638573E-3</v>
      </c>
      <c r="M1284">
        <v>6.3213170859465675E-3</v>
      </c>
      <c r="N1284">
        <v>3.1795374994957187E-3</v>
      </c>
      <c r="O1284" t="s">
        <v>775</v>
      </c>
    </row>
    <row r="1285" spans="1:15">
      <c r="A1285" t="s">
        <v>4651</v>
      </c>
      <c r="B1285" t="s">
        <v>173</v>
      </c>
      <c r="C1285" t="s">
        <v>2679</v>
      </c>
      <c r="D1285" t="s">
        <v>172</v>
      </c>
      <c r="E1285" t="s">
        <v>2680</v>
      </c>
      <c r="F1285" t="s">
        <v>4652</v>
      </c>
      <c r="G1285">
        <v>98037668.94866325</v>
      </c>
      <c r="H1285">
        <v>211652366.20192549</v>
      </c>
      <c r="I1285">
        <v>179908.24260165301</v>
      </c>
      <c r="J1285">
        <v>187232.30042629119</v>
      </c>
      <c r="K1285">
        <v>2.5601246400659594E-3</v>
      </c>
      <c r="L1285">
        <v>3.9242624249321532E-3</v>
      </c>
      <c r="M1285">
        <v>3.4550798650514513E-3</v>
      </c>
      <c r="N1285">
        <v>1.8030382592839791E-3</v>
      </c>
      <c r="O1285" t="s">
        <v>775</v>
      </c>
    </row>
    <row r="1286" spans="1:15">
      <c r="A1286" t="s">
        <v>4653</v>
      </c>
      <c r="B1286" t="s">
        <v>173</v>
      </c>
      <c r="C1286" t="s">
        <v>4654</v>
      </c>
      <c r="D1286" t="s">
        <v>172</v>
      </c>
      <c r="E1286" t="s">
        <v>4655</v>
      </c>
      <c r="F1286" t="s">
        <v>4656</v>
      </c>
      <c r="G1286">
        <v>162686182.29702479</v>
      </c>
      <c r="H1286">
        <v>309367851.90889382</v>
      </c>
      <c r="I1286">
        <v>225152.94641738996</v>
      </c>
      <c r="J1286">
        <v>316432.06905834802</v>
      </c>
      <c r="K1286">
        <v>4.2483354445623485E-3</v>
      </c>
      <c r="L1286">
        <v>5.7360125875928073E-3</v>
      </c>
      <c r="M1286">
        <v>4.3239898321178133E-3</v>
      </c>
      <c r="N1286">
        <v>3.0472259630287411E-3</v>
      </c>
      <c r="O1286" t="s">
        <v>775</v>
      </c>
    </row>
    <row r="1287" spans="1:15">
      <c r="A1287" t="s">
        <v>4657</v>
      </c>
      <c r="B1287" t="s">
        <v>173</v>
      </c>
      <c r="C1287" t="s">
        <v>4658</v>
      </c>
      <c r="D1287" t="s">
        <v>172</v>
      </c>
      <c r="E1287" t="s">
        <v>4659</v>
      </c>
      <c r="F1287" t="s">
        <v>4660</v>
      </c>
      <c r="G1287">
        <v>82541968.515798494</v>
      </c>
      <c r="H1287">
        <v>160819086.88476649</v>
      </c>
      <c r="I1287">
        <v>0</v>
      </c>
      <c r="J1287">
        <v>289744.21238500503</v>
      </c>
      <c r="K1287">
        <v>2.1554748261864471E-3</v>
      </c>
      <c r="L1287">
        <v>2.9817587735905364E-3</v>
      </c>
      <c r="M1287">
        <v>0</v>
      </c>
      <c r="N1287">
        <v>2.790223156724665E-3</v>
      </c>
      <c r="O1287" t="s">
        <v>775</v>
      </c>
    </row>
    <row r="1288" spans="1:15">
      <c r="A1288" t="s">
        <v>4661</v>
      </c>
      <c r="B1288" t="s">
        <v>173</v>
      </c>
      <c r="C1288" t="s">
        <v>4662</v>
      </c>
      <c r="D1288" t="s">
        <v>172</v>
      </c>
      <c r="E1288" t="s">
        <v>4663</v>
      </c>
      <c r="F1288" t="s">
        <v>4664</v>
      </c>
      <c r="G1288">
        <v>324609046.581438</v>
      </c>
      <c r="H1288">
        <v>535218697.85009325</v>
      </c>
      <c r="I1288">
        <v>460359.24075370003</v>
      </c>
      <c r="J1288">
        <v>529749.76153410506</v>
      </c>
      <c r="K1288">
        <v>8.4767378442731668E-3</v>
      </c>
      <c r="L1288">
        <v>9.9235300922193466E-3</v>
      </c>
      <c r="M1288">
        <v>8.8410509736359805E-3</v>
      </c>
      <c r="N1288">
        <v>5.1014653225850788E-3</v>
      </c>
      <c r="O1288" t="s">
        <v>775</v>
      </c>
    </row>
    <row r="1289" spans="1:15">
      <c r="A1289" t="s">
        <v>4665</v>
      </c>
      <c r="B1289" t="s">
        <v>173</v>
      </c>
      <c r="C1289" t="s">
        <v>4666</v>
      </c>
      <c r="D1289" t="s">
        <v>172</v>
      </c>
      <c r="E1289" t="s">
        <v>4667</v>
      </c>
      <c r="F1289" t="s">
        <v>4668</v>
      </c>
      <c r="G1289">
        <v>42261848.902419098</v>
      </c>
      <c r="H1289">
        <v>115562978.2120848</v>
      </c>
      <c r="I1289">
        <v>0</v>
      </c>
      <c r="J1289">
        <v>178577.70883793998</v>
      </c>
      <c r="K1289">
        <v>1.103612538630264E-3</v>
      </c>
      <c r="L1289">
        <v>2.142661862226853E-3</v>
      </c>
      <c r="M1289">
        <v>0</v>
      </c>
      <c r="N1289">
        <v>1.7196949487721391E-3</v>
      </c>
      <c r="O1289" t="s">
        <v>775</v>
      </c>
    </row>
    <row r="1290" spans="1:15">
      <c r="A1290" t="s">
        <v>4669</v>
      </c>
      <c r="B1290" t="s">
        <v>173</v>
      </c>
      <c r="C1290" t="s">
        <v>524</v>
      </c>
      <c r="D1290" t="s">
        <v>172</v>
      </c>
      <c r="E1290" t="s">
        <v>525</v>
      </c>
      <c r="F1290" t="s">
        <v>4670</v>
      </c>
      <c r="G1290">
        <v>708806585.48330116</v>
      </c>
      <c r="H1290">
        <v>1191473516.0205867</v>
      </c>
      <c r="I1290">
        <v>1072902.832406</v>
      </c>
      <c r="J1290">
        <v>3563334.4177094446</v>
      </c>
      <c r="K1290">
        <v>1.8509550706341641E-2</v>
      </c>
      <c r="L1290">
        <v>2.2091199985737983E-2</v>
      </c>
      <c r="M1290">
        <v>2.0604753399823286E-2</v>
      </c>
      <c r="N1290">
        <v>3.4314743081858508E-2</v>
      </c>
      <c r="O1290" t="s">
        <v>775</v>
      </c>
    </row>
    <row r="1291" spans="1:15">
      <c r="A1291" t="s">
        <v>4671</v>
      </c>
      <c r="B1291" t="s">
        <v>173</v>
      </c>
      <c r="C1291" t="s">
        <v>4672</v>
      </c>
      <c r="D1291" t="s">
        <v>172</v>
      </c>
      <c r="E1291" t="s">
        <v>4673</v>
      </c>
      <c r="F1291" t="s">
        <v>4674</v>
      </c>
      <c r="G1291">
        <v>224619398.39293897</v>
      </c>
      <c r="H1291">
        <v>397369520.62895513</v>
      </c>
      <c r="I1291">
        <v>107149.72515960001</v>
      </c>
      <c r="J1291">
        <v>623950.18670001009</v>
      </c>
      <c r="K1291">
        <v>5.865639836496705E-3</v>
      </c>
      <c r="L1291">
        <v>7.3676581396202902E-3</v>
      </c>
      <c r="M1291">
        <v>2.0577759672992849E-3</v>
      </c>
      <c r="N1291">
        <v>6.0086109925802447E-3</v>
      </c>
      <c r="O1291" t="s">
        <v>775</v>
      </c>
    </row>
    <row r="1292" spans="1:15">
      <c r="A1292" t="s">
        <v>4675</v>
      </c>
      <c r="B1292" t="s">
        <v>173</v>
      </c>
      <c r="C1292" t="s">
        <v>4676</v>
      </c>
      <c r="D1292" t="s">
        <v>172</v>
      </c>
      <c r="E1292" t="s">
        <v>4677</v>
      </c>
      <c r="F1292" t="s">
        <v>4678</v>
      </c>
      <c r="G1292">
        <v>28395290.385076601</v>
      </c>
      <c r="H1292">
        <v>77783607.700203478</v>
      </c>
      <c r="I1292">
        <v>0</v>
      </c>
      <c r="J1292">
        <v>127104.51553621501</v>
      </c>
      <c r="K1292">
        <v>7.4150562081121206E-4</v>
      </c>
      <c r="L1292">
        <v>1.4421917148913731E-3</v>
      </c>
      <c r="M1292">
        <v>0</v>
      </c>
      <c r="N1292">
        <v>1.2240105148404721E-3</v>
      </c>
      <c r="O1292" t="s">
        <v>775</v>
      </c>
    </row>
    <row r="1293" spans="1:15">
      <c r="A1293" t="s">
        <v>4679</v>
      </c>
      <c r="B1293" t="s">
        <v>173</v>
      </c>
      <c r="C1293" t="s">
        <v>4680</v>
      </c>
      <c r="D1293" t="s">
        <v>172</v>
      </c>
      <c r="E1293" t="s">
        <v>4681</v>
      </c>
      <c r="F1293" t="s">
        <v>4682</v>
      </c>
      <c r="G1293">
        <v>591148281.90663671</v>
      </c>
      <c r="H1293">
        <v>856178052.94254923</v>
      </c>
      <c r="I1293">
        <v>903904.55094384006</v>
      </c>
      <c r="J1293">
        <v>867118.56276427</v>
      </c>
      <c r="K1293">
        <v>1.5437059027120758E-2</v>
      </c>
      <c r="L1293">
        <v>1.5874461611303507E-2</v>
      </c>
      <c r="M1293">
        <v>1.7359195825226412E-2</v>
      </c>
      <c r="N1293">
        <v>8.3503110330837745E-3</v>
      </c>
      <c r="O1293" t="s">
        <v>775</v>
      </c>
    </row>
    <row r="1294" spans="1:15">
      <c r="A1294" t="s">
        <v>4683</v>
      </c>
      <c r="B1294" t="s">
        <v>173</v>
      </c>
      <c r="C1294" t="s">
        <v>4684</v>
      </c>
      <c r="D1294" t="s">
        <v>172</v>
      </c>
      <c r="E1294" t="s">
        <v>4685</v>
      </c>
      <c r="F1294" t="s">
        <v>4686</v>
      </c>
      <c r="G1294">
        <v>121794697.88469708</v>
      </c>
      <c r="H1294">
        <v>243807939.96067134</v>
      </c>
      <c r="I1294">
        <v>83417.35414204</v>
      </c>
      <c r="J1294">
        <v>328234.97571534204</v>
      </c>
      <c r="K1294">
        <v>3.1805081702552447E-3</v>
      </c>
      <c r="L1294">
        <v>4.5204613341056658E-3</v>
      </c>
      <c r="M1294">
        <v>1.602003424213208E-3</v>
      </c>
      <c r="N1294">
        <v>3.160887399783323E-3</v>
      </c>
      <c r="O1294" t="s">
        <v>775</v>
      </c>
    </row>
    <row r="1295" spans="1:15">
      <c r="A1295" t="s">
        <v>4687</v>
      </c>
      <c r="B1295" t="s">
        <v>173</v>
      </c>
      <c r="C1295" t="s">
        <v>4688</v>
      </c>
      <c r="D1295" t="s">
        <v>172</v>
      </c>
      <c r="E1295" t="s">
        <v>4689</v>
      </c>
      <c r="F1295" t="s">
        <v>4690</v>
      </c>
      <c r="G1295">
        <v>5707392071.4164791</v>
      </c>
      <c r="H1295">
        <v>5755989065.9182243</v>
      </c>
      <c r="I1295">
        <v>513144.78849819</v>
      </c>
      <c r="J1295">
        <v>24579061.185091004</v>
      </c>
      <c r="K1295">
        <v>0.14904102911914099</v>
      </c>
      <c r="L1295">
        <v>0.10672222576596793</v>
      </c>
      <c r="M1295">
        <v>9.8547804200489249E-3</v>
      </c>
      <c r="N1295">
        <v>0.23669520479692779</v>
      </c>
      <c r="O1295" t="s">
        <v>775</v>
      </c>
    </row>
    <row r="1296" spans="1:15">
      <c r="A1296" t="s">
        <v>4691</v>
      </c>
      <c r="B1296" t="s">
        <v>173</v>
      </c>
      <c r="C1296" t="s">
        <v>4692</v>
      </c>
      <c r="D1296" t="s">
        <v>172</v>
      </c>
      <c r="E1296" t="s">
        <v>4693</v>
      </c>
      <c r="F1296" t="s">
        <v>4694</v>
      </c>
      <c r="G1296">
        <v>108981628.52738561</v>
      </c>
      <c r="H1296">
        <v>234637110.32622233</v>
      </c>
      <c r="I1296">
        <v>114521.44306824001</v>
      </c>
      <c r="J1296">
        <v>278126.86789712706</v>
      </c>
      <c r="K1296">
        <v>2.8459117347391749E-3</v>
      </c>
      <c r="L1296">
        <v>4.3504242927735236E-3</v>
      </c>
      <c r="M1296">
        <v>2.1993474358916148E-3</v>
      </c>
      <c r="N1296">
        <v>2.678348674943291E-3</v>
      </c>
      <c r="O1296" t="s">
        <v>775</v>
      </c>
    </row>
    <row r="1297" spans="1:15">
      <c r="A1297" t="s">
        <v>4695</v>
      </c>
      <c r="B1297" t="s">
        <v>173</v>
      </c>
      <c r="C1297" t="s">
        <v>4696</v>
      </c>
      <c r="D1297" t="s">
        <v>172</v>
      </c>
      <c r="E1297" t="s">
        <v>4697</v>
      </c>
      <c r="F1297" t="s">
        <v>4698</v>
      </c>
      <c r="G1297">
        <v>88021904.617414296</v>
      </c>
      <c r="H1297">
        <v>191952698.84989297</v>
      </c>
      <c r="I1297">
        <v>166146.87041148002</v>
      </c>
      <c r="J1297">
        <v>253612.68270585698</v>
      </c>
      <c r="K1297">
        <v>2.2985761421416436E-3</v>
      </c>
      <c r="L1297">
        <v>3.5590094123601609E-3</v>
      </c>
      <c r="M1297">
        <v>3.1907971435809184E-3</v>
      </c>
      <c r="N1297">
        <v>2.4422782229197998E-3</v>
      </c>
      <c r="O1297" t="s">
        <v>775</v>
      </c>
    </row>
    <row r="1298" spans="1:15">
      <c r="A1298" t="s">
        <v>4699</v>
      </c>
      <c r="B1298" t="s">
        <v>173</v>
      </c>
      <c r="C1298" t="s">
        <v>4700</v>
      </c>
      <c r="D1298" t="s">
        <v>172</v>
      </c>
      <c r="E1298" t="s">
        <v>4701</v>
      </c>
      <c r="F1298" t="s">
        <v>4702</v>
      </c>
      <c r="G1298">
        <v>28267449.031403501</v>
      </c>
      <c r="H1298">
        <v>66726023.11196287</v>
      </c>
      <c r="I1298">
        <v>65142.003834762996</v>
      </c>
      <c r="J1298">
        <v>49189.867232978504</v>
      </c>
      <c r="K1298">
        <v>7.3816721218657123E-4</v>
      </c>
      <c r="L1298">
        <v>1.2371722081935702E-3</v>
      </c>
      <c r="M1298">
        <v>1.2510312065964568E-3</v>
      </c>
      <c r="N1298">
        <v>4.7369611113161103E-4</v>
      </c>
      <c r="O1298" t="s">
        <v>775</v>
      </c>
    </row>
    <row r="1299" spans="1:15">
      <c r="A1299" t="s">
        <v>4703</v>
      </c>
      <c r="B1299" t="s">
        <v>173</v>
      </c>
      <c r="C1299" t="s">
        <v>1716</v>
      </c>
      <c r="D1299" t="s">
        <v>172</v>
      </c>
      <c r="E1299" t="s">
        <v>1717</v>
      </c>
      <c r="F1299" t="s">
        <v>4704</v>
      </c>
      <c r="G1299">
        <v>109730898.5035225</v>
      </c>
      <c r="H1299">
        <v>254925146.97144896</v>
      </c>
      <c r="I1299">
        <v>0</v>
      </c>
      <c r="J1299">
        <v>438087.55244518502</v>
      </c>
      <c r="K1299">
        <v>2.8654779336149778E-3</v>
      </c>
      <c r="L1299">
        <v>4.7265863046196503E-3</v>
      </c>
      <c r="M1299">
        <v>0</v>
      </c>
      <c r="N1299">
        <v>4.2187625541977754E-3</v>
      </c>
      <c r="O1299" t="s">
        <v>775</v>
      </c>
    </row>
    <row r="1300" spans="1:15">
      <c r="A1300" t="s">
        <v>4705</v>
      </c>
      <c r="B1300" t="s">
        <v>173</v>
      </c>
      <c r="C1300" t="s">
        <v>4706</v>
      </c>
      <c r="D1300" t="s">
        <v>172</v>
      </c>
      <c r="E1300" t="s">
        <v>4707</v>
      </c>
      <c r="F1300" t="s">
        <v>4708</v>
      </c>
      <c r="G1300">
        <v>23087773.531431902</v>
      </c>
      <c r="H1300">
        <v>60668913.796612315</v>
      </c>
      <c r="I1300">
        <v>38013.280647210006</v>
      </c>
      <c r="J1300">
        <v>59354.246462760995</v>
      </c>
      <c r="K1300">
        <v>6.0290680649529476E-4</v>
      </c>
      <c r="L1300">
        <v>1.1248668892572377E-3</v>
      </c>
      <c r="M1300">
        <v>7.300328137801427E-4</v>
      </c>
      <c r="N1300">
        <v>5.7157860571957909E-4</v>
      </c>
      <c r="O1300" t="s">
        <v>775</v>
      </c>
    </row>
    <row r="1301" spans="1:15">
      <c r="A1301" t="s">
        <v>4709</v>
      </c>
      <c r="B1301" t="s">
        <v>173</v>
      </c>
      <c r="C1301" t="s">
        <v>4710</v>
      </c>
      <c r="D1301" t="s">
        <v>172</v>
      </c>
      <c r="E1301" t="s">
        <v>4711</v>
      </c>
      <c r="F1301" t="s">
        <v>4712</v>
      </c>
      <c r="G1301">
        <v>101883756.21102239</v>
      </c>
      <c r="H1301">
        <v>261164266.15772441</v>
      </c>
      <c r="I1301">
        <v>290452.98106359999</v>
      </c>
      <c r="J1301">
        <v>260857.66710036399</v>
      </c>
      <c r="K1301">
        <v>2.660560144844898E-3</v>
      </c>
      <c r="L1301">
        <v>4.8422662822486988E-3</v>
      </c>
      <c r="M1301">
        <v>5.5780559695589749E-3</v>
      </c>
      <c r="N1301">
        <v>2.5120470823605571E-3</v>
      </c>
      <c r="O1301" t="s">
        <v>775</v>
      </c>
    </row>
    <row r="1302" spans="1:15">
      <c r="A1302" t="s">
        <v>4713</v>
      </c>
      <c r="B1302" t="s">
        <v>173</v>
      </c>
      <c r="C1302" t="s">
        <v>3580</v>
      </c>
      <c r="D1302" t="s">
        <v>172</v>
      </c>
      <c r="E1302" t="s">
        <v>3581</v>
      </c>
      <c r="F1302" t="s">
        <v>4714</v>
      </c>
      <c r="G1302">
        <v>942685937.16983199</v>
      </c>
      <c r="H1302">
        <v>1502083293.0778463</v>
      </c>
      <c r="I1302">
        <v>848912.87522389996</v>
      </c>
      <c r="J1302">
        <v>2072243.5950549999</v>
      </c>
      <c r="K1302">
        <v>2.4617002030677765E-2</v>
      </c>
      <c r="L1302">
        <v>2.7850239200822684E-2</v>
      </c>
      <c r="M1302">
        <v>1.6303098401463028E-2</v>
      </c>
      <c r="N1302">
        <v>1.9955608492409922E-2</v>
      </c>
      <c r="O1302" t="s">
        <v>775</v>
      </c>
    </row>
    <row r="1303" spans="1:15">
      <c r="A1303" t="s">
        <v>4715</v>
      </c>
      <c r="B1303" t="s">
        <v>173</v>
      </c>
      <c r="C1303" t="s">
        <v>4716</v>
      </c>
      <c r="D1303" t="s">
        <v>172</v>
      </c>
      <c r="E1303" t="s">
        <v>4717</v>
      </c>
      <c r="F1303" t="s">
        <v>4718</v>
      </c>
      <c r="G1303">
        <v>38520439.533056304</v>
      </c>
      <c r="H1303">
        <v>96706506.9875855</v>
      </c>
      <c r="I1303">
        <v>43770.268699009997</v>
      </c>
      <c r="J1303">
        <v>114802.13337787501</v>
      </c>
      <c r="K1303">
        <v>1.0059105591993267E-3</v>
      </c>
      <c r="L1303">
        <v>1.7930426124117104E-3</v>
      </c>
      <c r="M1303">
        <v>8.4059391544771681E-4</v>
      </c>
      <c r="N1303">
        <v>1.1055391524670123E-3</v>
      </c>
      <c r="O1303" t="s">
        <v>775</v>
      </c>
    </row>
    <row r="1304" spans="1:15">
      <c r="A1304" t="s">
        <v>4719</v>
      </c>
      <c r="B1304" t="s">
        <v>173</v>
      </c>
      <c r="C1304" t="s">
        <v>4720</v>
      </c>
      <c r="D1304" t="s">
        <v>172</v>
      </c>
      <c r="E1304" t="s">
        <v>4721</v>
      </c>
      <c r="F1304" t="s">
        <v>4722</v>
      </c>
      <c r="G1304">
        <v>120347257.6917934</v>
      </c>
      <c r="H1304">
        <v>261172377.0864405</v>
      </c>
      <c r="I1304">
        <v>363286.1429495</v>
      </c>
      <c r="J1304">
        <v>234510.15386419001</v>
      </c>
      <c r="K1304">
        <v>3.1427101754374059E-3</v>
      </c>
      <c r="L1304">
        <v>4.8424166675874649E-3</v>
      </c>
      <c r="M1304">
        <v>6.9767933898181944E-3</v>
      </c>
      <c r="N1304">
        <v>2.2583217673713598E-3</v>
      </c>
      <c r="O1304" t="s">
        <v>775</v>
      </c>
    </row>
    <row r="1305" spans="1:15">
      <c r="A1305" t="s">
        <v>4723</v>
      </c>
      <c r="B1305" t="s">
        <v>173</v>
      </c>
      <c r="C1305" t="s">
        <v>4724</v>
      </c>
      <c r="D1305" t="s">
        <v>172</v>
      </c>
      <c r="E1305" t="s">
        <v>4725</v>
      </c>
      <c r="F1305" t="s">
        <v>4726</v>
      </c>
      <c r="G1305">
        <v>797333478.88491094</v>
      </c>
      <c r="H1305">
        <v>1134509685.371418</v>
      </c>
      <c r="I1305">
        <v>946038.93725800002</v>
      </c>
      <c r="J1305">
        <v>1687007.3980426001</v>
      </c>
      <c r="K1305">
        <v>2.0821313965672422E-2</v>
      </c>
      <c r="L1305">
        <v>2.1035029321510853E-2</v>
      </c>
      <c r="M1305">
        <v>1.8168373146260484E-2</v>
      </c>
      <c r="N1305">
        <v>1.6245802008737181E-2</v>
      </c>
      <c r="O1305" t="s">
        <v>775</v>
      </c>
    </row>
    <row r="1306" spans="1:15">
      <c r="A1306" t="s">
        <v>4727</v>
      </c>
      <c r="B1306" t="s">
        <v>173</v>
      </c>
      <c r="C1306" t="s">
        <v>556</v>
      </c>
      <c r="D1306" t="s">
        <v>172</v>
      </c>
      <c r="E1306" t="s">
        <v>557</v>
      </c>
      <c r="F1306" t="s">
        <v>4728</v>
      </c>
      <c r="G1306">
        <v>502803416.66383928</v>
      </c>
      <c r="H1306">
        <v>886530425.24409783</v>
      </c>
      <c r="I1306">
        <v>2368448.6804184997</v>
      </c>
      <c r="J1306">
        <v>2228015.5595102198</v>
      </c>
      <c r="K1306">
        <v>1.3130049193483987E-2</v>
      </c>
      <c r="L1306">
        <v>1.6437227226769775E-2</v>
      </c>
      <c r="M1306">
        <v>4.5485294218790009E-2</v>
      </c>
      <c r="N1306">
        <v>2.1455685193903822E-2</v>
      </c>
      <c r="O1306" t="s">
        <v>775</v>
      </c>
    </row>
    <row r="1307" spans="1:15">
      <c r="A1307" t="s">
        <v>4729</v>
      </c>
      <c r="B1307" t="s">
        <v>173</v>
      </c>
      <c r="C1307" t="s">
        <v>2997</v>
      </c>
      <c r="D1307" t="s">
        <v>172</v>
      </c>
      <c r="E1307" t="s">
        <v>2998</v>
      </c>
      <c r="F1307" t="s">
        <v>4730</v>
      </c>
      <c r="G1307">
        <v>171207490.64539102</v>
      </c>
      <c r="H1307">
        <v>315303671.72506702</v>
      </c>
      <c r="I1307">
        <v>234952.9860409</v>
      </c>
      <c r="J1307">
        <v>322759.66043140006</v>
      </c>
      <c r="K1307">
        <v>4.4708581922184125E-3</v>
      </c>
      <c r="L1307">
        <v>5.8460690688114146E-3</v>
      </c>
      <c r="M1307">
        <v>4.5121964372752399E-3</v>
      </c>
      <c r="N1307">
        <v>3.1081603707604852E-3</v>
      </c>
      <c r="O1307" t="s">
        <v>775</v>
      </c>
    </row>
    <row r="1308" spans="1:15">
      <c r="A1308" t="s">
        <v>4731</v>
      </c>
      <c r="B1308" t="s">
        <v>173</v>
      </c>
      <c r="C1308" t="s">
        <v>4732</v>
      </c>
      <c r="D1308" t="s">
        <v>172</v>
      </c>
      <c r="E1308" t="s">
        <v>4733</v>
      </c>
      <c r="F1308" t="s">
        <v>4734</v>
      </c>
      <c r="G1308">
        <v>119921963.4754166</v>
      </c>
      <c r="H1308">
        <v>252617629.73862439</v>
      </c>
      <c r="I1308">
        <v>143776.93294530999</v>
      </c>
      <c r="J1308">
        <v>292643.5603707335</v>
      </c>
      <c r="K1308">
        <v>3.1316041769543748E-3</v>
      </c>
      <c r="L1308">
        <v>4.6838024542231104E-3</v>
      </c>
      <c r="M1308">
        <v>2.7611896981179725E-3</v>
      </c>
      <c r="N1308">
        <v>2.8181437416522873E-3</v>
      </c>
      <c r="O1308" t="s">
        <v>775</v>
      </c>
    </row>
    <row r="1309" spans="1:15">
      <c r="A1309" t="s">
        <v>4735</v>
      </c>
      <c r="B1309" t="s">
        <v>173</v>
      </c>
      <c r="C1309" t="s">
        <v>4736</v>
      </c>
      <c r="D1309" t="s">
        <v>172</v>
      </c>
      <c r="E1309" t="s">
        <v>4737</v>
      </c>
      <c r="F1309" t="s">
        <v>4738</v>
      </c>
      <c r="G1309">
        <v>48334419.355675898</v>
      </c>
      <c r="H1309">
        <v>109088927.2554554</v>
      </c>
      <c r="I1309">
        <v>124073.16295286</v>
      </c>
      <c r="J1309">
        <v>66259.186733588504</v>
      </c>
      <c r="K1309">
        <v>1.2621897203670114E-3</v>
      </c>
      <c r="L1309">
        <v>2.0226259969913164E-3</v>
      </c>
      <c r="M1309">
        <v>2.3827851404276653E-3</v>
      </c>
      <c r="N1309">
        <v>6.3807285622030337E-4</v>
      </c>
      <c r="O1309" t="s">
        <v>775</v>
      </c>
    </row>
    <row r="1310" spans="1:15">
      <c r="A1310" t="s">
        <v>4739</v>
      </c>
      <c r="B1310" t="s">
        <v>173</v>
      </c>
      <c r="C1310" t="s">
        <v>4740</v>
      </c>
      <c r="D1310" t="s">
        <v>172</v>
      </c>
      <c r="E1310" t="s">
        <v>4741</v>
      </c>
      <c r="F1310" t="s">
        <v>4742</v>
      </c>
      <c r="G1310">
        <v>279037146.66408801</v>
      </c>
      <c r="H1310">
        <v>472364369.92086828</v>
      </c>
      <c r="I1310">
        <v>342370.80494834</v>
      </c>
      <c r="J1310">
        <v>958612.69224211003</v>
      </c>
      <c r="K1310">
        <v>7.2866876816757593E-3</v>
      </c>
      <c r="L1310">
        <v>8.758143275321208E-3</v>
      </c>
      <c r="M1310">
        <v>6.5751210586701518E-3</v>
      </c>
      <c r="N1310">
        <v>9.2313952027106468E-3</v>
      </c>
      <c r="O1310" t="s">
        <v>775</v>
      </c>
    </row>
    <row r="1311" spans="1:15">
      <c r="A1311" t="s">
        <v>4743</v>
      </c>
      <c r="B1311" t="s">
        <v>173</v>
      </c>
      <c r="C1311" t="s">
        <v>4744</v>
      </c>
      <c r="D1311" t="s">
        <v>172</v>
      </c>
      <c r="E1311" t="s">
        <v>4745</v>
      </c>
      <c r="F1311" t="s">
        <v>4746</v>
      </c>
      <c r="G1311">
        <v>146226132.14115912</v>
      </c>
      <c r="H1311">
        <v>299710091.54591209</v>
      </c>
      <c r="I1311">
        <v>118085.44592044</v>
      </c>
      <c r="J1311">
        <v>368810.57424029999</v>
      </c>
      <c r="K1311">
        <v>3.8185029074095174E-3</v>
      </c>
      <c r="L1311">
        <v>5.5569473270358312E-3</v>
      </c>
      <c r="M1311">
        <v>2.2677929629867088E-3</v>
      </c>
      <c r="N1311">
        <v>3.5516285078468156E-3</v>
      </c>
      <c r="O1311" t="s">
        <v>775</v>
      </c>
    </row>
    <row r="1312" spans="1:15">
      <c r="A1312" t="s">
        <v>4747</v>
      </c>
      <c r="B1312" t="s">
        <v>173</v>
      </c>
      <c r="C1312" t="s">
        <v>1018</v>
      </c>
      <c r="D1312" t="s">
        <v>172</v>
      </c>
      <c r="E1312" t="s">
        <v>1019</v>
      </c>
      <c r="F1312" t="s">
        <v>4748</v>
      </c>
      <c r="G1312">
        <v>336362102.56113404</v>
      </c>
      <c r="H1312">
        <v>589567004.34725475</v>
      </c>
      <c r="I1312">
        <v>357601.07704380003</v>
      </c>
      <c r="J1312">
        <v>1196146.0968999998</v>
      </c>
      <c r="K1312">
        <v>8.7836534261343645E-3</v>
      </c>
      <c r="L1312">
        <v>1.0931206126618279E-2</v>
      </c>
      <c r="M1312">
        <v>6.8676135298060773E-3</v>
      </c>
      <c r="N1312">
        <v>1.1518830733230994E-2</v>
      </c>
      <c r="O1312" t="s">
        <v>775</v>
      </c>
    </row>
    <row r="1313" spans="1:15">
      <c r="A1313" t="s">
        <v>4749</v>
      </c>
      <c r="B1313" t="s">
        <v>173</v>
      </c>
      <c r="C1313" t="s">
        <v>4750</v>
      </c>
      <c r="D1313" t="s">
        <v>172</v>
      </c>
      <c r="E1313" t="s">
        <v>4751</v>
      </c>
      <c r="F1313" t="s">
        <v>4752</v>
      </c>
      <c r="G1313">
        <v>1777460053.66225</v>
      </c>
      <c r="H1313">
        <v>1927857404.8862348</v>
      </c>
      <c r="I1313">
        <v>5375271.9934895998</v>
      </c>
      <c r="J1313">
        <v>3856256.368915515</v>
      </c>
      <c r="K1313">
        <v>4.6416028950020595E-2</v>
      </c>
      <c r="L1313">
        <v>3.5744548999771295E-2</v>
      </c>
      <c r="M1313">
        <v>0.1032303676880575</v>
      </c>
      <c r="N1313">
        <v>3.7135567714179786E-2</v>
      </c>
      <c r="O1313" t="s">
        <v>775</v>
      </c>
    </row>
    <row r="1314" spans="1:15">
      <c r="A1314" t="s">
        <v>4753</v>
      </c>
      <c r="B1314" t="s">
        <v>173</v>
      </c>
      <c r="C1314" t="s">
        <v>2286</v>
      </c>
      <c r="D1314" t="s">
        <v>172</v>
      </c>
      <c r="E1314" t="s">
        <v>2287</v>
      </c>
      <c r="F1314" t="s">
        <v>4754</v>
      </c>
      <c r="G1314">
        <v>6505426811.045516</v>
      </c>
      <c r="H1314">
        <v>7119620406.864522</v>
      </c>
      <c r="I1314">
        <v>13052091.742795</v>
      </c>
      <c r="J1314">
        <v>11270828.326737201</v>
      </c>
      <c r="K1314">
        <v>0.16988065558580817</v>
      </c>
      <c r="L1314">
        <v>0.13200541691928619</v>
      </c>
      <c r="M1314">
        <v>0.25066121888136861</v>
      </c>
      <c r="N1314">
        <v>0.10853754742456406</v>
      </c>
      <c r="O1314" t="s">
        <v>775</v>
      </c>
    </row>
    <row r="1315" spans="1:15">
      <c r="A1315" t="s">
        <v>4755</v>
      </c>
      <c r="B1315" t="s">
        <v>173</v>
      </c>
      <c r="C1315" t="s">
        <v>4756</v>
      </c>
      <c r="D1315" t="s">
        <v>172</v>
      </c>
      <c r="E1315" t="s">
        <v>4757</v>
      </c>
      <c r="F1315" t="s">
        <v>4758</v>
      </c>
      <c r="G1315">
        <v>141514952.96810058</v>
      </c>
      <c r="H1315">
        <v>303349472.49033302</v>
      </c>
      <c r="I1315">
        <v>253667.99418810999</v>
      </c>
      <c r="J1315">
        <v>292045.49604431598</v>
      </c>
      <c r="K1315">
        <v>3.6954766664344437E-3</v>
      </c>
      <c r="L1315">
        <v>5.6244253625829486E-3</v>
      </c>
      <c r="M1315">
        <v>4.8716121421291374E-3</v>
      </c>
      <c r="N1315">
        <v>2.8123844102784352E-3</v>
      </c>
      <c r="O1315" t="s">
        <v>775</v>
      </c>
    </row>
    <row r="1316" spans="1:15">
      <c r="A1316" t="s">
        <v>4759</v>
      </c>
      <c r="B1316" t="s">
        <v>78</v>
      </c>
      <c r="C1316" t="s">
        <v>4760</v>
      </c>
      <c r="D1316" t="s">
        <v>77</v>
      </c>
      <c r="E1316" t="s">
        <v>4761</v>
      </c>
      <c r="F1316" t="s">
        <v>4762</v>
      </c>
      <c r="G1316">
        <v>76108351.498849005</v>
      </c>
      <c r="H1316">
        <v>165934072.29027599</v>
      </c>
      <c r="I1316">
        <v>252266.82493</v>
      </c>
      <c r="J1316">
        <v>735545.6759306899</v>
      </c>
      <c r="K1316">
        <v>3.2978380190606476E-3</v>
      </c>
      <c r="L1316">
        <v>5.0944391040396537E-3</v>
      </c>
      <c r="M1316">
        <v>4.1956794221434564E-3</v>
      </c>
      <c r="N1316">
        <v>4.6553552157602516E-3</v>
      </c>
      <c r="O1316" t="s">
        <v>775</v>
      </c>
    </row>
    <row r="1317" spans="1:15">
      <c r="A1317" t="s">
        <v>4763</v>
      </c>
      <c r="B1317" t="s">
        <v>78</v>
      </c>
      <c r="C1317" t="s">
        <v>4764</v>
      </c>
      <c r="D1317" t="s">
        <v>77</v>
      </c>
      <c r="E1317" t="s">
        <v>4765</v>
      </c>
      <c r="F1317" t="s">
        <v>4766</v>
      </c>
      <c r="G1317">
        <v>1337547746.975394</v>
      </c>
      <c r="H1317">
        <v>1639195897.5499406</v>
      </c>
      <c r="I1317">
        <v>3224898.9309975095</v>
      </c>
      <c r="J1317">
        <v>8487986.1204487998</v>
      </c>
      <c r="K1317">
        <v>5.7957053666457009E-2</v>
      </c>
      <c r="L1317">
        <v>5.0325912962898844E-2</v>
      </c>
      <c r="M1317">
        <v>5.3636232536851472E-2</v>
      </c>
      <c r="N1317">
        <v>5.3721463873924506E-2</v>
      </c>
      <c r="O1317" t="s">
        <v>775</v>
      </c>
    </row>
    <row r="1318" spans="1:15">
      <c r="A1318" t="s">
        <v>4767</v>
      </c>
      <c r="B1318" t="s">
        <v>78</v>
      </c>
      <c r="C1318" t="s">
        <v>4768</v>
      </c>
      <c r="D1318" t="s">
        <v>77</v>
      </c>
      <c r="E1318" t="s">
        <v>4769</v>
      </c>
      <c r="F1318" t="s">
        <v>4770</v>
      </c>
      <c r="G1318">
        <v>134245405.1338065</v>
      </c>
      <c r="H1318">
        <v>270619883.5084222</v>
      </c>
      <c r="I1318">
        <v>448624.48502973997</v>
      </c>
      <c r="J1318">
        <v>1175102.3848445998</v>
      </c>
      <c r="K1318">
        <v>5.816964790535002E-3</v>
      </c>
      <c r="L1318">
        <v>8.3084594854287395E-3</v>
      </c>
      <c r="M1318">
        <v>7.4614825815137948E-3</v>
      </c>
      <c r="N1318">
        <v>7.4373613976001429E-3</v>
      </c>
      <c r="O1318" t="s">
        <v>775</v>
      </c>
    </row>
    <row r="1319" spans="1:15">
      <c r="A1319" t="s">
        <v>4771</v>
      </c>
      <c r="B1319" t="s">
        <v>78</v>
      </c>
      <c r="C1319" t="s">
        <v>4772</v>
      </c>
      <c r="D1319" t="s">
        <v>77</v>
      </c>
      <c r="E1319" t="s">
        <v>4773</v>
      </c>
      <c r="F1319" t="s">
        <v>4774</v>
      </c>
      <c r="G1319">
        <v>125896792.97860122</v>
      </c>
      <c r="H1319">
        <v>257761333.848625</v>
      </c>
      <c r="I1319">
        <v>402741.96006160002</v>
      </c>
      <c r="J1319">
        <v>1124322.8584898999</v>
      </c>
      <c r="K1319">
        <v>5.4552124988401255E-3</v>
      </c>
      <c r="L1319">
        <v>7.9136816239325659E-3</v>
      </c>
      <c r="M1319">
        <v>6.6983685022121422E-3</v>
      </c>
      <c r="N1319">
        <v>7.1159717944730859E-3</v>
      </c>
      <c r="O1319" t="s">
        <v>775</v>
      </c>
    </row>
    <row r="1320" spans="1:15">
      <c r="A1320" t="s">
        <v>4775</v>
      </c>
      <c r="B1320" t="s">
        <v>78</v>
      </c>
      <c r="C1320" t="s">
        <v>785</v>
      </c>
      <c r="D1320" t="s">
        <v>77</v>
      </c>
      <c r="E1320" t="s">
        <v>786</v>
      </c>
      <c r="F1320" t="s">
        <v>4776</v>
      </c>
      <c r="G1320">
        <v>189554692.445474</v>
      </c>
      <c r="H1320">
        <v>282383079.38409096</v>
      </c>
      <c r="I1320">
        <v>521278.35187950003</v>
      </c>
      <c r="J1320">
        <v>1322943.1008768999</v>
      </c>
      <c r="K1320">
        <v>8.2135621009671467E-3</v>
      </c>
      <c r="L1320">
        <v>8.6696082490934565E-3</v>
      </c>
      <c r="M1320">
        <v>8.6698552407616959E-3</v>
      </c>
      <c r="N1320">
        <v>8.3730627020933701E-3</v>
      </c>
      <c r="O1320" t="s">
        <v>775</v>
      </c>
    </row>
    <row r="1321" spans="1:15">
      <c r="A1321" t="s">
        <v>4777</v>
      </c>
      <c r="B1321" t="s">
        <v>78</v>
      </c>
      <c r="C1321" t="s">
        <v>4778</v>
      </c>
      <c r="D1321" t="s">
        <v>77</v>
      </c>
      <c r="E1321" t="s">
        <v>4779</v>
      </c>
      <c r="F1321" t="s">
        <v>4780</v>
      </c>
      <c r="G1321">
        <v>19613621.1871306</v>
      </c>
      <c r="H1321">
        <v>46582774.701449305</v>
      </c>
      <c r="I1321">
        <v>44902.105269549997</v>
      </c>
      <c r="J1321">
        <v>167135.84514406699</v>
      </c>
      <c r="K1321">
        <v>8.4987447985062357E-4</v>
      </c>
      <c r="L1321">
        <v>1.4301650392728857E-3</v>
      </c>
      <c r="M1321">
        <v>7.4680782597016753E-4</v>
      </c>
      <c r="N1321">
        <v>1.0578224492278135E-3</v>
      </c>
      <c r="O1321" t="s">
        <v>775</v>
      </c>
    </row>
    <row r="1322" spans="1:15">
      <c r="A1322" t="s">
        <v>4781</v>
      </c>
      <c r="B1322" t="s">
        <v>78</v>
      </c>
      <c r="C1322" t="s">
        <v>4782</v>
      </c>
      <c r="D1322" t="s">
        <v>77</v>
      </c>
      <c r="E1322" t="s">
        <v>4783</v>
      </c>
      <c r="F1322" t="s">
        <v>4784</v>
      </c>
      <c r="G1322">
        <v>255398403.03870702</v>
      </c>
      <c r="H1322">
        <v>367223047.663782</v>
      </c>
      <c r="I1322">
        <v>648079.72872799996</v>
      </c>
      <c r="J1322">
        <v>1762834.6908674897</v>
      </c>
      <c r="K1322">
        <v>1.1066624712810395E-2</v>
      </c>
      <c r="L1322">
        <v>1.1274329787135709E-2</v>
      </c>
      <c r="M1322">
        <v>1.0778804476121262E-2</v>
      </c>
      <c r="N1322">
        <v>1.1157188385709964E-2</v>
      </c>
      <c r="O1322" t="s">
        <v>775</v>
      </c>
    </row>
    <row r="1323" spans="1:15">
      <c r="A1323" t="s">
        <v>4785</v>
      </c>
      <c r="B1323" t="s">
        <v>78</v>
      </c>
      <c r="C1323" t="s">
        <v>2503</v>
      </c>
      <c r="D1323" t="s">
        <v>77</v>
      </c>
      <c r="E1323" t="s">
        <v>2504</v>
      </c>
      <c r="F1323" t="s">
        <v>4786</v>
      </c>
      <c r="G1323">
        <v>76937151.743152604</v>
      </c>
      <c r="H1323">
        <v>144227767.08593181</v>
      </c>
      <c r="I1323">
        <v>248475.51839780001</v>
      </c>
      <c r="J1323">
        <v>647417.66184621002</v>
      </c>
      <c r="K1323">
        <v>3.3337506213183972E-3</v>
      </c>
      <c r="L1323">
        <v>4.4280211194090745E-3</v>
      </c>
      <c r="M1323">
        <v>4.1326227487001547E-3</v>
      </c>
      <c r="N1323">
        <v>4.0975826348750967E-3</v>
      </c>
      <c r="O1323" t="s">
        <v>775</v>
      </c>
    </row>
    <row r="1324" spans="1:15">
      <c r="A1324" t="s">
        <v>4787</v>
      </c>
      <c r="B1324" t="s">
        <v>78</v>
      </c>
      <c r="C1324" t="s">
        <v>4788</v>
      </c>
      <c r="D1324" t="s">
        <v>77</v>
      </c>
      <c r="E1324" t="s">
        <v>4789</v>
      </c>
      <c r="F1324" t="s">
        <v>4790</v>
      </c>
      <c r="G1324">
        <v>185504260.48518702</v>
      </c>
      <c r="H1324">
        <v>293444425.4457885</v>
      </c>
      <c r="I1324">
        <v>495510.97376949998</v>
      </c>
      <c r="J1324">
        <v>1367933.343389</v>
      </c>
      <c r="K1324">
        <v>8.0380535234038184E-3</v>
      </c>
      <c r="L1324">
        <v>9.0092091107022102E-3</v>
      </c>
      <c r="M1324">
        <v>8.2412944970780347E-3</v>
      </c>
      <c r="N1324">
        <v>8.6578112459169895E-3</v>
      </c>
      <c r="O1324" t="s">
        <v>775</v>
      </c>
    </row>
    <row r="1325" spans="1:15">
      <c r="A1325" t="s">
        <v>4791</v>
      </c>
      <c r="B1325" t="s">
        <v>78</v>
      </c>
      <c r="C1325" t="s">
        <v>4792</v>
      </c>
      <c r="D1325" t="s">
        <v>77</v>
      </c>
      <c r="E1325" t="s">
        <v>4793</v>
      </c>
      <c r="F1325" t="s">
        <v>4794</v>
      </c>
      <c r="G1325">
        <v>338306984.53373796</v>
      </c>
      <c r="H1325">
        <v>506409286.47796202</v>
      </c>
      <c r="I1325">
        <v>909371.58637310006</v>
      </c>
      <c r="J1325">
        <v>2419897.8619133099</v>
      </c>
      <c r="K1325">
        <v>1.4659122339891912E-2</v>
      </c>
      <c r="L1325">
        <v>1.5547567995372664E-2</v>
      </c>
      <c r="M1325">
        <v>1.5124587440644594E-2</v>
      </c>
      <c r="N1325">
        <v>1.531581858436042E-2</v>
      </c>
      <c r="O1325" t="s">
        <v>775</v>
      </c>
    </row>
    <row r="1326" spans="1:15">
      <c r="A1326" t="s">
        <v>4795</v>
      </c>
      <c r="B1326" t="s">
        <v>78</v>
      </c>
      <c r="C1326" t="s">
        <v>2515</v>
      </c>
      <c r="D1326" t="s">
        <v>77</v>
      </c>
      <c r="E1326" t="s">
        <v>2516</v>
      </c>
      <c r="F1326" t="s">
        <v>4796</v>
      </c>
      <c r="G1326">
        <v>125322585.91134299</v>
      </c>
      <c r="H1326">
        <v>283242237.85000777</v>
      </c>
      <c r="I1326">
        <v>452723.87875500007</v>
      </c>
      <c r="J1326">
        <v>1185840.1108599999</v>
      </c>
      <c r="K1326">
        <v>5.4303316301847829E-3</v>
      </c>
      <c r="L1326">
        <v>8.6959857761734673E-3</v>
      </c>
      <c r="M1326">
        <v>7.5296633337831849E-3</v>
      </c>
      <c r="N1326">
        <v>7.5053217302442675E-3</v>
      </c>
      <c r="O1326" t="s">
        <v>775</v>
      </c>
    </row>
    <row r="1327" spans="1:15">
      <c r="A1327" t="s">
        <v>4797</v>
      </c>
      <c r="B1327" t="s">
        <v>78</v>
      </c>
      <c r="C1327" t="s">
        <v>4526</v>
      </c>
      <c r="D1327" t="s">
        <v>77</v>
      </c>
      <c r="E1327" t="s">
        <v>4527</v>
      </c>
      <c r="F1327" t="s">
        <v>4798</v>
      </c>
      <c r="G1327">
        <v>47770576.687204495</v>
      </c>
      <c r="H1327">
        <v>103204429.886114</v>
      </c>
      <c r="I1327">
        <v>146052.90028802</v>
      </c>
      <c r="J1327">
        <v>437933.91648066492</v>
      </c>
      <c r="K1327">
        <v>2.0699387240557658E-3</v>
      </c>
      <c r="L1327">
        <v>3.1685396257990152E-3</v>
      </c>
      <c r="M1327">
        <v>2.4291388629989509E-3</v>
      </c>
      <c r="N1327">
        <v>2.7717353373968947E-3</v>
      </c>
      <c r="O1327" t="s">
        <v>775</v>
      </c>
    </row>
    <row r="1328" spans="1:15">
      <c r="A1328" t="s">
        <v>4799</v>
      </c>
      <c r="B1328" t="s">
        <v>78</v>
      </c>
      <c r="C1328" t="s">
        <v>4800</v>
      </c>
      <c r="D1328" t="s">
        <v>77</v>
      </c>
      <c r="E1328" t="s">
        <v>4801</v>
      </c>
      <c r="F1328" t="s">
        <v>4802</v>
      </c>
      <c r="G1328">
        <v>325973085.94853133</v>
      </c>
      <c r="H1328">
        <v>446309405.67099297</v>
      </c>
      <c r="I1328">
        <v>837775.60321620002</v>
      </c>
      <c r="J1328">
        <v>2179986.4958890802</v>
      </c>
      <c r="K1328">
        <v>1.4124684280513528E-2</v>
      </c>
      <c r="L1328">
        <v>1.3702406367593534E-2</v>
      </c>
      <c r="M1328">
        <v>1.3933809408999373E-2</v>
      </c>
      <c r="N1328">
        <v>1.3797391291958927E-2</v>
      </c>
      <c r="O1328" t="s">
        <v>775</v>
      </c>
    </row>
    <row r="1329" spans="1:15">
      <c r="A1329" t="s">
        <v>4803</v>
      </c>
      <c r="B1329" t="s">
        <v>78</v>
      </c>
      <c r="C1329" t="s">
        <v>380</v>
      </c>
      <c r="D1329" t="s">
        <v>77</v>
      </c>
      <c r="E1329" t="s">
        <v>381</v>
      </c>
      <c r="F1329" t="s">
        <v>4804</v>
      </c>
      <c r="G1329">
        <v>275502386.72049803</v>
      </c>
      <c r="H1329">
        <v>452904336.71520704</v>
      </c>
      <c r="I1329">
        <v>782447.90140029998</v>
      </c>
      <c r="J1329">
        <v>2108491.7188435001</v>
      </c>
      <c r="K1329">
        <v>1.1937747006418184E-2</v>
      </c>
      <c r="L1329">
        <v>1.3904881206765297E-2</v>
      </c>
      <c r="M1329">
        <v>1.3013603987426896E-2</v>
      </c>
      <c r="N1329">
        <v>1.334489242736072E-2</v>
      </c>
      <c r="O1329" t="s">
        <v>775</v>
      </c>
    </row>
    <row r="1330" spans="1:15">
      <c r="A1330" t="s">
        <v>4805</v>
      </c>
      <c r="B1330" t="s">
        <v>78</v>
      </c>
      <c r="C1330" t="s">
        <v>2400</v>
      </c>
      <c r="D1330" t="s">
        <v>77</v>
      </c>
      <c r="E1330" t="s">
        <v>2401</v>
      </c>
      <c r="F1330" t="s">
        <v>4806</v>
      </c>
      <c r="G1330">
        <v>32548476.909511</v>
      </c>
      <c r="H1330">
        <v>73996269.563081205</v>
      </c>
      <c r="I1330">
        <v>91755.5186694</v>
      </c>
      <c r="J1330">
        <v>298843.03994692198</v>
      </c>
      <c r="K1330">
        <v>1.4103525106088561E-3</v>
      </c>
      <c r="L1330">
        <v>2.271802795002646E-3</v>
      </c>
      <c r="M1330">
        <v>1.5260696354192675E-3</v>
      </c>
      <c r="N1330">
        <v>1.8914127976488117E-3</v>
      </c>
      <c r="O1330" t="s">
        <v>775</v>
      </c>
    </row>
    <row r="1331" spans="1:15">
      <c r="A1331" t="s">
        <v>4807</v>
      </c>
      <c r="B1331" t="s">
        <v>78</v>
      </c>
      <c r="C1331" t="s">
        <v>1908</v>
      </c>
      <c r="D1331" t="s">
        <v>77</v>
      </c>
      <c r="E1331" t="s">
        <v>1909</v>
      </c>
      <c r="F1331" t="s">
        <v>4808</v>
      </c>
      <c r="G1331">
        <v>29108550.8761856</v>
      </c>
      <c r="H1331">
        <v>81291838.143304497</v>
      </c>
      <c r="I1331">
        <v>95075.968377000012</v>
      </c>
      <c r="J1331">
        <v>309657.57512489002</v>
      </c>
      <c r="K1331">
        <v>1.2612976614097041E-3</v>
      </c>
      <c r="L1331">
        <v>2.4957883173748986E-3</v>
      </c>
      <c r="M1331">
        <v>1.5812950599843304E-3</v>
      </c>
      <c r="N1331">
        <v>1.9598592645294357E-3</v>
      </c>
      <c r="O1331" t="s">
        <v>775</v>
      </c>
    </row>
    <row r="1332" spans="1:15">
      <c r="A1332" t="s">
        <v>4809</v>
      </c>
      <c r="B1332" t="s">
        <v>78</v>
      </c>
      <c r="C1332" t="s">
        <v>4810</v>
      </c>
      <c r="D1332" t="s">
        <v>77</v>
      </c>
      <c r="E1332" t="s">
        <v>4811</v>
      </c>
      <c r="F1332" t="s">
        <v>4812</v>
      </c>
      <c r="G1332">
        <v>45859266.145597994</v>
      </c>
      <c r="H1332">
        <v>92183372.66185689</v>
      </c>
      <c r="I1332">
        <v>139797.68332799998</v>
      </c>
      <c r="J1332">
        <v>390269.07259484997</v>
      </c>
      <c r="K1332">
        <v>1.987120052435521E-3</v>
      </c>
      <c r="L1332">
        <v>2.8301756953767253E-3</v>
      </c>
      <c r="M1332">
        <v>2.3251026502013258E-3</v>
      </c>
      <c r="N1332">
        <v>2.4700589264636651E-3</v>
      </c>
      <c r="O1332" t="s">
        <v>775</v>
      </c>
    </row>
    <row r="1333" spans="1:15">
      <c r="A1333" t="s">
        <v>4813</v>
      </c>
      <c r="B1333" t="s">
        <v>78</v>
      </c>
      <c r="C1333" t="s">
        <v>4814</v>
      </c>
      <c r="D1333" t="s">
        <v>77</v>
      </c>
      <c r="E1333" t="s">
        <v>4815</v>
      </c>
      <c r="F1333" t="s">
        <v>4816</v>
      </c>
      <c r="G1333">
        <v>278912699.59784192</v>
      </c>
      <c r="H1333">
        <v>532790488.75780922</v>
      </c>
      <c r="I1333">
        <v>873236.52802209998</v>
      </c>
      <c r="J1333">
        <v>2302355.9781231899</v>
      </c>
      <c r="K1333">
        <v>1.2085518692998032E-2</v>
      </c>
      <c r="L1333">
        <v>1.6357512732165035E-2</v>
      </c>
      <c r="M1333">
        <v>1.4523592360204216E-2</v>
      </c>
      <c r="N1333">
        <v>1.457188215773369E-2</v>
      </c>
      <c r="O1333" t="s">
        <v>775</v>
      </c>
    </row>
    <row r="1334" spans="1:15">
      <c r="A1334" t="s">
        <v>4817</v>
      </c>
      <c r="B1334" t="s">
        <v>78</v>
      </c>
      <c r="C1334" t="s">
        <v>4818</v>
      </c>
      <c r="D1334" t="s">
        <v>77</v>
      </c>
      <c r="E1334" t="s">
        <v>4819</v>
      </c>
      <c r="F1334" t="s">
        <v>4820</v>
      </c>
      <c r="G1334">
        <v>1763031218.2414861</v>
      </c>
      <c r="H1334">
        <v>2113696405.4935663</v>
      </c>
      <c r="I1334">
        <v>4180106.2709648497</v>
      </c>
      <c r="J1334">
        <v>11021175.058611002</v>
      </c>
      <c r="K1334">
        <v>7.6393605508529652E-2</v>
      </c>
      <c r="L1334">
        <v>6.4893830866618873E-2</v>
      </c>
      <c r="M1334">
        <v>6.9523156159461946E-2</v>
      </c>
      <c r="N1334">
        <v>6.9754315023321814E-2</v>
      </c>
      <c r="O1334" t="s">
        <v>775</v>
      </c>
    </row>
    <row r="1335" spans="1:15">
      <c r="A1335" t="s">
        <v>4821</v>
      </c>
      <c r="B1335" t="s">
        <v>78</v>
      </c>
      <c r="C1335" t="s">
        <v>1936</v>
      </c>
      <c r="D1335" t="s">
        <v>77</v>
      </c>
      <c r="E1335" t="s">
        <v>1937</v>
      </c>
      <c r="F1335" t="s">
        <v>4822</v>
      </c>
      <c r="G1335">
        <v>83002131.72446689</v>
      </c>
      <c r="H1335">
        <v>139999226.2515358</v>
      </c>
      <c r="I1335">
        <v>254506.49944739998</v>
      </c>
      <c r="J1335">
        <v>647342.88942355989</v>
      </c>
      <c r="K1335">
        <v>3.5965512361434662E-3</v>
      </c>
      <c r="L1335">
        <v>4.2981982115370193E-3</v>
      </c>
      <c r="M1335">
        <v>4.232929489755643E-3</v>
      </c>
      <c r="N1335">
        <v>4.0971093914054253E-3</v>
      </c>
      <c r="O1335" t="s">
        <v>775</v>
      </c>
    </row>
    <row r="1336" spans="1:15">
      <c r="A1336" t="s">
        <v>4823</v>
      </c>
      <c r="B1336" t="s">
        <v>78</v>
      </c>
      <c r="C1336" t="s">
        <v>1338</v>
      </c>
      <c r="D1336" t="s">
        <v>77</v>
      </c>
      <c r="E1336" t="s">
        <v>1339</v>
      </c>
      <c r="F1336" t="s">
        <v>4824</v>
      </c>
      <c r="G1336">
        <v>188693953.77458999</v>
      </c>
      <c r="H1336">
        <v>376073483.45358658</v>
      </c>
      <c r="I1336">
        <v>629938.79688339995</v>
      </c>
      <c r="J1336">
        <v>1623306.0667196796</v>
      </c>
      <c r="K1336">
        <v>8.1762655801857174E-3</v>
      </c>
      <c r="L1336">
        <v>1.154605219804899E-2</v>
      </c>
      <c r="M1336">
        <v>1.0477086109229318E-2</v>
      </c>
      <c r="N1336">
        <v>1.0274095289754401E-2</v>
      </c>
      <c r="O1336" t="s">
        <v>775</v>
      </c>
    </row>
    <row r="1337" spans="1:15">
      <c r="A1337" t="s">
        <v>4825</v>
      </c>
      <c r="B1337" t="s">
        <v>78</v>
      </c>
      <c r="C1337" t="s">
        <v>4826</v>
      </c>
      <c r="D1337" t="s">
        <v>77</v>
      </c>
      <c r="E1337" t="s">
        <v>4827</v>
      </c>
      <c r="F1337" t="s">
        <v>4828</v>
      </c>
      <c r="G1337">
        <v>76419482.927363694</v>
      </c>
      <c r="H1337">
        <v>143772688.164285</v>
      </c>
      <c r="I1337">
        <v>243585.14565270001</v>
      </c>
      <c r="J1337">
        <v>649786.82923990989</v>
      </c>
      <c r="K1337">
        <v>3.3113196020101337E-3</v>
      </c>
      <c r="L1337">
        <v>4.4140494749971542E-3</v>
      </c>
      <c r="M1337">
        <v>4.0512865036393111E-3</v>
      </c>
      <c r="N1337">
        <v>4.1125773743510841E-3</v>
      </c>
      <c r="O1337" t="s">
        <v>775</v>
      </c>
    </row>
    <row r="1338" spans="1:15">
      <c r="A1338" t="s">
        <v>4829</v>
      </c>
      <c r="B1338" t="s">
        <v>78</v>
      </c>
      <c r="C1338" t="s">
        <v>4830</v>
      </c>
      <c r="D1338" t="s">
        <v>77</v>
      </c>
      <c r="E1338" t="s">
        <v>4831</v>
      </c>
      <c r="F1338" t="s">
        <v>4832</v>
      </c>
      <c r="G1338">
        <v>75455013.865901992</v>
      </c>
      <c r="H1338">
        <v>143263272.50759298</v>
      </c>
      <c r="I1338">
        <v>245726.7628189</v>
      </c>
      <c r="J1338">
        <v>640255.61657030811</v>
      </c>
      <c r="K1338">
        <v>3.2695283573378033E-3</v>
      </c>
      <c r="L1338">
        <v>4.3984096066696779E-3</v>
      </c>
      <c r="M1338">
        <v>4.0869056900972528E-3</v>
      </c>
      <c r="N1338">
        <v>4.0522532067760282E-3</v>
      </c>
      <c r="O1338" t="s">
        <v>775</v>
      </c>
    </row>
    <row r="1339" spans="1:15">
      <c r="A1339" t="s">
        <v>4833</v>
      </c>
      <c r="B1339" t="s">
        <v>78</v>
      </c>
      <c r="C1339" t="s">
        <v>4834</v>
      </c>
      <c r="D1339" t="s">
        <v>77</v>
      </c>
      <c r="E1339" t="s">
        <v>4835</v>
      </c>
      <c r="F1339" t="s">
        <v>4836</v>
      </c>
      <c r="G1339">
        <v>192358160.30895448</v>
      </c>
      <c r="H1339">
        <v>307681139.35244572</v>
      </c>
      <c r="I1339">
        <v>558830.21704789996</v>
      </c>
      <c r="J1339">
        <v>1415618.93446604</v>
      </c>
      <c r="K1339">
        <v>8.3350386895848939E-3</v>
      </c>
      <c r="L1339">
        <v>9.4462987996253092E-3</v>
      </c>
      <c r="M1339">
        <v>9.2944145263272101E-3</v>
      </c>
      <c r="N1339">
        <v>8.9596189682670923E-3</v>
      </c>
      <c r="O1339" t="s">
        <v>775</v>
      </c>
    </row>
    <row r="1340" spans="1:15">
      <c r="A1340" t="s">
        <v>4837</v>
      </c>
      <c r="B1340" t="s">
        <v>78</v>
      </c>
      <c r="C1340" t="s">
        <v>4838</v>
      </c>
      <c r="D1340" t="s">
        <v>77</v>
      </c>
      <c r="E1340" t="s">
        <v>4839</v>
      </c>
      <c r="F1340" t="s">
        <v>4840</v>
      </c>
      <c r="G1340">
        <v>260189884.00672403</v>
      </c>
      <c r="H1340">
        <v>421268626.39247197</v>
      </c>
      <c r="I1340">
        <v>742368.48193150002</v>
      </c>
      <c r="J1340">
        <v>1934284.9985917998</v>
      </c>
      <c r="K1340">
        <v>1.127424355874179E-2</v>
      </c>
      <c r="L1340">
        <v>1.2933614742152308E-2</v>
      </c>
      <c r="M1340">
        <v>1.2347006643272105E-2</v>
      </c>
      <c r="N1340">
        <v>1.2242317576766859E-2</v>
      </c>
      <c r="O1340" t="s">
        <v>775</v>
      </c>
    </row>
    <row r="1341" spans="1:15">
      <c r="A1341" t="s">
        <v>4841</v>
      </c>
      <c r="B1341" t="s">
        <v>78</v>
      </c>
      <c r="C1341" t="s">
        <v>868</v>
      </c>
      <c r="D1341" t="s">
        <v>77</v>
      </c>
      <c r="E1341" t="s">
        <v>869</v>
      </c>
      <c r="F1341" t="s">
        <v>4842</v>
      </c>
      <c r="G1341">
        <v>40362946.655137993</v>
      </c>
      <c r="H1341">
        <v>84278292.157600999</v>
      </c>
      <c r="I1341">
        <v>139273.9470931</v>
      </c>
      <c r="J1341">
        <v>331205.93980099994</v>
      </c>
      <c r="K1341">
        <v>1.7489599685081066E-3</v>
      </c>
      <c r="L1341">
        <v>2.5874771905692669E-3</v>
      </c>
      <c r="M1341">
        <v>2.3163919156685129E-3</v>
      </c>
      <c r="N1341">
        <v>2.0962414025375246E-3</v>
      </c>
      <c r="O1341" t="s">
        <v>775</v>
      </c>
    </row>
    <row r="1342" spans="1:15">
      <c r="A1342" t="s">
        <v>4843</v>
      </c>
      <c r="B1342" t="s">
        <v>78</v>
      </c>
      <c r="C1342" t="s">
        <v>4844</v>
      </c>
      <c r="D1342" t="s">
        <v>77</v>
      </c>
      <c r="E1342" t="s">
        <v>4845</v>
      </c>
      <c r="F1342" t="s">
        <v>4846</v>
      </c>
      <c r="G1342">
        <v>5205058076.6193523</v>
      </c>
      <c r="H1342">
        <v>5552807869.3309698</v>
      </c>
      <c r="I1342">
        <v>11618133.097502198</v>
      </c>
      <c r="J1342">
        <v>30580204.619478099</v>
      </c>
      <c r="K1342">
        <v>0.22553948520030137</v>
      </c>
      <c r="L1342">
        <v>0.17048000544006747</v>
      </c>
      <c r="M1342">
        <v>0.19323175758223463</v>
      </c>
      <c r="N1342">
        <v>0.19354571678253979</v>
      </c>
      <c r="O1342" t="s">
        <v>775</v>
      </c>
    </row>
    <row r="1343" spans="1:15">
      <c r="A1343" t="s">
        <v>4847</v>
      </c>
      <c r="B1343" t="s">
        <v>78</v>
      </c>
      <c r="C1343" t="s">
        <v>464</v>
      </c>
      <c r="D1343" t="s">
        <v>77</v>
      </c>
      <c r="E1343" t="s">
        <v>465</v>
      </c>
      <c r="F1343" t="s">
        <v>4848</v>
      </c>
      <c r="G1343">
        <v>63568578.370788798</v>
      </c>
      <c r="H1343">
        <v>116096599.2874663</v>
      </c>
      <c r="I1343">
        <v>192099.87933850003</v>
      </c>
      <c r="J1343">
        <v>521382.91705694096</v>
      </c>
      <c r="K1343">
        <v>2.7544792449222086E-3</v>
      </c>
      <c r="L1343">
        <v>3.5643496666642725E-3</v>
      </c>
      <c r="M1343">
        <v>3.1949881279888254E-3</v>
      </c>
      <c r="N1343">
        <v>3.2998938906929833E-3</v>
      </c>
      <c r="O1343" t="s">
        <v>775</v>
      </c>
    </row>
    <row r="1344" spans="1:15">
      <c r="A1344" t="s">
        <v>4849</v>
      </c>
      <c r="B1344" t="s">
        <v>78</v>
      </c>
      <c r="C1344" t="s">
        <v>4850</v>
      </c>
      <c r="D1344" t="s">
        <v>77</v>
      </c>
      <c r="E1344" t="s">
        <v>4851</v>
      </c>
      <c r="F1344" t="s">
        <v>4852</v>
      </c>
      <c r="G1344">
        <v>78995948.922813997</v>
      </c>
      <c r="H1344">
        <v>177318920.49346203</v>
      </c>
      <c r="I1344">
        <v>275717.95565909997</v>
      </c>
      <c r="J1344">
        <v>698443.90427783004</v>
      </c>
      <c r="K1344">
        <v>3.4229600113381618E-3</v>
      </c>
      <c r="L1344">
        <v>5.4439719942974514E-3</v>
      </c>
      <c r="M1344">
        <v>4.5857165451515386E-3</v>
      </c>
      <c r="N1344">
        <v>4.4205337331112765E-3</v>
      </c>
      <c r="O1344" t="s">
        <v>775</v>
      </c>
    </row>
    <row r="1345" spans="1:15">
      <c r="A1345" t="s">
        <v>4853</v>
      </c>
      <c r="B1345" t="s">
        <v>78</v>
      </c>
      <c r="C1345" t="s">
        <v>4854</v>
      </c>
      <c r="D1345" t="s">
        <v>77</v>
      </c>
      <c r="E1345" t="s">
        <v>4855</v>
      </c>
      <c r="F1345" t="s">
        <v>4856</v>
      </c>
      <c r="G1345">
        <v>154779397.28693372</v>
      </c>
      <c r="H1345">
        <v>226770656.2932303</v>
      </c>
      <c r="I1345">
        <v>404209.03461560002</v>
      </c>
      <c r="J1345">
        <v>1112745.9699614001</v>
      </c>
      <c r="K1345">
        <v>6.7067197079923859E-3</v>
      </c>
      <c r="L1345">
        <v>6.9622186879618273E-3</v>
      </c>
      <c r="M1345">
        <v>6.7227687558668835E-3</v>
      </c>
      <c r="N1345">
        <v>7.0427003034467354E-3</v>
      </c>
      <c r="O1345" t="s">
        <v>775</v>
      </c>
    </row>
    <row r="1346" spans="1:15">
      <c r="A1346" t="s">
        <v>4857</v>
      </c>
      <c r="B1346" t="s">
        <v>78</v>
      </c>
      <c r="C1346" t="s">
        <v>4858</v>
      </c>
      <c r="D1346" t="s">
        <v>77</v>
      </c>
      <c r="E1346" t="s">
        <v>4859</v>
      </c>
      <c r="F1346" t="s">
        <v>4860</v>
      </c>
      <c r="G1346">
        <v>146479377.52730677</v>
      </c>
      <c r="H1346">
        <v>324825160.04940242</v>
      </c>
      <c r="I1346">
        <v>520578.91383219993</v>
      </c>
      <c r="J1346">
        <v>1321168.0094071</v>
      </c>
      <c r="K1346">
        <v>6.3470729651159971E-3</v>
      </c>
      <c r="L1346">
        <v>9.9726474164799298E-3</v>
      </c>
      <c r="M1346">
        <v>8.658222249293494E-3</v>
      </c>
      <c r="N1346">
        <v>8.3618279391101894E-3</v>
      </c>
      <c r="O1346" t="s">
        <v>775</v>
      </c>
    </row>
    <row r="1347" spans="1:15">
      <c r="A1347" t="s">
        <v>4861</v>
      </c>
      <c r="B1347" t="s">
        <v>78</v>
      </c>
      <c r="C1347" t="s">
        <v>468</v>
      </c>
      <c r="D1347" t="s">
        <v>77</v>
      </c>
      <c r="E1347" t="s">
        <v>469</v>
      </c>
      <c r="F1347" t="s">
        <v>4862</v>
      </c>
      <c r="G1347">
        <v>79854080.768266007</v>
      </c>
      <c r="H1347">
        <v>171831741.15783298</v>
      </c>
      <c r="I1347">
        <v>277645.83585929999</v>
      </c>
      <c r="J1347">
        <v>674620.32863636001</v>
      </c>
      <c r="K1347">
        <v>3.4601435762106861E-3</v>
      </c>
      <c r="L1347">
        <v>5.2755068888945926E-3</v>
      </c>
      <c r="M1347">
        <v>4.6177808773782657E-3</v>
      </c>
      <c r="N1347">
        <v>4.269751516928379E-3</v>
      </c>
      <c r="O1347" t="s">
        <v>775</v>
      </c>
    </row>
    <row r="1348" spans="1:15">
      <c r="A1348" t="s">
        <v>4863</v>
      </c>
      <c r="B1348" t="s">
        <v>78</v>
      </c>
      <c r="C1348" t="s">
        <v>4864</v>
      </c>
      <c r="D1348" t="s">
        <v>77</v>
      </c>
      <c r="E1348" t="s">
        <v>4865</v>
      </c>
      <c r="F1348" t="s">
        <v>4866</v>
      </c>
      <c r="G1348">
        <v>63356030.772155404</v>
      </c>
      <c r="H1348">
        <v>103794685.04959151</v>
      </c>
      <c r="I1348">
        <v>193039.85633539999</v>
      </c>
      <c r="J1348">
        <v>464055.94439720991</v>
      </c>
      <c r="K1348">
        <v>2.7452693811184465E-3</v>
      </c>
      <c r="L1348">
        <v>3.1866613951540205E-3</v>
      </c>
      <c r="M1348">
        <v>3.2106217418985251E-3</v>
      </c>
      <c r="N1348">
        <v>2.9370647287411539E-3</v>
      </c>
      <c r="O1348" t="s">
        <v>775</v>
      </c>
    </row>
    <row r="1349" spans="1:15">
      <c r="A1349" t="s">
        <v>4867</v>
      </c>
      <c r="B1349" t="s">
        <v>78</v>
      </c>
      <c r="C1349" t="s">
        <v>4868</v>
      </c>
      <c r="D1349" t="s">
        <v>77</v>
      </c>
      <c r="E1349" t="s">
        <v>4869</v>
      </c>
      <c r="F1349" t="s">
        <v>4870</v>
      </c>
      <c r="G1349">
        <v>162595955.69982901</v>
      </c>
      <c r="H1349">
        <v>313887990.05562598</v>
      </c>
      <c r="I1349">
        <v>500141.21050595999</v>
      </c>
      <c r="J1349">
        <v>1349688.4938736202</v>
      </c>
      <c r="K1349">
        <v>7.0454176695773805E-3</v>
      </c>
      <c r="L1349">
        <v>9.6368589570347066E-3</v>
      </c>
      <c r="M1349">
        <v>8.318304183152327E-3</v>
      </c>
      <c r="N1349">
        <v>8.5423374444501873E-3</v>
      </c>
      <c r="O1349" t="s">
        <v>775</v>
      </c>
    </row>
    <row r="1350" spans="1:15">
      <c r="A1350" t="s">
        <v>4871</v>
      </c>
      <c r="B1350" t="s">
        <v>78</v>
      </c>
      <c r="C1350" t="s">
        <v>4872</v>
      </c>
      <c r="D1350" t="s">
        <v>77</v>
      </c>
      <c r="E1350" t="s">
        <v>4873</v>
      </c>
      <c r="F1350" t="s">
        <v>4874</v>
      </c>
      <c r="G1350">
        <v>20979844.422215298</v>
      </c>
      <c r="H1350">
        <v>52462525.161556803</v>
      </c>
      <c r="I1350">
        <v>77061.711002240001</v>
      </c>
      <c r="J1350">
        <v>179275.756269712</v>
      </c>
      <c r="K1350">
        <v>9.0907406620948045E-4</v>
      </c>
      <c r="L1350">
        <v>1.6106827006098945E-3</v>
      </c>
      <c r="M1350">
        <v>1.2816835316216558E-3</v>
      </c>
      <c r="N1350">
        <v>1.1346573765844701E-3</v>
      </c>
      <c r="O1350" t="s">
        <v>775</v>
      </c>
    </row>
    <row r="1351" spans="1:15">
      <c r="A1351" t="s">
        <v>4875</v>
      </c>
      <c r="B1351" t="s">
        <v>78</v>
      </c>
      <c r="C1351" t="s">
        <v>4876</v>
      </c>
      <c r="D1351" t="s">
        <v>77</v>
      </c>
      <c r="E1351" t="s">
        <v>4877</v>
      </c>
      <c r="F1351" t="s">
        <v>4878</v>
      </c>
      <c r="G1351">
        <v>34151023.572198398</v>
      </c>
      <c r="H1351">
        <v>89895598.227031797</v>
      </c>
      <c r="I1351">
        <v>138609.52276608002</v>
      </c>
      <c r="J1351">
        <v>329625.87946946116</v>
      </c>
      <c r="K1351">
        <v>1.479792187167994E-3</v>
      </c>
      <c r="L1351">
        <v>2.7599373930128402E-3</v>
      </c>
      <c r="M1351">
        <v>2.3053412692855698E-3</v>
      </c>
      <c r="N1351">
        <v>2.0862410145992259E-3</v>
      </c>
      <c r="O1351" t="s">
        <v>775</v>
      </c>
    </row>
    <row r="1352" spans="1:15">
      <c r="A1352" t="s">
        <v>4879</v>
      </c>
      <c r="B1352" t="s">
        <v>78</v>
      </c>
      <c r="C1352" t="s">
        <v>4880</v>
      </c>
      <c r="D1352" t="s">
        <v>77</v>
      </c>
      <c r="E1352" t="s">
        <v>4881</v>
      </c>
      <c r="F1352" t="s">
        <v>4882</v>
      </c>
      <c r="G1352">
        <v>28877206.182438791</v>
      </c>
      <c r="H1352">
        <v>72207586.036615074</v>
      </c>
      <c r="I1352">
        <v>89734.337751616375</v>
      </c>
      <c r="J1352">
        <v>278343.00628215011</v>
      </c>
      <c r="K1352">
        <v>1.2512733038783535E-3</v>
      </c>
      <c r="L1352">
        <v>2.2168873748227569E-3</v>
      </c>
      <c r="M1352">
        <v>1.4924535339460481E-3</v>
      </c>
      <c r="N1352">
        <v>1.7616656700842289E-3</v>
      </c>
      <c r="O1352" t="s">
        <v>775</v>
      </c>
    </row>
    <row r="1353" spans="1:15">
      <c r="A1353" t="s">
        <v>4883</v>
      </c>
      <c r="B1353" t="s">
        <v>78</v>
      </c>
      <c r="C1353" t="s">
        <v>1101</v>
      </c>
      <c r="D1353" t="s">
        <v>77</v>
      </c>
      <c r="E1353" t="s">
        <v>1102</v>
      </c>
      <c r="F1353" t="s">
        <v>4884</v>
      </c>
      <c r="G1353">
        <v>53326638.018619999</v>
      </c>
      <c r="H1353">
        <v>115621449.29710369</v>
      </c>
      <c r="I1353">
        <v>195115.61371889999</v>
      </c>
      <c r="J1353">
        <v>469045.93749739003</v>
      </c>
      <c r="K1353">
        <v>2.3106874715207778E-3</v>
      </c>
      <c r="L1353">
        <v>3.5497618086205497E-3</v>
      </c>
      <c r="M1353">
        <v>3.2451455543012456E-3</v>
      </c>
      <c r="N1353">
        <v>2.9686469827951089E-3</v>
      </c>
      <c r="O1353" t="s">
        <v>775</v>
      </c>
    </row>
    <row r="1354" spans="1:15">
      <c r="A1354" t="s">
        <v>4885</v>
      </c>
      <c r="B1354" t="s">
        <v>78</v>
      </c>
      <c r="C1354" t="s">
        <v>4886</v>
      </c>
      <c r="D1354" t="s">
        <v>77</v>
      </c>
      <c r="E1354" t="s">
        <v>4887</v>
      </c>
      <c r="F1354" t="s">
        <v>4888</v>
      </c>
      <c r="G1354">
        <v>12988791.6756435</v>
      </c>
      <c r="H1354">
        <v>36000938.7191386</v>
      </c>
      <c r="I1354">
        <v>38693.702291820002</v>
      </c>
      <c r="J1354">
        <v>108020.06834768098</v>
      </c>
      <c r="K1354">
        <v>5.6281512036485755E-4</v>
      </c>
      <c r="L1354">
        <v>1.105285897353721E-3</v>
      </c>
      <c r="M1354">
        <v>6.4355021916727569E-4</v>
      </c>
      <c r="N1354">
        <v>6.8367173520919567E-4</v>
      </c>
      <c r="O1354" t="s">
        <v>775</v>
      </c>
    </row>
    <row r="1355" spans="1:15">
      <c r="A1355" t="s">
        <v>4889</v>
      </c>
      <c r="B1355" t="s">
        <v>78</v>
      </c>
      <c r="C1355" t="s">
        <v>4890</v>
      </c>
      <c r="D1355" t="s">
        <v>77</v>
      </c>
      <c r="E1355" t="s">
        <v>4891</v>
      </c>
      <c r="F1355" t="s">
        <v>4892</v>
      </c>
      <c r="G1355">
        <v>101385293.16542287</v>
      </c>
      <c r="H1355">
        <v>168354674.22837061</v>
      </c>
      <c r="I1355">
        <v>290159.33598194004</v>
      </c>
      <c r="J1355">
        <v>735026.55709306896</v>
      </c>
      <c r="K1355">
        <v>4.3931088742553779E-3</v>
      </c>
      <c r="L1355">
        <v>5.1687554213489225E-3</v>
      </c>
      <c r="M1355">
        <v>4.825904299782773E-3</v>
      </c>
      <c r="N1355">
        <v>4.6520696514949725E-3</v>
      </c>
      <c r="O1355" t="s">
        <v>775</v>
      </c>
    </row>
    <row r="1356" spans="1:15">
      <c r="A1356" t="s">
        <v>4893</v>
      </c>
      <c r="B1356" t="s">
        <v>78</v>
      </c>
      <c r="C1356" t="s">
        <v>910</v>
      </c>
      <c r="D1356" t="s">
        <v>77</v>
      </c>
      <c r="E1356" t="s">
        <v>911</v>
      </c>
      <c r="F1356" t="s">
        <v>4894</v>
      </c>
      <c r="G1356">
        <v>22532556.838742301</v>
      </c>
      <c r="H1356">
        <v>49713800.6936341</v>
      </c>
      <c r="I1356">
        <v>78670.432295089995</v>
      </c>
      <c r="J1356">
        <v>170817.05444189999</v>
      </c>
      <c r="K1356">
        <v>9.7635438353402173E-4</v>
      </c>
      <c r="L1356">
        <v>1.5262925014040342E-3</v>
      </c>
      <c r="M1356">
        <v>1.308439641253779E-3</v>
      </c>
      <c r="N1356">
        <v>1.0811212564477567E-3</v>
      </c>
      <c r="O1356" t="s">
        <v>775</v>
      </c>
    </row>
    <row r="1357" spans="1:15">
      <c r="A1357" t="s">
        <v>4895</v>
      </c>
      <c r="B1357" t="s">
        <v>78</v>
      </c>
      <c r="C1357" t="s">
        <v>3234</v>
      </c>
      <c r="D1357" t="s">
        <v>77</v>
      </c>
      <c r="E1357" t="s">
        <v>3235</v>
      </c>
      <c r="F1357" t="s">
        <v>4896</v>
      </c>
      <c r="G1357">
        <v>89732397.100924909</v>
      </c>
      <c r="H1357">
        <v>167508185.0889959</v>
      </c>
      <c r="I1357">
        <v>273313.95632364997</v>
      </c>
      <c r="J1357">
        <v>706483.81140505802</v>
      </c>
      <c r="K1357">
        <v>3.8881792191406599E-3</v>
      </c>
      <c r="L1357">
        <v>5.1427668626806856E-3</v>
      </c>
      <c r="M1357">
        <v>4.5457334417633192E-3</v>
      </c>
      <c r="N1357">
        <v>4.4714192522622249E-3</v>
      </c>
      <c r="O1357" t="s">
        <v>775</v>
      </c>
    </row>
    <row r="1358" spans="1:15">
      <c r="A1358" t="s">
        <v>4897</v>
      </c>
      <c r="B1358" t="s">
        <v>78</v>
      </c>
      <c r="C1358" t="s">
        <v>4898</v>
      </c>
      <c r="D1358" t="s">
        <v>77</v>
      </c>
      <c r="E1358" t="s">
        <v>4899</v>
      </c>
      <c r="F1358" t="s">
        <v>4900</v>
      </c>
      <c r="G1358">
        <v>27772487.757371761</v>
      </c>
      <c r="H1358">
        <v>47518271.555580884</v>
      </c>
      <c r="I1358">
        <v>81985.539389440004</v>
      </c>
      <c r="J1358">
        <v>178015.14432115003</v>
      </c>
      <c r="K1358">
        <v>1.2034049379133127E-3</v>
      </c>
      <c r="L1358">
        <v>1.4588862759038828E-3</v>
      </c>
      <c r="M1358">
        <v>1.3635762079498783E-3</v>
      </c>
      <c r="N1358">
        <v>1.1266788150867599E-3</v>
      </c>
      <c r="O1358" t="s">
        <v>775</v>
      </c>
    </row>
    <row r="1359" spans="1:15">
      <c r="A1359" t="s">
        <v>4901</v>
      </c>
      <c r="B1359" t="s">
        <v>78</v>
      </c>
      <c r="C1359" t="s">
        <v>4902</v>
      </c>
      <c r="D1359" t="s">
        <v>77</v>
      </c>
      <c r="E1359" t="s">
        <v>4903</v>
      </c>
      <c r="F1359" t="s">
        <v>4904</v>
      </c>
      <c r="G1359">
        <v>47656728.184252001</v>
      </c>
      <c r="H1359">
        <v>103210235.43476601</v>
      </c>
      <c r="I1359">
        <v>177795.6347194</v>
      </c>
      <c r="J1359">
        <v>413622.36136082001</v>
      </c>
      <c r="K1359">
        <v>2.0650055739604629E-3</v>
      </c>
      <c r="L1359">
        <v>3.1687178653471981E-3</v>
      </c>
      <c r="M1359">
        <v>2.9570812021997616E-3</v>
      </c>
      <c r="N1359">
        <v>2.6178646416209908E-3</v>
      </c>
      <c r="O1359" t="s">
        <v>775</v>
      </c>
    </row>
    <row r="1360" spans="1:15">
      <c r="A1360" t="s">
        <v>4905</v>
      </c>
      <c r="B1360" t="s">
        <v>78</v>
      </c>
      <c r="C1360" t="s">
        <v>516</v>
      </c>
      <c r="D1360" t="s">
        <v>77</v>
      </c>
      <c r="E1360" t="s">
        <v>517</v>
      </c>
      <c r="F1360" t="s">
        <v>4906</v>
      </c>
      <c r="G1360">
        <v>89479600.39436011</v>
      </c>
      <c r="H1360">
        <v>202631550.34397733</v>
      </c>
      <c r="I1360">
        <v>325232.82951199997</v>
      </c>
      <c r="J1360">
        <v>807060.36020226195</v>
      </c>
      <c r="K1360">
        <v>3.8772253280947434E-3</v>
      </c>
      <c r="L1360">
        <v>6.2211098633118515E-3</v>
      </c>
      <c r="M1360">
        <v>5.4092435284252552E-3</v>
      </c>
      <c r="N1360">
        <v>5.1079800755364398E-3</v>
      </c>
      <c r="O1360" t="s">
        <v>775</v>
      </c>
    </row>
    <row r="1361" spans="1:15">
      <c r="A1361" t="s">
        <v>4907</v>
      </c>
      <c r="B1361" t="s">
        <v>78</v>
      </c>
      <c r="C1361" t="s">
        <v>1692</v>
      </c>
      <c r="D1361" t="s">
        <v>77</v>
      </c>
      <c r="E1361" t="s">
        <v>1693</v>
      </c>
      <c r="F1361" t="s">
        <v>4908</v>
      </c>
      <c r="G1361">
        <v>112258399.65888716</v>
      </c>
      <c r="H1361">
        <v>222604259.38876432</v>
      </c>
      <c r="I1361">
        <v>375446.33580120996</v>
      </c>
      <c r="J1361">
        <v>946221.67326923902</v>
      </c>
      <c r="K1361">
        <v>4.8642496002502646E-3</v>
      </c>
      <c r="L1361">
        <v>6.8343036972664225E-3</v>
      </c>
      <c r="M1361">
        <v>6.2443901043167521E-3</v>
      </c>
      <c r="N1361">
        <v>5.9887484163993979E-3</v>
      </c>
      <c r="O1361" t="s">
        <v>775</v>
      </c>
    </row>
    <row r="1362" spans="1:15">
      <c r="A1362" t="s">
        <v>4909</v>
      </c>
      <c r="B1362" t="s">
        <v>78</v>
      </c>
      <c r="C1362" t="s">
        <v>4910</v>
      </c>
      <c r="D1362" t="s">
        <v>77</v>
      </c>
      <c r="E1362" t="s">
        <v>4911</v>
      </c>
      <c r="F1362" t="s">
        <v>4912</v>
      </c>
      <c r="G1362">
        <v>82403555.878459781</v>
      </c>
      <c r="H1362">
        <v>156956796.79932013</v>
      </c>
      <c r="I1362">
        <v>256902.45348061997</v>
      </c>
      <c r="J1362">
        <v>717187.00752802205</v>
      </c>
      <c r="K1362">
        <v>3.5706144480856733E-3</v>
      </c>
      <c r="L1362">
        <v>4.8188225131995431E-3</v>
      </c>
      <c r="M1362">
        <v>4.2727787843918766E-3</v>
      </c>
      <c r="N1362">
        <v>4.5391610411501812E-3</v>
      </c>
      <c r="O1362" t="s">
        <v>775</v>
      </c>
    </row>
    <row r="1363" spans="1:15">
      <c r="A1363" t="s">
        <v>4913</v>
      </c>
      <c r="B1363" t="s">
        <v>78</v>
      </c>
      <c r="C1363" t="s">
        <v>4914</v>
      </c>
      <c r="D1363" t="s">
        <v>77</v>
      </c>
      <c r="E1363" t="s">
        <v>4915</v>
      </c>
      <c r="F1363" t="s">
        <v>4916</v>
      </c>
      <c r="G1363">
        <v>161624815.94128162</v>
      </c>
      <c r="H1363">
        <v>254513588.05088896</v>
      </c>
      <c r="I1363">
        <v>461116.03616100003</v>
      </c>
      <c r="J1363">
        <v>1207822.0703473899</v>
      </c>
      <c r="K1363">
        <v>7.0033373780655165E-3</v>
      </c>
      <c r="L1363">
        <v>7.8139706787143763E-3</v>
      </c>
      <c r="M1363">
        <v>7.6692409502435071E-3</v>
      </c>
      <c r="N1363">
        <v>7.6444481408818781E-3</v>
      </c>
      <c r="O1363" t="s">
        <v>775</v>
      </c>
    </row>
    <row r="1364" spans="1:15">
      <c r="A1364" t="s">
        <v>4917</v>
      </c>
      <c r="B1364" t="s">
        <v>78</v>
      </c>
      <c r="C1364" t="s">
        <v>4918</v>
      </c>
      <c r="D1364" t="s">
        <v>77</v>
      </c>
      <c r="E1364" t="s">
        <v>4919</v>
      </c>
      <c r="F1364" t="s">
        <v>4920</v>
      </c>
      <c r="G1364">
        <v>175184907.13512522</v>
      </c>
      <c r="H1364">
        <v>315071989.72860032</v>
      </c>
      <c r="I1364">
        <v>541512.72148260009</v>
      </c>
      <c r="J1364">
        <v>1374295.549297</v>
      </c>
      <c r="K1364">
        <v>7.590907380572577E-3</v>
      </c>
      <c r="L1364">
        <v>9.6732096241997911E-3</v>
      </c>
      <c r="M1364">
        <v>9.0063914784827264E-3</v>
      </c>
      <c r="N1364">
        <v>8.6980783964512812E-3</v>
      </c>
      <c r="O1364" t="s">
        <v>775</v>
      </c>
    </row>
    <row r="1365" spans="1:15">
      <c r="A1365" t="s">
        <v>4921</v>
      </c>
      <c r="B1365" t="s">
        <v>78</v>
      </c>
      <c r="C1365" t="s">
        <v>4922</v>
      </c>
      <c r="D1365" t="s">
        <v>77</v>
      </c>
      <c r="E1365" t="s">
        <v>4923</v>
      </c>
      <c r="F1365" t="s">
        <v>4924</v>
      </c>
      <c r="G1365">
        <v>153404778.17008981</v>
      </c>
      <c r="H1365">
        <v>233159784.99109241</v>
      </c>
      <c r="I1365">
        <v>439611.77898519998</v>
      </c>
      <c r="J1365">
        <v>1106041.2467852498</v>
      </c>
      <c r="K1365">
        <v>6.6471563211106723E-3</v>
      </c>
      <c r="L1365">
        <v>7.1583750688056077E-3</v>
      </c>
      <c r="M1365">
        <v>7.3115840552236367E-3</v>
      </c>
      <c r="N1365">
        <v>7.0002653207805318E-3</v>
      </c>
      <c r="O1365" t="s">
        <v>775</v>
      </c>
    </row>
    <row r="1366" spans="1:15">
      <c r="A1366" t="s">
        <v>4925</v>
      </c>
      <c r="B1366" t="s">
        <v>78</v>
      </c>
      <c r="C1366" t="s">
        <v>2130</v>
      </c>
      <c r="D1366" t="s">
        <v>77</v>
      </c>
      <c r="E1366" t="s">
        <v>2131</v>
      </c>
      <c r="F1366" t="s">
        <v>4926</v>
      </c>
      <c r="G1366">
        <v>32980766.991521001</v>
      </c>
      <c r="H1366">
        <v>73674580.626724303</v>
      </c>
      <c r="I1366">
        <v>94679.395019699994</v>
      </c>
      <c r="J1366">
        <v>293681.86310598999</v>
      </c>
      <c r="K1366">
        <v>1.4290839985420427E-3</v>
      </c>
      <c r="L1366">
        <v>2.2619264346259377E-3</v>
      </c>
      <c r="M1366">
        <v>1.5746992871352619E-3</v>
      </c>
      <c r="N1366">
        <v>1.8587471015375646E-3</v>
      </c>
      <c r="O1366" t="s">
        <v>775</v>
      </c>
    </row>
    <row r="1367" spans="1:15">
      <c r="A1367" t="s">
        <v>4927</v>
      </c>
      <c r="B1367" t="s">
        <v>78</v>
      </c>
      <c r="C1367" t="s">
        <v>4928</v>
      </c>
      <c r="D1367" t="s">
        <v>77</v>
      </c>
      <c r="E1367" t="s">
        <v>4929</v>
      </c>
      <c r="F1367" t="s">
        <v>4930</v>
      </c>
      <c r="G1367">
        <v>156012327.859997</v>
      </c>
      <c r="H1367">
        <v>226719006.24821401</v>
      </c>
      <c r="I1367">
        <v>439102.16939440003</v>
      </c>
      <c r="J1367">
        <v>1089625.4083155298</v>
      </c>
      <c r="K1367">
        <v>6.7601436127102781E-3</v>
      </c>
      <c r="L1367">
        <v>6.9606329496898463E-3</v>
      </c>
      <c r="M1367">
        <v>7.3031082737805572E-3</v>
      </c>
      <c r="N1367">
        <v>6.8963675456431926E-3</v>
      </c>
      <c r="O1367" t="s">
        <v>775</v>
      </c>
    </row>
    <row r="1368" spans="1:15">
      <c r="A1368" t="s">
        <v>4931</v>
      </c>
      <c r="B1368" t="s">
        <v>78</v>
      </c>
      <c r="C1368" t="s">
        <v>4932</v>
      </c>
      <c r="D1368" t="s">
        <v>77</v>
      </c>
      <c r="E1368" t="s">
        <v>4933</v>
      </c>
      <c r="F1368" t="s">
        <v>4934</v>
      </c>
      <c r="G1368">
        <v>106185912.09991279</v>
      </c>
      <c r="H1368">
        <v>197748898.02878466</v>
      </c>
      <c r="I1368">
        <v>334703.46733269998</v>
      </c>
      <c r="J1368">
        <v>845393.06235062389</v>
      </c>
      <c r="K1368">
        <v>4.6011236758559974E-3</v>
      </c>
      <c r="L1368">
        <v>6.0712046959003427E-3</v>
      </c>
      <c r="M1368">
        <v>5.5667583353361935E-3</v>
      </c>
      <c r="N1368">
        <v>5.3505922622708183E-3</v>
      </c>
      <c r="O1368" t="s">
        <v>775</v>
      </c>
    </row>
    <row r="1369" spans="1:15">
      <c r="A1369" t="s">
        <v>4935</v>
      </c>
      <c r="B1369" t="s">
        <v>78</v>
      </c>
      <c r="C1369" t="s">
        <v>4936</v>
      </c>
      <c r="D1369" t="s">
        <v>77</v>
      </c>
      <c r="E1369" t="s">
        <v>4937</v>
      </c>
      <c r="F1369" t="s">
        <v>4938</v>
      </c>
      <c r="G1369">
        <v>29534825.005598001</v>
      </c>
      <c r="H1369">
        <v>62187263.691993997</v>
      </c>
      <c r="I1369">
        <v>86767.080677599995</v>
      </c>
      <c r="J1369">
        <v>242225.10203111</v>
      </c>
      <c r="K1369">
        <v>1.2797684731252811E-3</v>
      </c>
      <c r="L1369">
        <v>1.9092475918478684E-3</v>
      </c>
      <c r="M1369">
        <v>1.4431023778869242E-3</v>
      </c>
      <c r="N1369">
        <v>1.5330712001015751E-3</v>
      </c>
      <c r="O1369" t="s">
        <v>775</v>
      </c>
    </row>
    <row r="1370" spans="1:15">
      <c r="A1370" t="s">
        <v>4939</v>
      </c>
      <c r="B1370" t="s">
        <v>78</v>
      </c>
      <c r="C1370" t="s">
        <v>4940</v>
      </c>
      <c r="D1370" t="s">
        <v>77</v>
      </c>
      <c r="E1370" t="s">
        <v>4941</v>
      </c>
      <c r="F1370" t="s">
        <v>4942</v>
      </c>
      <c r="G1370">
        <v>610505561.22622597</v>
      </c>
      <c r="H1370">
        <v>834443405.74636102</v>
      </c>
      <c r="I1370">
        <v>1566658.5597129881</v>
      </c>
      <c r="J1370">
        <v>4069872.6822890001</v>
      </c>
      <c r="K1370">
        <v>2.6453712516559421E-2</v>
      </c>
      <c r="L1370">
        <v>2.5618735547608237E-2</v>
      </c>
      <c r="M1370">
        <v>2.6056525991226338E-2</v>
      </c>
      <c r="N1370">
        <v>2.5758703557057686E-2</v>
      </c>
      <c r="O1370" t="s">
        <v>775</v>
      </c>
    </row>
    <row r="1371" spans="1:15">
      <c r="A1371" t="s">
        <v>4943</v>
      </c>
      <c r="B1371" t="s">
        <v>78</v>
      </c>
      <c r="C1371" t="s">
        <v>4944</v>
      </c>
      <c r="D1371" t="s">
        <v>77</v>
      </c>
      <c r="E1371" t="s">
        <v>4945</v>
      </c>
      <c r="F1371" t="s">
        <v>4946</v>
      </c>
      <c r="G1371">
        <v>266738498.60222754</v>
      </c>
      <c r="H1371">
        <v>522964787.21113825</v>
      </c>
      <c r="I1371">
        <v>860270.95918673009</v>
      </c>
      <c r="J1371">
        <v>2223697.2976251999</v>
      </c>
      <c r="K1371">
        <v>1.1558000462680953E-2</v>
      </c>
      <c r="L1371">
        <v>1.6055848116254098E-2</v>
      </c>
      <c r="M1371">
        <v>1.4307950171129053E-2</v>
      </c>
      <c r="N1371">
        <v>1.4074042104418439E-2</v>
      </c>
      <c r="O1371" t="s">
        <v>775</v>
      </c>
    </row>
    <row r="1372" spans="1:15">
      <c r="A1372" t="s">
        <v>4947</v>
      </c>
      <c r="B1372" t="s">
        <v>78</v>
      </c>
      <c r="C1372" t="s">
        <v>4948</v>
      </c>
      <c r="D1372" t="s">
        <v>77</v>
      </c>
      <c r="E1372" t="s">
        <v>4949</v>
      </c>
      <c r="F1372" t="s">
        <v>4950</v>
      </c>
      <c r="G1372">
        <v>40502479.963327795</v>
      </c>
      <c r="H1372">
        <v>90406671.168104008</v>
      </c>
      <c r="I1372">
        <v>139088.85505427001</v>
      </c>
      <c r="J1372">
        <v>359528.01556241</v>
      </c>
      <c r="K1372">
        <v>1.7550060625255365E-3</v>
      </c>
      <c r="L1372">
        <v>2.7756281425983759E-3</v>
      </c>
      <c r="M1372">
        <v>2.3133134813213209E-3</v>
      </c>
      <c r="N1372">
        <v>2.2754951558142432E-3</v>
      </c>
      <c r="O1372" t="s">
        <v>775</v>
      </c>
    </row>
    <row r="1373" spans="1:15">
      <c r="A1373" t="s">
        <v>4951</v>
      </c>
      <c r="B1373" t="s">
        <v>78</v>
      </c>
      <c r="C1373" t="s">
        <v>4952</v>
      </c>
      <c r="D1373" t="s">
        <v>77</v>
      </c>
      <c r="E1373" t="s">
        <v>4953</v>
      </c>
      <c r="F1373" t="s">
        <v>4954</v>
      </c>
      <c r="G1373">
        <v>202372992.96436399</v>
      </c>
      <c r="H1373">
        <v>326457772.95685095</v>
      </c>
      <c r="I1373">
        <v>579767.96685299999</v>
      </c>
      <c r="J1373">
        <v>1513616.9968727201</v>
      </c>
      <c r="K1373">
        <v>8.7689896980499647E-3</v>
      </c>
      <c r="L1373">
        <v>1.0022771221209533E-2</v>
      </c>
      <c r="M1373">
        <v>9.64264932108321E-3</v>
      </c>
      <c r="N1373">
        <v>9.5798602474807641E-3</v>
      </c>
      <c r="O1373" t="s">
        <v>775</v>
      </c>
    </row>
    <row r="1374" spans="1:15">
      <c r="A1374" t="s">
        <v>4955</v>
      </c>
      <c r="B1374" t="s">
        <v>78</v>
      </c>
      <c r="C1374" t="s">
        <v>4956</v>
      </c>
      <c r="D1374" t="s">
        <v>77</v>
      </c>
      <c r="E1374" t="s">
        <v>4957</v>
      </c>
      <c r="F1374" t="s">
        <v>4958</v>
      </c>
      <c r="G1374">
        <v>36632446.338148996</v>
      </c>
      <c r="H1374">
        <v>80350148.324136317</v>
      </c>
      <c r="I1374">
        <v>134183.8548762</v>
      </c>
      <c r="J1374">
        <v>305227.27707747003</v>
      </c>
      <c r="K1374">
        <v>1.5873142945025389E-3</v>
      </c>
      <c r="L1374">
        <v>2.4668769468984713E-3</v>
      </c>
      <c r="M1374">
        <v>2.2317339540947469E-3</v>
      </c>
      <c r="N1374">
        <v>1.9318193863854542E-3</v>
      </c>
      <c r="O1374" t="s">
        <v>775</v>
      </c>
    </row>
    <row r="1375" spans="1:15">
      <c r="A1375" t="s">
        <v>4959</v>
      </c>
      <c r="B1375" t="s">
        <v>78</v>
      </c>
      <c r="C1375" t="s">
        <v>964</v>
      </c>
      <c r="D1375" t="s">
        <v>77</v>
      </c>
      <c r="E1375" t="s">
        <v>965</v>
      </c>
      <c r="F1375" t="s">
        <v>4960</v>
      </c>
      <c r="G1375">
        <v>122105130.42205019</v>
      </c>
      <c r="H1375">
        <v>251619534.246712</v>
      </c>
      <c r="I1375">
        <v>425009.89578063996</v>
      </c>
      <c r="J1375">
        <v>1069303.6390402</v>
      </c>
      <c r="K1375">
        <v>5.2909166142468059E-3</v>
      </c>
      <c r="L1375">
        <v>7.7251186384691261E-3</v>
      </c>
      <c r="M1375">
        <v>7.0687268309218895E-3</v>
      </c>
      <c r="N1375">
        <v>6.7677486743954237E-3</v>
      </c>
      <c r="O1375" t="s">
        <v>775</v>
      </c>
    </row>
    <row r="1376" spans="1:15">
      <c r="A1376" t="s">
        <v>4961</v>
      </c>
      <c r="B1376" t="s">
        <v>78</v>
      </c>
      <c r="C1376" t="s">
        <v>968</v>
      </c>
      <c r="D1376" t="s">
        <v>77</v>
      </c>
      <c r="E1376" t="s">
        <v>969</v>
      </c>
      <c r="F1376" t="s">
        <v>4962</v>
      </c>
      <c r="G1376">
        <v>47529421.273923002</v>
      </c>
      <c r="H1376">
        <v>97072717.943377301</v>
      </c>
      <c r="I1376">
        <v>143089.20915050001</v>
      </c>
      <c r="J1376">
        <v>414252.66588501004</v>
      </c>
      <c r="K1376">
        <v>2.0594892599068277E-3</v>
      </c>
      <c r="L1376">
        <v>2.9802863474660433E-3</v>
      </c>
      <c r="M1376">
        <v>2.3798470152788555E-3</v>
      </c>
      <c r="N1376">
        <v>2.6218539131920493E-3</v>
      </c>
      <c r="O1376" t="s">
        <v>775</v>
      </c>
    </row>
    <row r="1377" spans="1:15">
      <c r="A1377" t="s">
        <v>4963</v>
      </c>
      <c r="B1377" t="s">
        <v>78</v>
      </c>
      <c r="C1377" t="s">
        <v>4964</v>
      </c>
      <c r="D1377" t="s">
        <v>77</v>
      </c>
      <c r="E1377" t="s">
        <v>4965</v>
      </c>
      <c r="F1377" t="s">
        <v>4966</v>
      </c>
      <c r="G1377">
        <v>2145230767.2314</v>
      </c>
      <c r="H1377">
        <v>2159763222.4927621</v>
      </c>
      <c r="I1377">
        <v>4640133.9847609997</v>
      </c>
      <c r="J1377">
        <v>12241343.085086001</v>
      </c>
      <c r="K1377">
        <v>9.2954629084842866E-2</v>
      </c>
      <c r="L1377">
        <v>6.6308155186393283E-2</v>
      </c>
      <c r="M1377">
        <v>7.7174296228814249E-2</v>
      </c>
      <c r="N1377">
        <v>7.7476902174645826E-2</v>
      </c>
      <c r="O1377" t="s">
        <v>775</v>
      </c>
    </row>
    <row r="1378" spans="1:15">
      <c r="A1378" t="s">
        <v>4967</v>
      </c>
      <c r="B1378" t="s">
        <v>78</v>
      </c>
      <c r="C1378" t="s">
        <v>4968</v>
      </c>
      <c r="D1378" t="s">
        <v>77</v>
      </c>
      <c r="E1378" t="s">
        <v>4969</v>
      </c>
      <c r="F1378" t="s">
        <v>4970</v>
      </c>
      <c r="G1378">
        <v>17235596.904639699</v>
      </c>
      <c r="H1378">
        <v>36581721.172852598</v>
      </c>
      <c r="I1378">
        <v>38308.078061780005</v>
      </c>
      <c r="J1378">
        <v>130708.76187743101</v>
      </c>
      <c r="K1378">
        <v>7.4683271459616903E-4</v>
      </c>
      <c r="L1378">
        <v>1.1231168395002189E-3</v>
      </c>
      <c r="M1378">
        <v>6.3713655123013137E-4</v>
      </c>
      <c r="N1378">
        <v>8.2727114884025422E-4</v>
      </c>
      <c r="O1378" t="s">
        <v>775</v>
      </c>
    </row>
    <row r="1379" spans="1:15">
      <c r="A1379" t="s">
        <v>4971</v>
      </c>
      <c r="B1379" t="s">
        <v>78</v>
      </c>
      <c r="C1379" t="s">
        <v>4972</v>
      </c>
      <c r="D1379" t="s">
        <v>77</v>
      </c>
      <c r="E1379" t="s">
        <v>4973</v>
      </c>
      <c r="F1379" t="s">
        <v>4974</v>
      </c>
      <c r="G1379">
        <v>66393271.524403989</v>
      </c>
      <c r="H1379">
        <v>134190667.17118099</v>
      </c>
      <c r="I1379">
        <v>236410.0232878</v>
      </c>
      <c r="J1379">
        <v>571981.70769159996</v>
      </c>
      <c r="K1379">
        <v>2.8768755429725399E-3</v>
      </c>
      <c r="L1379">
        <v>4.1198662384307446E-3</v>
      </c>
      <c r="M1379">
        <v>3.9319505058674053E-3</v>
      </c>
      <c r="N1379">
        <v>3.6201395961607931E-3</v>
      </c>
      <c r="O1379" t="s">
        <v>775</v>
      </c>
    </row>
    <row r="1380" spans="1:15">
      <c r="A1380" t="s">
        <v>4975</v>
      </c>
      <c r="B1380" t="s">
        <v>78</v>
      </c>
      <c r="C1380" t="s">
        <v>4976</v>
      </c>
      <c r="D1380" t="s">
        <v>77</v>
      </c>
      <c r="E1380" t="s">
        <v>4977</v>
      </c>
      <c r="F1380" t="s">
        <v>4978</v>
      </c>
      <c r="G1380">
        <v>73217024.725238994</v>
      </c>
      <c r="H1380">
        <v>166428682.566493</v>
      </c>
      <c r="I1380">
        <v>257208.72074639998</v>
      </c>
      <c r="J1380">
        <v>718042.00552894</v>
      </c>
      <c r="K1380">
        <v>3.1725544309686988E-3</v>
      </c>
      <c r="L1380">
        <v>5.1096244237129503E-3</v>
      </c>
      <c r="M1380">
        <v>4.2778725943491145E-3</v>
      </c>
      <c r="N1380">
        <v>4.5445724241999167E-3</v>
      </c>
      <c r="O1380" t="s">
        <v>775</v>
      </c>
    </row>
    <row r="1381" spans="1:15">
      <c r="A1381" t="s">
        <v>4979</v>
      </c>
      <c r="B1381" t="s">
        <v>78</v>
      </c>
      <c r="C1381" t="s">
        <v>3610</v>
      </c>
      <c r="D1381" t="s">
        <v>77</v>
      </c>
      <c r="E1381" t="s">
        <v>3611</v>
      </c>
      <c r="F1381" t="s">
        <v>4980</v>
      </c>
      <c r="G1381">
        <v>286175114.23353601</v>
      </c>
      <c r="H1381">
        <v>406436608.2285983</v>
      </c>
      <c r="I1381">
        <v>765388.92354859994</v>
      </c>
      <c r="J1381">
        <v>1973492.5137449</v>
      </c>
      <c r="K1381">
        <v>1.2400205144932766E-2</v>
      </c>
      <c r="L1381">
        <v>1.2478248268691195E-2</v>
      </c>
      <c r="M1381">
        <v>1.2729880583229616E-2</v>
      </c>
      <c r="N1381">
        <v>1.2490466558043969E-2</v>
      </c>
      <c r="O1381" t="s">
        <v>775</v>
      </c>
    </row>
    <row r="1382" spans="1:15">
      <c r="A1382" t="s">
        <v>4981</v>
      </c>
      <c r="B1382" t="s">
        <v>78</v>
      </c>
      <c r="C1382" t="s">
        <v>4982</v>
      </c>
      <c r="D1382" t="s">
        <v>77</v>
      </c>
      <c r="E1382" t="s">
        <v>4983</v>
      </c>
      <c r="F1382" t="s">
        <v>4984</v>
      </c>
      <c r="G1382">
        <v>60428981.110342003</v>
      </c>
      <c r="H1382">
        <v>115801427.51535</v>
      </c>
      <c r="I1382">
        <v>195685.81833989997</v>
      </c>
      <c r="J1382">
        <v>500766.13668794004</v>
      </c>
      <c r="K1382">
        <v>2.6184378906406527E-3</v>
      </c>
      <c r="L1382">
        <v>3.555287425272116E-3</v>
      </c>
      <c r="M1382">
        <v>3.25462914690366E-3</v>
      </c>
      <c r="N1382">
        <v>3.1694078594868723E-3</v>
      </c>
      <c r="O1382" t="s">
        <v>775</v>
      </c>
    </row>
    <row r="1383" spans="1:15">
      <c r="A1383" t="s">
        <v>4985</v>
      </c>
      <c r="B1383" t="s">
        <v>78</v>
      </c>
      <c r="C1383" t="s">
        <v>4986</v>
      </c>
      <c r="D1383" t="s">
        <v>77</v>
      </c>
      <c r="E1383" t="s">
        <v>4987</v>
      </c>
      <c r="F1383" t="s">
        <v>4988</v>
      </c>
      <c r="G1383">
        <v>47703824.640789807</v>
      </c>
      <c r="H1383">
        <v>114100173.63072069</v>
      </c>
      <c r="I1383">
        <v>186865.0120706</v>
      </c>
      <c r="J1383">
        <v>449211.99937096995</v>
      </c>
      <c r="K1383">
        <v>2.0670463024991142E-3</v>
      </c>
      <c r="L1383">
        <v>3.5030562337143422E-3</v>
      </c>
      <c r="M1383">
        <v>3.1079222806279006E-3</v>
      </c>
      <c r="N1383">
        <v>2.8431156523456911E-3</v>
      </c>
      <c r="O1383" t="s">
        <v>775</v>
      </c>
    </row>
    <row r="1384" spans="1:15">
      <c r="A1384" t="s">
        <v>4989</v>
      </c>
      <c r="B1384" t="s">
        <v>78</v>
      </c>
      <c r="C1384" t="s">
        <v>4990</v>
      </c>
      <c r="D1384" t="s">
        <v>77</v>
      </c>
      <c r="E1384" t="s">
        <v>4991</v>
      </c>
      <c r="F1384" t="s">
        <v>4992</v>
      </c>
      <c r="G1384">
        <v>719242908.94152105</v>
      </c>
      <c r="H1384">
        <v>1246508949.2212181</v>
      </c>
      <c r="I1384">
        <v>2123619.6071043001</v>
      </c>
      <c r="J1384">
        <v>5606407.2098420002</v>
      </c>
      <c r="K1384">
        <v>3.1165392014606896E-2</v>
      </c>
      <c r="L1384">
        <v>3.8269801052909419E-2</v>
      </c>
      <c r="M1384">
        <v>3.5319852653872628E-2</v>
      </c>
      <c r="N1384">
        <v>3.5483611555447721E-2</v>
      </c>
      <c r="O1384" t="s">
        <v>775</v>
      </c>
    </row>
    <row r="1385" spans="1:15">
      <c r="A1385" t="s">
        <v>4993</v>
      </c>
      <c r="B1385" t="s">
        <v>78</v>
      </c>
      <c r="C1385" t="s">
        <v>990</v>
      </c>
      <c r="D1385" t="s">
        <v>77</v>
      </c>
      <c r="E1385" t="s">
        <v>991</v>
      </c>
      <c r="F1385" t="s">
        <v>4994</v>
      </c>
      <c r="G1385">
        <v>557950006.710271</v>
      </c>
      <c r="H1385">
        <v>769121871.12659395</v>
      </c>
      <c r="I1385">
        <v>1427066.8619316001</v>
      </c>
      <c r="J1385">
        <v>3770204.6815932714</v>
      </c>
      <c r="K1385">
        <v>2.4176436732992464E-2</v>
      </c>
      <c r="L1385">
        <v>2.3613260868961886E-2</v>
      </c>
      <c r="M1385">
        <v>2.3734849274337562E-2</v>
      </c>
      <c r="N1385">
        <v>2.3862069485665546E-2</v>
      </c>
      <c r="O1385" t="s">
        <v>775</v>
      </c>
    </row>
    <row r="1386" spans="1:15">
      <c r="A1386" t="s">
        <v>4995</v>
      </c>
      <c r="B1386" t="s">
        <v>78</v>
      </c>
      <c r="C1386" t="s">
        <v>4996</v>
      </c>
      <c r="D1386" t="s">
        <v>77</v>
      </c>
      <c r="E1386" t="s">
        <v>4997</v>
      </c>
      <c r="F1386" t="s">
        <v>4998</v>
      </c>
      <c r="G1386">
        <v>380414776.025792</v>
      </c>
      <c r="H1386">
        <v>537478080.0190351</v>
      </c>
      <c r="I1386">
        <v>988149.17060479999</v>
      </c>
      <c r="J1386">
        <v>2629530.2174539999</v>
      </c>
      <c r="K1386">
        <v>1.6483687882916116E-2</v>
      </c>
      <c r="L1386">
        <v>1.6501429215954863E-2</v>
      </c>
      <c r="M1386">
        <v>1.6434809223389239E-2</v>
      </c>
      <c r="N1386">
        <v>1.6642606453140467E-2</v>
      </c>
      <c r="O1386" t="s">
        <v>775</v>
      </c>
    </row>
    <row r="1387" spans="1:15">
      <c r="A1387" t="s">
        <v>4999</v>
      </c>
      <c r="B1387" t="s">
        <v>78</v>
      </c>
      <c r="C1387" t="s">
        <v>5000</v>
      </c>
      <c r="D1387" t="s">
        <v>77</v>
      </c>
      <c r="E1387" t="s">
        <v>5001</v>
      </c>
      <c r="F1387" t="s">
        <v>5002</v>
      </c>
      <c r="G1387">
        <v>65973610.994539998</v>
      </c>
      <c r="H1387">
        <v>112856722.7399455</v>
      </c>
      <c r="I1387">
        <v>191207.25552179999</v>
      </c>
      <c r="J1387">
        <v>518960.22468494996</v>
      </c>
      <c r="K1387">
        <v>2.858691304012831E-3</v>
      </c>
      <c r="L1387">
        <v>3.4648803199042086E-3</v>
      </c>
      <c r="M1387">
        <v>3.180142087965597E-3</v>
      </c>
      <c r="N1387">
        <v>3.2845603853252029E-3</v>
      </c>
      <c r="O1387" t="s">
        <v>775</v>
      </c>
    </row>
    <row r="1388" spans="1:15">
      <c r="A1388" t="s">
        <v>5003</v>
      </c>
      <c r="B1388" t="s">
        <v>78</v>
      </c>
      <c r="C1388" t="s">
        <v>5004</v>
      </c>
      <c r="D1388" t="s">
        <v>77</v>
      </c>
      <c r="E1388" t="s">
        <v>5005</v>
      </c>
      <c r="F1388" t="s">
        <v>5006</v>
      </c>
      <c r="G1388">
        <v>709262546.57036996</v>
      </c>
      <c r="H1388">
        <v>1076052382.3378172</v>
      </c>
      <c r="I1388">
        <v>1927120.4759948002</v>
      </c>
      <c r="J1388">
        <v>5088292.7271670001</v>
      </c>
      <c r="K1388">
        <v>3.0732934632159422E-2</v>
      </c>
      <c r="L1388">
        <v>3.303651419454768E-2</v>
      </c>
      <c r="M1388">
        <v>3.2051696561235528E-2</v>
      </c>
      <c r="N1388">
        <v>3.2204403970915244E-2</v>
      </c>
      <c r="O1388" t="s">
        <v>775</v>
      </c>
    </row>
    <row r="1389" spans="1:15">
      <c r="A1389" t="s">
        <v>5007</v>
      </c>
      <c r="B1389" t="s">
        <v>78</v>
      </c>
      <c r="C1389" t="s">
        <v>5008</v>
      </c>
      <c r="D1389" t="s">
        <v>77</v>
      </c>
      <c r="E1389" t="s">
        <v>5009</v>
      </c>
      <c r="F1389" t="s">
        <v>5010</v>
      </c>
      <c r="G1389">
        <v>196626728.56812999</v>
      </c>
      <c r="H1389">
        <v>308051230.3720932</v>
      </c>
      <c r="I1389">
        <v>531519.99456969998</v>
      </c>
      <c r="J1389">
        <v>1453852.3670070202</v>
      </c>
      <c r="K1389">
        <v>8.5199992939710943E-3</v>
      </c>
      <c r="L1389">
        <v>9.4576611806994493E-3</v>
      </c>
      <c r="M1389">
        <v>8.8401933321700359E-3</v>
      </c>
      <c r="N1389">
        <v>9.2016028659643468E-3</v>
      </c>
      <c r="O1389" t="s">
        <v>775</v>
      </c>
    </row>
    <row r="1390" spans="1:15">
      <c r="A1390" t="s">
        <v>5011</v>
      </c>
      <c r="B1390" t="s">
        <v>78</v>
      </c>
      <c r="C1390" t="s">
        <v>3660</v>
      </c>
      <c r="D1390" t="s">
        <v>77</v>
      </c>
      <c r="E1390" t="s">
        <v>3661</v>
      </c>
      <c r="F1390" t="s">
        <v>5012</v>
      </c>
      <c r="G1390">
        <v>29562786.126074482</v>
      </c>
      <c r="H1390">
        <v>68798503.725876525</v>
      </c>
      <c r="I1390">
        <v>90091.084240119992</v>
      </c>
      <c r="J1390">
        <v>265477.10370216804</v>
      </c>
      <c r="K1390">
        <v>1.2809800516754258E-3</v>
      </c>
      <c r="L1390">
        <v>2.1122231428599876E-3</v>
      </c>
      <c r="M1390">
        <v>1.49838690985131E-3</v>
      </c>
      <c r="N1390">
        <v>1.6802358573055774E-3</v>
      </c>
      <c r="O1390" t="s">
        <v>775</v>
      </c>
    </row>
    <row r="1391" spans="1:15">
      <c r="A1391" t="s">
        <v>5013</v>
      </c>
      <c r="B1391" t="s">
        <v>78</v>
      </c>
      <c r="C1391" t="s">
        <v>5014</v>
      </c>
      <c r="D1391" t="s">
        <v>77</v>
      </c>
      <c r="E1391" t="s">
        <v>5015</v>
      </c>
      <c r="F1391" t="s">
        <v>5016</v>
      </c>
      <c r="G1391">
        <v>41440320.986072995</v>
      </c>
      <c r="H1391">
        <v>87048511.456767708</v>
      </c>
      <c r="I1391">
        <v>136517.30534200001</v>
      </c>
      <c r="J1391">
        <v>352880.86820428004</v>
      </c>
      <c r="K1391">
        <v>1.7956434921864669E-3</v>
      </c>
      <c r="L1391">
        <v>2.6725273151738884E-3</v>
      </c>
      <c r="M1391">
        <v>2.2705436949501481E-3</v>
      </c>
      <c r="N1391">
        <v>2.2334245772815879E-3</v>
      </c>
      <c r="O1391" t="s">
        <v>775</v>
      </c>
    </row>
    <row r="1392" spans="1:15">
      <c r="A1392" t="s">
        <v>5017</v>
      </c>
      <c r="B1392" t="s">
        <v>78</v>
      </c>
      <c r="C1392" t="s">
        <v>4020</v>
      </c>
      <c r="D1392" t="s">
        <v>77</v>
      </c>
      <c r="E1392" t="s">
        <v>4021</v>
      </c>
      <c r="F1392" t="s">
        <v>5018</v>
      </c>
      <c r="G1392">
        <v>101563624.80233081</v>
      </c>
      <c r="H1392">
        <v>194413620.323268</v>
      </c>
      <c r="I1392">
        <v>329537.29021200002</v>
      </c>
      <c r="J1392">
        <v>817741.81292675703</v>
      </c>
      <c r="K1392">
        <v>4.4008361320479108E-3</v>
      </c>
      <c r="L1392">
        <v>5.968806382333422E-3</v>
      </c>
      <c r="M1392">
        <v>5.4808349364014195E-3</v>
      </c>
      <c r="N1392">
        <v>5.1755842478945421E-3</v>
      </c>
      <c r="O1392" t="s">
        <v>775</v>
      </c>
    </row>
    <row r="1393" spans="1:15">
      <c r="A1393" t="s">
        <v>5019</v>
      </c>
      <c r="B1393" t="s">
        <v>78</v>
      </c>
      <c r="C1393" t="s">
        <v>5020</v>
      </c>
      <c r="D1393" t="s">
        <v>77</v>
      </c>
      <c r="E1393" t="s">
        <v>5021</v>
      </c>
      <c r="F1393" t="s">
        <v>5022</v>
      </c>
      <c r="G1393">
        <v>12430763.966474</v>
      </c>
      <c r="H1393">
        <v>31665624.410225</v>
      </c>
      <c r="I1393">
        <v>34828.779610800004</v>
      </c>
      <c r="J1393">
        <v>97230.477603120016</v>
      </c>
      <c r="K1393">
        <v>5.3863531671983545E-4</v>
      </c>
      <c r="L1393">
        <v>9.7218487452704048E-4</v>
      </c>
      <c r="M1393">
        <v>5.7926916847648112E-4</v>
      </c>
      <c r="N1393">
        <v>6.1538314458556796E-4</v>
      </c>
      <c r="O1393" t="s">
        <v>775</v>
      </c>
    </row>
    <row r="1394" spans="1:15">
      <c r="A1394" t="s">
        <v>5023</v>
      </c>
      <c r="B1394" t="s">
        <v>78</v>
      </c>
      <c r="C1394" t="s">
        <v>5024</v>
      </c>
      <c r="D1394" t="s">
        <v>77</v>
      </c>
      <c r="E1394" t="s">
        <v>5025</v>
      </c>
      <c r="F1394" t="s">
        <v>5026</v>
      </c>
      <c r="G1394">
        <v>73045485.571835101</v>
      </c>
      <c r="H1394">
        <v>131859010.67973538</v>
      </c>
      <c r="I1394">
        <v>241502.27128774999</v>
      </c>
      <c r="J1394">
        <v>584302.13583743002</v>
      </c>
      <c r="K1394">
        <v>3.1651214971222552E-3</v>
      </c>
      <c r="L1394">
        <v>4.048280687354599E-3</v>
      </c>
      <c r="M1394">
        <v>4.01664432223335E-3</v>
      </c>
      <c r="N1394">
        <v>3.6981170369995509E-3</v>
      </c>
      <c r="O1394" t="s">
        <v>775</v>
      </c>
    </row>
    <row r="1395" spans="1:15">
      <c r="A1395" t="s">
        <v>5027</v>
      </c>
      <c r="B1395" t="s">
        <v>78</v>
      </c>
      <c r="C1395" t="s">
        <v>5028</v>
      </c>
      <c r="D1395" t="s">
        <v>77</v>
      </c>
      <c r="E1395" t="s">
        <v>5029</v>
      </c>
      <c r="F1395" t="s">
        <v>5030</v>
      </c>
      <c r="G1395">
        <v>53820067.728250004</v>
      </c>
      <c r="H1395">
        <v>102357698.82662699</v>
      </c>
      <c r="I1395">
        <v>151086.0393336</v>
      </c>
      <c r="J1395">
        <v>453025.58687836298</v>
      </c>
      <c r="K1395">
        <v>2.3320681902475062E-3</v>
      </c>
      <c r="L1395">
        <v>3.1425436397997711E-3</v>
      </c>
      <c r="M1395">
        <v>2.5128495844867504E-3</v>
      </c>
      <c r="N1395">
        <v>2.8672522968454859E-3</v>
      </c>
      <c r="O1395" t="s">
        <v>775</v>
      </c>
    </row>
    <row r="1396" spans="1:15">
      <c r="A1396" t="s">
        <v>5031</v>
      </c>
      <c r="B1396" t="s">
        <v>78</v>
      </c>
      <c r="C1396" t="s">
        <v>5032</v>
      </c>
      <c r="D1396" t="s">
        <v>77</v>
      </c>
      <c r="E1396" t="s">
        <v>5033</v>
      </c>
      <c r="F1396" t="s">
        <v>5034</v>
      </c>
      <c r="G1396">
        <v>74117683.946169302</v>
      </c>
      <c r="H1396">
        <v>121154134.00882602</v>
      </c>
      <c r="I1396">
        <v>208786.66158667998</v>
      </c>
      <c r="J1396">
        <v>566672.91474645503</v>
      </c>
      <c r="K1396">
        <v>3.2115807423065083E-3</v>
      </c>
      <c r="L1396">
        <v>3.7196240012172194E-3</v>
      </c>
      <c r="M1396">
        <v>3.4725212079723101E-3</v>
      </c>
      <c r="N1396">
        <v>3.5865396203397125E-3</v>
      </c>
      <c r="O1396" t="s">
        <v>775</v>
      </c>
    </row>
    <row r="1397" spans="1:15">
      <c r="A1397" t="s">
        <v>5035</v>
      </c>
      <c r="B1397" t="s">
        <v>78</v>
      </c>
      <c r="C1397" t="s">
        <v>149</v>
      </c>
      <c r="D1397" t="s">
        <v>77</v>
      </c>
      <c r="E1397" t="s">
        <v>584</v>
      </c>
      <c r="F1397" t="s">
        <v>5036</v>
      </c>
      <c r="G1397">
        <v>992515163.89971054</v>
      </c>
      <c r="H1397">
        <v>1275121921.967978</v>
      </c>
      <c r="I1397">
        <v>2459585.71549193</v>
      </c>
      <c r="J1397">
        <v>6440873.8132808898</v>
      </c>
      <c r="K1397">
        <v>4.3006505561379499E-2</v>
      </c>
      <c r="L1397">
        <v>3.914826468145774E-2</v>
      </c>
      <c r="M1397">
        <v>4.0907611123067858E-2</v>
      </c>
      <c r="N1397">
        <v>4.0765048972344495E-2</v>
      </c>
      <c r="O1397" t="s">
        <v>775</v>
      </c>
    </row>
    <row r="1398" spans="1:15">
      <c r="A1398" t="s">
        <v>5037</v>
      </c>
      <c r="B1398" t="s">
        <v>78</v>
      </c>
      <c r="C1398" t="s">
        <v>5038</v>
      </c>
      <c r="D1398" t="s">
        <v>77</v>
      </c>
      <c r="E1398" t="s">
        <v>5039</v>
      </c>
      <c r="F1398" t="s">
        <v>5040</v>
      </c>
      <c r="G1398">
        <v>64296554.649135798</v>
      </c>
      <c r="H1398">
        <v>110921353.44864701</v>
      </c>
      <c r="I1398">
        <v>202356.53558359999</v>
      </c>
      <c r="J1398">
        <v>486452.66887835</v>
      </c>
      <c r="K1398">
        <v>2.7860230610794057E-3</v>
      </c>
      <c r="L1398">
        <v>3.405461414176995E-3</v>
      </c>
      <c r="M1398">
        <v>3.3655759235085344E-3</v>
      </c>
      <c r="N1398">
        <v>3.078816235875356E-3</v>
      </c>
      <c r="O1398" t="s">
        <v>775</v>
      </c>
    </row>
    <row r="1399" spans="1:15">
      <c r="A1399" t="s">
        <v>5041</v>
      </c>
      <c r="B1399" t="s">
        <v>78</v>
      </c>
      <c r="C1399" t="s">
        <v>5042</v>
      </c>
      <c r="D1399" t="s">
        <v>77</v>
      </c>
      <c r="E1399" t="s">
        <v>5043</v>
      </c>
      <c r="F1399" t="s">
        <v>5044</v>
      </c>
      <c r="G1399">
        <v>46121629.519407913</v>
      </c>
      <c r="H1399">
        <v>105285529.03917891</v>
      </c>
      <c r="I1399">
        <v>178432.25069275004</v>
      </c>
      <c r="J1399">
        <v>415103.37935077102</v>
      </c>
      <c r="K1399">
        <v>1.9984884751108232E-3</v>
      </c>
      <c r="L1399">
        <v>3.232432669333866E-3</v>
      </c>
      <c r="M1399">
        <v>2.9676693425148178E-3</v>
      </c>
      <c r="N1399">
        <v>2.6272381789141431E-3</v>
      </c>
      <c r="O1399" t="s">
        <v>775</v>
      </c>
    </row>
    <row r="1400" spans="1:15">
      <c r="A1400" t="s">
        <v>5045</v>
      </c>
      <c r="B1400" t="s">
        <v>78</v>
      </c>
      <c r="C1400" t="s">
        <v>5046</v>
      </c>
      <c r="D1400" t="s">
        <v>77</v>
      </c>
      <c r="E1400" t="s">
        <v>5047</v>
      </c>
      <c r="F1400" t="s">
        <v>5048</v>
      </c>
      <c r="G1400">
        <v>229586283.79842699</v>
      </c>
      <c r="H1400">
        <v>366699648.14507401</v>
      </c>
      <c r="I1400">
        <v>617238.40878189995</v>
      </c>
      <c r="J1400">
        <v>1693671.1218491292</v>
      </c>
      <c r="K1400">
        <v>9.9481641692994813E-3</v>
      </c>
      <c r="L1400">
        <v>1.1258260592073244E-2</v>
      </c>
      <c r="M1400">
        <v>1.0265854382562584E-2</v>
      </c>
      <c r="N1400">
        <v>1.0719444011286425E-2</v>
      </c>
      <c r="O1400" t="s">
        <v>775</v>
      </c>
    </row>
    <row r="1401" spans="1:15">
      <c r="A1401" t="s">
        <v>5049</v>
      </c>
      <c r="B1401" t="s">
        <v>78</v>
      </c>
      <c r="C1401" t="s">
        <v>3352</v>
      </c>
      <c r="D1401" t="s">
        <v>77</v>
      </c>
      <c r="E1401" t="s">
        <v>3353</v>
      </c>
      <c r="F1401" t="s">
        <v>5050</v>
      </c>
      <c r="G1401">
        <v>594413246.54108095</v>
      </c>
      <c r="H1401">
        <v>894685829.67172706</v>
      </c>
      <c r="I1401">
        <v>1592990.7908691</v>
      </c>
      <c r="J1401">
        <v>4252450.9926482001</v>
      </c>
      <c r="K1401">
        <v>2.5756419169137991E-2</v>
      </c>
      <c r="L1401">
        <v>2.7468273475121052E-2</v>
      </c>
      <c r="M1401">
        <v>2.6494481320594281E-2</v>
      </c>
      <c r="N1401">
        <v>2.6914263187450355E-2</v>
      </c>
      <c r="O1401" t="s">
        <v>775</v>
      </c>
    </row>
    <row r="1402" spans="1:15">
      <c r="A1402" t="s">
        <v>5051</v>
      </c>
      <c r="B1402" t="s">
        <v>78</v>
      </c>
      <c r="C1402" t="s">
        <v>5052</v>
      </c>
      <c r="D1402" t="s">
        <v>77</v>
      </c>
      <c r="E1402" t="s">
        <v>5053</v>
      </c>
      <c r="F1402" t="s">
        <v>5054</v>
      </c>
      <c r="G1402">
        <v>40317006.359190032</v>
      </c>
      <c r="H1402">
        <v>90077920.191826567</v>
      </c>
      <c r="I1402">
        <v>138542.499628049</v>
      </c>
      <c r="J1402">
        <v>358115.75265465613</v>
      </c>
      <c r="K1402">
        <v>1.7469693373671027E-3</v>
      </c>
      <c r="L1402">
        <v>2.765534966399402E-3</v>
      </c>
      <c r="M1402">
        <v>2.3042265464078304E-3</v>
      </c>
      <c r="N1402">
        <v>2.2665567775343115E-3</v>
      </c>
      <c r="O1402" t="s">
        <v>775</v>
      </c>
    </row>
    <row r="1403" spans="1:15">
      <c r="A1403" t="s">
        <v>5055</v>
      </c>
      <c r="B1403" t="s">
        <v>76</v>
      </c>
      <c r="C1403" t="s">
        <v>1265</v>
      </c>
      <c r="D1403" t="s">
        <v>75</v>
      </c>
      <c r="E1403" t="s">
        <v>1266</v>
      </c>
      <c r="F1403" t="s">
        <v>5056</v>
      </c>
      <c r="G1403">
        <v>130379798.300578</v>
      </c>
      <c r="H1403">
        <v>171641745.29144701</v>
      </c>
      <c r="I1403">
        <v>77361.002515900007</v>
      </c>
      <c r="J1403">
        <v>1454773.0606304002</v>
      </c>
      <c r="K1403">
        <v>8.4743063382593346E-3</v>
      </c>
      <c r="L1403">
        <v>8.2916888624715544E-3</v>
      </c>
      <c r="M1403">
        <v>3.295900622180434E-3</v>
      </c>
      <c r="N1403">
        <v>9.8506935614194827E-3</v>
      </c>
      <c r="O1403" t="s">
        <v>775</v>
      </c>
    </row>
    <row r="1404" spans="1:15">
      <c r="A1404" t="s">
        <v>5057</v>
      </c>
      <c r="B1404" t="s">
        <v>76</v>
      </c>
      <c r="C1404" t="s">
        <v>5058</v>
      </c>
      <c r="D1404" t="s">
        <v>75</v>
      </c>
      <c r="E1404" t="s">
        <v>5059</v>
      </c>
      <c r="F1404" t="s">
        <v>5060</v>
      </c>
      <c r="G1404">
        <v>156404143.62093261</v>
      </c>
      <c r="H1404">
        <v>250115233.7475718</v>
      </c>
      <c r="I1404">
        <v>313165.74972575007</v>
      </c>
      <c r="J1404">
        <v>1193012.38232248</v>
      </c>
      <c r="K1404">
        <v>1.0165812824478168E-2</v>
      </c>
      <c r="L1404">
        <v>1.2082595026505787E-2</v>
      </c>
      <c r="M1404">
        <v>1.3342164085251625E-2</v>
      </c>
      <c r="N1404">
        <v>8.0782355071554943E-3</v>
      </c>
      <c r="O1404" t="s">
        <v>161</v>
      </c>
    </row>
    <row r="1405" spans="1:15">
      <c r="A1405" t="s">
        <v>5061</v>
      </c>
      <c r="B1405" t="s">
        <v>76</v>
      </c>
      <c r="C1405" t="s">
        <v>5062</v>
      </c>
      <c r="D1405" t="s">
        <v>75</v>
      </c>
      <c r="E1405" t="s">
        <v>5063</v>
      </c>
      <c r="F1405" t="s">
        <v>5064</v>
      </c>
      <c r="G1405">
        <v>50221455.458985701</v>
      </c>
      <c r="H1405">
        <v>86110724.549711674</v>
      </c>
      <c r="I1405">
        <v>184862.9515384</v>
      </c>
      <c r="J1405">
        <v>640385.08927715197</v>
      </c>
      <c r="K1405">
        <v>3.2642480189417865E-3</v>
      </c>
      <c r="L1405">
        <v>4.1598466298267082E-3</v>
      </c>
      <c r="M1405">
        <v>7.8759309882042508E-3</v>
      </c>
      <c r="N1405">
        <v>4.3362345966441789E-3</v>
      </c>
      <c r="O1405" t="s">
        <v>775</v>
      </c>
    </row>
    <row r="1406" spans="1:15">
      <c r="A1406" t="s">
        <v>5065</v>
      </c>
      <c r="B1406" t="s">
        <v>76</v>
      </c>
      <c r="C1406" t="s">
        <v>5066</v>
      </c>
      <c r="D1406" t="s">
        <v>75</v>
      </c>
      <c r="E1406" t="s">
        <v>5067</v>
      </c>
      <c r="F1406" t="s">
        <v>5068</v>
      </c>
      <c r="G1406">
        <v>71563165.128577694</v>
      </c>
      <c r="H1406">
        <v>109965469.06684971</v>
      </c>
      <c r="I1406">
        <v>130314.17734900001</v>
      </c>
      <c r="J1406">
        <v>1018400.94853024</v>
      </c>
      <c r="K1406">
        <v>4.6513968554921202E-3</v>
      </c>
      <c r="L1406">
        <v>5.3122243284687305E-3</v>
      </c>
      <c r="M1406">
        <v>5.5519262190950125E-3</v>
      </c>
      <c r="N1406">
        <v>6.8958904575007448E-3</v>
      </c>
      <c r="O1406" t="s">
        <v>775</v>
      </c>
    </row>
    <row r="1407" spans="1:15">
      <c r="A1407" t="s">
        <v>5069</v>
      </c>
      <c r="B1407" t="s">
        <v>76</v>
      </c>
      <c r="C1407" t="s">
        <v>785</v>
      </c>
      <c r="D1407" t="s">
        <v>75</v>
      </c>
      <c r="E1407" t="s">
        <v>786</v>
      </c>
      <c r="F1407" t="s">
        <v>5070</v>
      </c>
      <c r="G1407">
        <v>63730935.75987801</v>
      </c>
      <c r="H1407">
        <v>88394515.245204911</v>
      </c>
      <c r="I1407">
        <v>0</v>
      </c>
      <c r="J1407">
        <v>633135.40866343002</v>
      </c>
      <c r="K1407">
        <v>4.1423248071610066E-3</v>
      </c>
      <c r="L1407">
        <v>4.2701722492841628E-3</v>
      </c>
      <c r="M1407">
        <v>0</v>
      </c>
      <c r="N1407">
        <v>4.2871448904373624E-3</v>
      </c>
      <c r="O1407" t="s">
        <v>161</v>
      </c>
    </row>
    <row r="1408" spans="1:15">
      <c r="A1408" t="s">
        <v>5071</v>
      </c>
      <c r="B1408" t="s">
        <v>76</v>
      </c>
      <c r="C1408" t="s">
        <v>5072</v>
      </c>
      <c r="D1408" t="s">
        <v>75</v>
      </c>
      <c r="E1408" t="s">
        <v>5073</v>
      </c>
      <c r="F1408" t="s">
        <v>5074</v>
      </c>
      <c r="G1408">
        <v>145328151.1521183</v>
      </c>
      <c r="H1408">
        <v>177359736.91365898</v>
      </c>
      <c r="I1408">
        <v>281061.9677566</v>
      </c>
      <c r="J1408">
        <v>1622074.0601028199</v>
      </c>
      <c r="K1408">
        <v>9.4459056425035669E-3</v>
      </c>
      <c r="L1408">
        <v>8.5679142490702256E-3</v>
      </c>
      <c r="M1408">
        <v>1.1974409382942546E-2</v>
      </c>
      <c r="N1408">
        <v>1.0983537523767717E-2</v>
      </c>
      <c r="O1408" t="s">
        <v>775</v>
      </c>
    </row>
    <row r="1409" spans="1:15">
      <c r="A1409" t="s">
        <v>5075</v>
      </c>
      <c r="B1409" t="s">
        <v>76</v>
      </c>
      <c r="C1409" t="s">
        <v>356</v>
      </c>
      <c r="D1409" t="s">
        <v>75</v>
      </c>
      <c r="E1409" t="s">
        <v>357</v>
      </c>
      <c r="F1409" t="s">
        <v>5076</v>
      </c>
      <c r="G1409">
        <v>49300746.337682799</v>
      </c>
      <c r="H1409">
        <v>80852370.994026795</v>
      </c>
      <c r="I1409">
        <v>33588.65458527</v>
      </c>
      <c r="J1409">
        <v>930147.41098749998</v>
      </c>
      <c r="K1409">
        <v>3.2044046134138628E-3</v>
      </c>
      <c r="L1409">
        <v>3.9058254909797672E-3</v>
      </c>
      <c r="M1409">
        <v>1.4310164546153846E-3</v>
      </c>
      <c r="N1409">
        <v>6.2982999620677044E-3</v>
      </c>
      <c r="O1409" t="s">
        <v>775</v>
      </c>
    </row>
    <row r="1410" spans="1:15">
      <c r="A1410" t="s">
        <v>5077</v>
      </c>
      <c r="B1410" t="s">
        <v>76</v>
      </c>
      <c r="C1410" t="s">
        <v>800</v>
      </c>
      <c r="D1410" t="s">
        <v>75</v>
      </c>
      <c r="E1410" t="s">
        <v>801</v>
      </c>
      <c r="F1410" t="s">
        <v>5078</v>
      </c>
      <c r="G1410">
        <v>67247378.260898307</v>
      </c>
      <c r="H1410">
        <v>121595439.6249242</v>
      </c>
      <c r="I1410">
        <v>507618.62089452002</v>
      </c>
      <c r="J1410">
        <v>457101.56831756403</v>
      </c>
      <c r="K1410">
        <v>4.3708833059693973E-3</v>
      </c>
      <c r="L1410">
        <v>5.8740462627744966E-3</v>
      </c>
      <c r="M1410">
        <v>2.1626665555332717E-2</v>
      </c>
      <c r="N1410">
        <v>3.0951683102994642E-3</v>
      </c>
      <c r="O1410" t="s">
        <v>775</v>
      </c>
    </row>
    <row r="1411" spans="1:15">
      <c r="A1411" t="s">
        <v>5079</v>
      </c>
      <c r="B1411" t="s">
        <v>76</v>
      </c>
      <c r="C1411" t="s">
        <v>3125</v>
      </c>
      <c r="D1411" t="s">
        <v>75</v>
      </c>
      <c r="E1411" t="s">
        <v>3126</v>
      </c>
      <c r="F1411" t="s">
        <v>5080</v>
      </c>
      <c r="G1411">
        <v>89828953.576031908</v>
      </c>
      <c r="H1411">
        <v>118159875.1828666</v>
      </c>
      <c r="I1411">
        <v>368273.88341102999</v>
      </c>
      <c r="J1411">
        <v>838607.593422718</v>
      </c>
      <c r="K1411">
        <v>5.8386197905722333E-3</v>
      </c>
      <c r="L1411">
        <v>5.7080806267799308E-3</v>
      </c>
      <c r="M1411">
        <v>1.5689999896494972E-2</v>
      </c>
      <c r="N1411">
        <v>5.6784571041664433E-3</v>
      </c>
      <c r="O1411" t="s">
        <v>161</v>
      </c>
    </row>
    <row r="1412" spans="1:15">
      <c r="A1412" t="s">
        <v>5081</v>
      </c>
      <c r="B1412" t="s">
        <v>76</v>
      </c>
      <c r="C1412" t="s">
        <v>372</v>
      </c>
      <c r="D1412" t="s">
        <v>75</v>
      </c>
      <c r="E1412" t="s">
        <v>373</v>
      </c>
      <c r="F1412" t="s">
        <v>5082</v>
      </c>
      <c r="G1412">
        <v>30404293.787342999</v>
      </c>
      <c r="H1412">
        <v>51264150.71420531</v>
      </c>
      <c r="I1412">
        <v>81848.067541050012</v>
      </c>
      <c r="J1412">
        <v>459789.45524336695</v>
      </c>
      <c r="K1412">
        <v>1.9761903524223925E-3</v>
      </c>
      <c r="L1412">
        <v>2.4764743961282745E-3</v>
      </c>
      <c r="M1412">
        <v>3.4870682638499738E-3</v>
      </c>
      <c r="N1412">
        <v>3.1133687782283637E-3</v>
      </c>
      <c r="O1412" t="s">
        <v>775</v>
      </c>
    </row>
    <row r="1413" spans="1:15">
      <c r="A1413" t="s">
        <v>5083</v>
      </c>
      <c r="B1413" t="s">
        <v>76</v>
      </c>
      <c r="C1413" t="s">
        <v>4100</v>
      </c>
      <c r="D1413" t="s">
        <v>75</v>
      </c>
      <c r="E1413" t="s">
        <v>5084</v>
      </c>
      <c r="F1413" t="s">
        <v>5085</v>
      </c>
      <c r="G1413">
        <v>52372735.229458198</v>
      </c>
      <c r="H1413">
        <v>48002741.066886619</v>
      </c>
      <c r="I1413">
        <v>0</v>
      </c>
      <c r="J1413">
        <v>701567.21690248</v>
      </c>
      <c r="K1413">
        <v>3.404074924888176E-3</v>
      </c>
      <c r="L1413">
        <v>2.3189218496733814E-3</v>
      </c>
      <c r="M1413">
        <v>0</v>
      </c>
      <c r="N1413">
        <v>4.7505166637121527E-3</v>
      </c>
      <c r="O1413" t="s">
        <v>775</v>
      </c>
    </row>
    <row r="1414" spans="1:15">
      <c r="A1414" t="s">
        <v>5086</v>
      </c>
      <c r="B1414" t="s">
        <v>76</v>
      </c>
      <c r="C1414" t="s">
        <v>376</v>
      </c>
      <c r="D1414" t="s">
        <v>75</v>
      </c>
      <c r="E1414" t="s">
        <v>377</v>
      </c>
      <c r="F1414" t="s">
        <v>5087</v>
      </c>
      <c r="G1414">
        <v>82304121.399329603</v>
      </c>
      <c r="H1414">
        <v>123672463.13912007</v>
      </c>
      <c r="I1414">
        <v>263812.29906315001</v>
      </c>
      <c r="J1414">
        <v>1075157.388059851</v>
      </c>
      <c r="K1414">
        <v>5.3495276624930367E-3</v>
      </c>
      <c r="L1414">
        <v>5.9743833498304829E-3</v>
      </c>
      <c r="M1414">
        <v>1.1239501717191147E-2</v>
      </c>
      <c r="N1414">
        <v>7.2802048970334382E-3</v>
      </c>
      <c r="O1414" t="s">
        <v>330</v>
      </c>
    </row>
    <row r="1415" spans="1:15">
      <c r="A1415" t="s">
        <v>5088</v>
      </c>
      <c r="B1415" t="s">
        <v>76</v>
      </c>
      <c r="C1415" t="s">
        <v>380</v>
      </c>
      <c r="D1415" t="s">
        <v>75</v>
      </c>
      <c r="E1415" t="s">
        <v>381</v>
      </c>
      <c r="F1415" t="s">
        <v>5089</v>
      </c>
      <c r="G1415">
        <v>90755161.871274993</v>
      </c>
      <c r="H1415">
        <v>104479697.3373349</v>
      </c>
      <c r="I1415">
        <v>46673.418611749992</v>
      </c>
      <c r="J1415">
        <v>1066820.9890564999</v>
      </c>
      <c r="K1415">
        <v>5.8988206263553339E-3</v>
      </c>
      <c r="L1415">
        <v>5.047217046735236E-3</v>
      </c>
      <c r="M1415">
        <v>1.9884818505310573E-3</v>
      </c>
      <c r="N1415">
        <v>7.2237567030091765E-3</v>
      </c>
      <c r="O1415" t="s">
        <v>775</v>
      </c>
    </row>
    <row r="1416" spans="1:15">
      <c r="A1416" t="s">
        <v>5090</v>
      </c>
      <c r="B1416" t="s">
        <v>76</v>
      </c>
      <c r="C1416" t="s">
        <v>5091</v>
      </c>
      <c r="D1416" t="s">
        <v>75</v>
      </c>
      <c r="E1416" t="s">
        <v>5092</v>
      </c>
      <c r="F1416" t="s">
        <v>5093</v>
      </c>
      <c r="G1416">
        <v>114908717.888234</v>
      </c>
      <c r="H1416">
        <v>124588960.18496099</v>
      </c>
      <c r="I1416">
        <v>140264.23486950001</v>
      </c>
      <c r="J1416">
        <v>964621.87323049002</v>
      </c>
      <c r="K1416">
        <v>7.4687312682949472E-3</v>
      </c>
      <c r="L1416">
        <v>6.0186575928742351E-3</v>
      </c>
      <c r="M1416">
        <v>5.9758400736990404E-3</v>
      </c>
      <c r="N1416">
        <v>6.5317366213245524E-3</v>
      </c>
      <c r="O1416" t="s">
        <v>775</v>
      </c>
    </row>
    <row r="1417" spans="1:15">
      <c r="A1417" t="s">
        <v>5094</v>
      </c>
      <c r="B1417" t="s">
        <v>76</v>
      </c>
      <c r="C1417" t="s">
        <v>5095</v>
      </c>
      <c r="D1417" t="s">
        <v>75</v>
      </c>
      <c r="E1417" t="s">
        <v>5096</v>
      </c>
      <c r="F1417" t="s">
        <v>5097</v>
      </c>
      <c r="G1417">
        <v>174618579.7955794</v>
      </c>
      <c r="H1417">
        <v>217955456.4185206</v>
      </c>
      <c r="I1417">
        <v>602722.43454493</v>
      </c>
      <c r="J1417">
        <v>1477569.2092973159</v>
      </c>
      <c r="K1417">
        <v>1.134969801171231E-2</v>
      </c>
      <c r="L1417">
        <v>1.0529016862603565E-2</v>
      </c>
      <c r="M1417">
        <v>2.5678483763320575E-2</v>
      </c>
      <c r="N1417">
        <v>1.0005052946381588E-2</v>
      </c>
      <c r="O1417" t="s">
        <v>775</v>
      </c>
    </row>
    <row r="1418" spans="1:15">
      <c r="A1418" t="s">
        <v>5098</v>
      </c>
      <c r="B1418" t="s">
        <v>76</v>
      </c>
      <c r="C1418" t="s">
        <v>404</v>
      </c>
      <c r="D1418" t="s">
        <v>75</v>
      </c>
      <c r="E1418" t="s">
        <v>405</v>
      </c>
      <c r="F1418" t="s">
        <v>5099</v>
      </c>
      <c r="G1418">
        <v>143327807.98993468</v>
      </c>
      <c r="H1418">
        <v>206397454.37693441</v>
      </c>
      <c r="I1418">
        <v>324013.66070549999</v>
      </c>
      <c r="J1418">
        <v>1234337.76005287</v>
      </c>
      <c r="K1418">
        <v>9.315889175543662E-3</v>
      </c>
      <c r="L1418">
        <v>9.9706715915396076E-3</v>
      </c>
      <c r="M1418">
        <v>1.380433023337215E-2</v>
      </c>
      <c r="N1418">
        <v>8.3580617174068578E-3</v>
      </c>
      <c r="O1418" t="s">
        <v>775</v>
      </c>
    </row>
    <row r="1419" spans="1:15">
      <c r="A1419" t="s">
        <v>5100</v>
      </c>
      <c r="B1419" t="s">
        <v>76</v>
      </c>
      <c r="C1419" t="s">
        <v>1594</v>
      </c>
      <c r="D1419" t="s">
        <v>75</v>
      </c>
      <c r="E1419" t="s">
        <v>1595</v>
      </c>
      <c r="F1419" t="s">
        <v>5101</v>
      </c>
      <c r="G1419">
        <v>852477807.15304005</v>
      </c>
      <c r="H1419">
        <v>1136629591.3184004</v>
      </c>
      <c r="I1419">
        <v>732875.40792550007</v>
      </c>
      <c r="J1419">
        <v>8634020.7201093994</v>
      </c>
      <c r="K1419">
        <v>5.5408569261073938E-2</v>
      </c>
      <c r="L1419">
        <v>5.49084309710757E-2</v>
      </c>
      <c r="M1419">
        <v>3.1223542022557688E-2</v>
      </c>
      <c r="N1419">
        <v>5.8463477650520061E-2</v>
      </c>
      <c r="O1419" t="s">
        <v>775</v>
      </c>
    </row>
    <row r="1420" spans="1:15">
      <c r="A1420" t="s">
        <v>5102</v>
      </c>
      <c r="B1420" t="s">
        <v>76</v>
      </c>
      <c r="C1420" t="s">
        <v>5103</v>
      </c>
      <c r="D1420" t="s">
        <v>75</v>
      </c>
      <c r="E1420" t="s">
        <v>5104</v>
      </c>
      <c r="F1420" t="s">
        <v>5105</v>
      </c>
      <c r="G1420">
        <v>399535528.12152559</v>
      </c>
      <c r="H1420">
        <v>519303703.56487668</v>
      </c>
      <c r="I1420">
        <v>544668.74652389996</v>
      </c>
      <c r="J1420">
        <v>3084617.3572395383</v>
      </c>
      <c r="K1420">
        <v>2.5968643167513055E-2</v>
      </c>
      <c r="L1420">
        <v>2.5086582100279326E-2</v>
      </c>
      <c r="M1420">
        <v>2.3205155080318365E-2</v>
      </c>
      <c r="N1420">
        <v>2.088684562747899E-2</v>
      </c>
      <c r="O1420" t="s">
        <v>330</v>
      </c>
    </row>
    <row r="1421" spans="1:15">
      <c r="A1421" t="s">
        <v>5106</v>
      </c>
      <c r="B1421" t="s">
        <v>76</v>
      </c>
      <c r="C1421" t="s">
        <v>444</v>
      </c>
      <c r="D1421" t="s">
        <v>75</v>
      </c>
      <c r="E1421" t="s">
        <v>445</v>
      </c>
      <c r="F1421" t="s">
        <v>5107</v>
      </c>
      <c r="G1421">
        <v>41175033.890781708</v>
      </c>
      <c r="H1421">
        <v>67932391.587745652</v>
      </c>
      <c r="I1421">
        <v>98347.096497950013</v>
      </c>
      <c r="J1421">
        <v>650556.65273738105</v>
      </c>
      <c r="K1421">
        <v>2.6762570216151923E-3</v>
      </c>
      <c r="L1421">
        <v>3.2816856631976647E-3</v>
      </c>
      <c r="M1421">
        <v>4.1899955532583959E-3</v>
      </c>
      <c r="N1421">
        <v>4.4051092255459751E-3</v>
      </c>
      <c r="O1421" t="s">
        <v>775</v>
      </c>
    </row>
    <row r="1422" spans="1:15">
      <c r="A1422" t="s">
        <v>5108</v>
      </c>
      <c r="B1422" t="s">
        <v>76</v>
      </c>
      <c r="C1422" t="s">
        <v>5109</v>
      </c>
      <c r="D1422" t="s">
        <v>75</v>
      </c>
      <c r="E1422" t="s">
        <v>5110</v>
      </c>
      <c r="F1422" t="s">
        <v>5111</v>
      </c>
      <c r="G1422">
        <v>79966786.334880203</v>
      </c>
      <c r="H1422">
        <v>156263016.74799231</v>
      </c>
      <c r="I1422">
        <v>118544.50879189999</v>
      </c>
      <c r="J1422">
        <v>1248413.59435861</v>
      </c>
      <c r="K1422">
        <v>5.1976077054945186E-3</v>
      </c>
      <c r="L1422">
        <v>7.5487715030249022E-3</v>
      </c>
      <c r="M1422">
        <v>5.0504893625569845E-3</v>
      </c>
      <c r="N1422">
        <v>8.4533733052548458E-3</v>
      </c>
      <c r="O1422" t="s">
        <v>330</v>
      </c>
    </row>
    <row r="1423" spans="1:15">
      <c r="A1423" t="s">
        <v>5112</v>
      </c>
      <c r="B1423" t="s">
        <v>76</v>
      </c>
      <c r="C1423" t="s">
        <v>452</v>
      </c>
      <c r="D1423" t="s">
        <v>75</v>
      </c>
      <c r="E1423" t="s">
        <v>453</v>
      </c>
      <c r="F1423" t="s">
        <v>5113</v>
      </c>
      <c r="G1423">
        <v>49053143.47388</v>
      </c>
      <c r="H1423">
        <v>91171894.377818003</v>
      </c>
      <c r="I1423">
        <v>254416.36268712999</v>
      </c>
      <c r="J1423">
        <v>530721.83101923997</v>
      </c>
      <c r="K1423">
        <v>3.1883111499674947E-3</v>
      </c>
      <c r="L1423">
        <v>4.4043421948393386E-3</v>
      </c>
      <c r="M1423">
        <v>1.0839195729153733E-2</v>
      </c>
      <c r="N1423">
        <v>3.5936726251038316E-3</v>
      </c>
      <c r="O1423" t="s">
        <v>330</v>
      </c>
    </row>
    <row r="1424" spans="1:15">
      <c r="A1424" t="s">
        <v>5114</v>
      </c>
      <c r="B1424" t="s">
        <v>76</v>
      </c>
      <c r="C1424" t="s">
        <v>5115</v>
      </c>
      <c r="D1424" t="s">
        <v>75</v>
      </c>
      <c r="E1424" t="s">
        <v>5116</v>
      </c>
      <c r="F1424" t="s">
        <v>5117</v>
      </c>
      <c r="G1424">
        <v>121659363.44908759</v>
      </c>
      <c r="H1424">
        <v>166183587.52477658</v>
      </c>
      <c r="I1424">
        <v>222936.14045240002</v>
      </c>
      <c r="J1424">
        <v>907662.73460268998</v>
      </c>
      <c r="K1424">
        <v>7.9075035260322887E-3</v>
      </c>
      <c r="L1424">
        <v>8.0280155591812216E-3</v>
      </c>
      <c r="M1424">
        <v>9.4980072662909382E-3</v>
      </c>
      <c r="N1424">
        <v>6.1460496469577519E-3</v>
      </c>
      <c r="O1424" t="s">
        <v>775</v>
      </c>
    </row>
    <row r="1425" spans="1:15">
      <c r="A1425" t="s">
        <v>5118</v>
      </c>
      <c r="B1425" t="s">
        <v>76</v>
      </c>
      <c r="C1425" t="s">
        <v>2024</v>
      </c>
      <c r="D1425" t="s">
        <v>75</v>
      </c>
      <c r="E1425" t="s">
        <v>2025</v>
      </c>
      <c r="F1425" t="s">
        <v>5119</v>
      </c>
      <c r="G1425">
        <v>258218539.504545</v>
      </c>
      <c r="H1425">
        <v>396218419.39442396</v>
      </c>
      <c r="I1425">
        <v>0</v>
      </c>
      <c r="J1425">
        <v>2912308.8788373899</v>
      </c>
      <c r="K1425">
        <v>1.678345138205152E-2</v>
      </c>
      <c r="L1425">
        <v>1.9140564258539602E-2</v>
      </c>
      <c r="M1425">
        <v>0</v>
      </c>
      <c r="N1425">
        <v>1.9720094561825826E-2</v>
      </c>
      <c r="O1425" t="s">
        <v>330</v>
      </c>
    </row>
    <row r="1426" spans="1:15">
      <c r="A1426" t="s">
        <v>5120</v>
      </c>
      <c r="B1426" t="s">
        <v>76</v>
      </c>
      <c r="C1426" t="s">
        <v>2884</v>
      </c>
      <c r="D1426" t="s">
        <v>75</v>
      </c>
      <c r="E1426" t="s">
        <v>2885</v>
      </c>
      <c r="F1426" t="s">
        <v>5121</v>
      </c>
      <c r="G1426">
        <v>1086332870.4075539</v>
      </c>
      <c r="H1426">
        <v>1385229263.5681419</v>
      </c>
      <c r="I1426">
        <v>1019886.3190306</v>
      </c>
      <c r="J1426">
        <v>10019871.454856038</v>
      </c>
      <c r="K1426">
        <v>7.0608465798749284E-2</v>
      </c>
      <c r="L1426">
        <v>6.6917812081173145E-2</v>
      </c>
      <c r="M1426">
        <v>4.3451401146920109E-2</v>
      </c>
      <c r="N1426">
        <v>6.7847478000335096E-2</v>
      </c>
      <c r="O1426" t="s">
        <v>330</v>
      </c>
    </row>
    <row r="1427" spans="1:15">
      <c r="A1427" t="s">
        <v>5122</v>
      </c>
      <c r="B1427" t="s">
        <v>76</v>
      </c>
      <c r="C1427" t="s">
        <v>5123</v>
      </c>
      <c r="D1427" t="s">
        <v>75</v>
      </c>
      <c r="E1427" t="s">
        <v>5124</v>
      </c>
      <c r="F1427" t="s">
        <v>5125</v>
      </c>
      <c r="G1427">
        <v>1468849822.3770041</v>
      </c>
      <c r="H1427">
        <v>1422860195.5292823</v>
      </c>
      <c r="I1427">
        <v>1545237.2393997</v>
      </c>
      <c r="J1427">
        <v>10647687.478927499</v>
      </c>
      <c r="K1427">
        <v>9.5470951190030823E-2</v>
      </c>
      <c r="L1427">
        <v>6.8735691402411675E-2</v>
      </c>
      <c r="M1427">
        <v>6.5833536447606061E-2</v>
      </c>
      <c r="N1427">
        <v>7.2098603783071827E-2</v>
      </c>
      <c r="O1427" t="s">
        <v>775</v>
      </c>
    </row>
    <row r="1428" spans="1:15">
      <c r="A1428" t="s">
        <v>5126</v>
      </c>
      <c r="B1428" t="s">
        <v>76</v>
      </c>
      <c r="C1428" t="s">
        <v>1654</v>
      </c>
      <c r="D1428" t="s">
        <v>75</v>
      </c>
      <c r="E1428" t="s">
        <v>1655</v>
      </c>
      <c r="F1428" t="s">
        <v>5127</v>
      </c>
      <c r="G1428">
        <v>128297770.41591991</v>
      </c>
      <c r="H1428">
        <v>131705413.34827641</v>
      </c>
      <c r="I1428">
        <v>330909.46778461995</v>
      </c>
      <c r="J1428">
        <v>1321482.7357155911</v>
      </c>
      <c r="K1428">
        <v>8.3389806027591561E-3</v>
      </c>
      <c r="L1428">
        <v>6.3624400179152323E-3</v>
      </c>
      <c r="M1428">
        <v>1.4098120309810681E-2</v>
      </c>
      <c r="N1428">
        <v>8.9481458163651068E-3</v>
      </c>
      <c r="O1428" t="s">
        <v>775</v>
      </c>
    </row>
    <row r="1429" spans="1:15">
      <c r="A1429" t="s">
        <v>5128</v>
      </c>
      <c r="B1429" t="s">
        <v>76</v>
      </c>
      <c r="C1429" t="s">
        <v>5129</v>
      </c>
      <c r="D1429" t="s">
        <v>75</v>
      </c>
      <c r="E1429" t="s">
        <v>5130</v>
      </c>
      <c r="F1429" t="s">
        <v>5131</v>
      </c>
      <c r="G1429">
        <v>44178160.068100102</v>
      </c>
      <c r="H1429">
        <v>50777815.145616122</v>
      </c>
      <c r="I1429">
        <v>24973.157374647002</v>
      </c>
      <c r="J1429">
        <v>691564.36701449996</v>
      </c>
      <c r="K1429">
        <v>2.8714514576456164E-3</v>
      </c>
      <c r="L1429">
        <v>2.4529804424246026E-3</v>
      </c>
      <c r="M1429">
        <v>1.0639604225913691E-3</v>
      </c>
      <c r="N1429">
        <v>4.6827844437158104E-3</v>
      </c>
      <c r="O1429" t="s">
        <v>775</v>
      </c>
    </row>
    <row r="1430" spans="1:15">
      <c r="A1430" t="s">
        <v>5132</v>
      </c>
      <c r="B1430" t="s">
        <v>76</v>
      </c>
      <c r="C1430" t="s">
        <v>5133</v>
      </c>
      <c r="D1430" t="s">
        <v>75</v>
      </c>
      <c r="E1430" t="s">
        <v>5134</v>
      </c>
      <c r="F1430" t="s">
        <v>5135</v>
      </c>
      <c r="G1430">
        <v>7610601.0524780136</v>
      </c>
      <c r="H1430">
        <v>11990142.82650668</v>
      </c>
      <c r="I1430">
        <v>0</v>
      </c>
      <c r="J1430">
        <v>19196.991037050397</v>
      </c>
      <c r="K1430">
        <v>4.9466685466326328E-4</v>
      </c>
      <c r="L1430">
        <v>5.792211770229693E-4</v>
      </c>
      <c r="M1430">
        <v>0</v>
      </c>
      <c r="N1430">
        <v>1.2998843677058133E-4</v>
      </c>
      <c r="O1430" t="s">
        <v>775</v>
      </c>
    </row>
    <row r="1431" spans="1:15">
      <c r="A1431" t="s">
        <v>5136</v>
      </c>
      <c r="B1431" t="s">
        <v>76</v>
      </c>
      <c r="C1431" t="s">
        <v>5137</v>
      </c>
      <c r="D1431" t="s">
        <v>75</v>
      </c>
      <c r="E1431" t="s">
        <v>5138</v>
      </c>
      <c r="F1431" t="s">
        <v>5139</v>
      </c>
      <c r="G1431">
        <v>102101636.61732472</v>
      </c>
      <c r="H1431">
        <v>183834035.41236889</v>
      </c>
      <c r="I1431">
        <v>200151.50508591998</v>
      </c>
      <c r="J1431">
        <v>1354731.1991710702</v>
      </c>
      <c r="K1431">
        <v>6.6363083668692143E-3</v>
      </c>
      <c r="L1431">
        <v>8.8806753938774873E-3</v>
      </c>
      <c r="M1431">
        <v>8.5272869881365607E-3</v>
      </c>
      <c r="N1431">
        <v>9.173280879524754E-3</v>
      </c>
      <c r="O1431" t="s">
        <v>161</v>
      </c>
    </row>
    <row r="1432" spans="1:15">
      <c r="A1432" t="s">
        <v>5140</v>
      </c>
      <c r="B1432" t="s">
        <v>76</v>
      </c>
      <c r="C1432" t="s">
        <v>468</v>
      </c>
      <c r="D1432" t="s">
        <v>75</v>
      </c>
      <c r="E1432" t="s">
        <v>469</v>
      </c>
      <c r="F1432" t="s">
        <v>5141</v>
      </c>
      <c r="G1432">
        <v>754797103.42135692</v>
      </c>
      <c r="H1432">
        <v>1019463118.9733179</v>
      </c>
      <c r="I1432">
        <v>1239113.6852250001</v>
      </c>
      <c r="J1432">
        <v>5825859.92553607</v>
      </c>
      <c r="K1432">
        <v>4.9059608627995827E-2</v>
      </c>
      <c r="L1432">
        <v>4.9248339761042932E-2</v>
      </c>
      <c r="M1432">
        <v>5.2791399196849657E-2</v>
      </c>
      <c r="N1432">
        <v>3.9448600205272945E-2</v>
      </c>
      <c r="O1432" t="s">
        <v>330</v>
      </c>
    </row>
    <row r="1433" spans="1:15">
      <c r="A1433" t="s">
        <v>5142</v>
      </c>
      <c r="B1433" t="s">
        <v>76</v>
      </c>
      <c r="C1433" t="s">
        <v>2054</v>
      </c>
      <c r="D1433" t="s">
        <v>75</v>
      </c>
      <c r="E1433" t="s">
        <v>2055</v>
      </c>
      <c r="F1433" t="s">
        <v>5143</v>
      </c>
      <c r="G1433">
        <v>94296537.186979905</v>
      </c>
      <c r="H1433">
        <v>124644245.57116362</v>
      </c>
      <c r="I1433">
        <v>154827.53363063</v>
      </c>
      <c r="J1433">
        <v>1440468.3308121639</v>
      </c>
      <c r="K1433">
        <v>6.1289996853445688E-3</v>
      </c>
      <c r="L1433">
        <v>6.0213283255695672E-3</v>
      </c>
      <c r="M1433">
        <v>6.5962972017971754E-3</v>
      </c>
      <c r="N1433">
        <v>9.7538320551600229E-3</v>
      </c>
      <c r="O1433" t="s">
        <v>330</v>
      </c>
    </row>
    <row r="1434" spans="1:15">
      <c r="A1434" t="s">
        <v>5144</v>
      </c>
      <c r="B1434" t="s">
        <v>76</v>
      </c>
      <c r="C1434" t="s">
        <v>472</v>
      </c>
      <c r="D1434" t="s">
        <v>75</v>
      </c>
      <c r="E1434" t="s">
        <v>473</v>
      </c>
      <c r="F1434" t="s">
        <v>5145</v>
      </c>
      <c r="G1434">
        <v>46587242.540059201</v>
      </c>
      <c r="H1434">
        <v>46560881.634848744</v>
      </c>
      <c r="I1434">
        <v>182850.56092735002</v>
      </c>
      <c r="J1434">
        <v>340886.33809544402</v>
      </c>
      <c r="K1434">
        <v>3.0280347867166352E-3</v>
      </c>
      <c r="L1434">
        <v>2.2492683410028787E-3</v>
      </c>
      <c r="M1434">
        <v>7.7901947742033215E-3</v>
      </c>
      <c r="N1434">
        <v>2.3082410217285299E-3</v>
      </c>
      <c r="O1434" t="s">
        <v>775</v>
      </c>
    </row>
    <row r="1435" spans="1:15">
      <c r="A1435" t="s">
        <v>5146</v>
      </c>
      <c r="B1435" t="s">
        <v>76</v>
      </c>
      <c r="C1435" t="s">
        <v>4148</v>
      </c>
      <c r="D1435" t="s">
        <v>75</v>
      </c>
      <c r="E1435" t="s">
        <v>5147</v>
      </c>
      <c r="F1435" t="s">
        <v>5148</v>
      </c>
      <c r="G1435">
        <v>56062203.415503196</v>
      </c>
      <c r="H1435">
        <v>62582468.734919399</v>
      </c>
      <c r="I1435">
        <v>87105.025843599986</v>
      </c>
      <c r="J1435">
        <v>727722.04737381998</v>
      </c>
      <c r="K1435">
        <v>3.6438795881974973E-3</v>
      </c>
      <c r="L1435">
        <v>3.0232409843781939E-3</v>
      </c>
      <c r="M1435">
        <v>3.7110365628206339E-3</v>
      </c>
      <c r="N1435">
        <v>4.9276186647709301E-3</v>
      </c>
      <c r="O1435" t="s">
        <v>775</v>
      </c>
    </row>
    <row r="1436" spans="1:15">
      <c r="A1436" t="s">
        <v>5149</v>
      </c>
      <c r="B1436" t="s">
        <v>76</v>
      </c>
      <c r="C1436" t="s">
        <v>2070</v>
      </c>
      <c r="D1436" t="s">
        <v>75</v>
      </c>
      <c r="E1436" t="s">
        <v>2071</v>
      </c>
      <c r="F1436" t="s">
        <v>5150</v>
      </c>
      <c r="G1436">
        <v>327389537.24706405</v>
      </c>
      <c r="H1436">
        <v>511917259.38772798</v>
      </c>
      <c r="I1436">
        <v>526788.16948050004</v>
      </c>
      <c r="J1436">
        <v>3392302.4811585196</v>
      </c>
      <c r="K1436">
        <v>2.1279364339684564E-2</v>
      </c>
      <c r="L1436">
        <v>2.4729756918777376E-2</v>
      </c>
      <c r="M1436">
        <v>2.2443368093520016E-2</v>
      </c>
      <c r="N1436">
        <v>2.2970271524725035E-2</v>
      </c>
      <c r="O1436" t="s">
        <v>330</v>
      </c>
    </row>
    <row r="1437" spans="1:15">
      <c r="A1437" t="s">
        <v>5151</v>
      </c>
      <c r="B1437" t="s">
        <v>76</v>
      </c>
      <c r="C1437" t="s">
        <v>5152</v>
      </c>
      <c r="D1437" t="s">
        <v>75</v>
      </c>
      <c r="E1437" t="s">
        <v>5153</v>
      </c>
      <c r="F1437" t="s">
        <v>5154</v>
      </c>
      <c r="G1437">
        <v>58148230.039672896</v>
      </c>
      <c r="H1437">
        <v>66388456.455130599</v>
      </c>
      <c r="I1437">
        <v>0</v>
      </c>
      <c r="J1437">
        <v>682995.52405253495</v>
      </c>
      <c r="K1437">
        <v>3.7794652300944492E-3</v>
      </c>
      <c r="L1437">
        <v>3.2071010700280645E-3</v>
      </c>
      <c r="M1437">
        <v>0</v>
      </c>
      <c r="N1437">
        <v>4.6247623037143542E-3</v>
      </c>
      <c r="O1437" t="s">
        <v>161</v>
      </c>
    </row>
    <row r="1438" spans="1:15">
      <c r="A1438" t="s">
        <v>5155</v>
      </c>
      <c r="B1438" t="s">
        <v>76</v>
      </c>
      <c r="C1438" t="s">
        <v>902</v>
      </c>
      <c r="D1438" t="s">
        <v>75</v>
      </c>
      <c r="E1438" t="s">
        <v>903</v>
      </c>
      <c r="F1438" t="s">
        <v>5156</v>
      </c>
      <c r="G1438">
        <v>219019071.20375302</v>
      </c>
      <c r="H1438">
        <v>333993176.31406802</v>
      </c>
      <c r="I1438">
        <v>361698.81376249995</v>
      </c>
      <c r="J1438">
        <v>1870700.0063841701</v>
      </c>
      <c r="K1438">
        <v>1.4235600357524168E-2</v>
      </c>
      <c r="L1438">
        <v>1.6134580171522264E-2</v>
      </c>
      <c r="M1438">
        <v>1.5409874569253822E-2</v>
      </c>
      <c r="N1438">
        <v>1.2667056468759886E-2</v>
      </c>
      <c r="O1438" t="s">
        <v>161</v>
      </c>
    </row>
    <row r="1439" spans="1:15">
      <c r="A1439" t="s">
        <v>5157</v>
      </c>
      <c r="B1439" t="s">
        <v>76</v>
      </c>
      <c r="C1439" t="s">
        <v>476</v>
      </c>
      <c r="D1439" t="s">
        <v>75</v>
      </c>
      <c r="E1439" t="s">
        <v>477</v>
      </c>
      <c r="F1439" t="s">
        <v>5158</v>
      </c>
      <c r="G1439">
        <v>257325267.62761101</v>
      </c>
      <c r="H1439">
        <v>406027175.47192895</v>
      </c>
      <c r="I1439">
        <v>447606.67842870002</v>
      </c>
      <c r="J1439">
        <v>2324905.5937107401</v>
      </c>
      <c r="K1439">
        <v>1.6725391317324017E-2</v>
      </c>
      <c r="L1439">
        <v>1.9614406757545007E-2</v>
      </c>
      <c r="M1439">
        <v>1.9069907084283945E-2</v>
      </c>
      <c r="N1439">
        <v>1.5742615245398054E-2</v>
      </c>
      <c r="O1439" t="s">
        <v>330</v>
      </c>
    </row>
    <row r="1440" spans="1:15">
      <c r="A1440" t="s">
        <v>5159</v>
      </c>
      <c r="B1440" t="s">
        <v>76</v>
      </c>
      <c r="C1440" t="s">
        <v>480</v>
      </c>
      <c r="D1440" t="s">
        <v>75</v>
      </c>
      <c r="E1440" t="s">
        <v>481</v>
      </c>
      <c r="F1440" t="s">
        <v>5160</v>
      </c>
      <c r="G1440">
        <v>430271321.61463934</v>
      </c>
      <c r="H1440">
        <v>544543711.70563924</v>
      </c>
      <c r="I1440">
        <v>776029.63769309991</v>
      </c>
      <c r="J1440">
        <v>2956303.3838985902</v>
      </c>
      <c r="K1440">
        <v>2.7966380033232454E-2</v>
      </c>
      <c r="L1440">
        <v>2.6305879270872013E-2</v>
      </c>
      <c r="M1440">
        <v>3.3062091784261158E-2</v>
      </c>
      <c r="N1440">
        <v>2.001799421330577E-2</v>
      </c>
      <c r="O1440" t="s">
        <v>330</v>
      </c>
    </row>
    <row r="1441" spans="1:15">
      <c r="A1441" t="s">
        <v>5161</v>
      </c>
      <c r="B1441" t="s">
        <v>76</v>
      </c>
      <c r="C1441" t="s">
        <v>484</v>
      </c>
      <c r="D1441" t="s">
        <v>75</v>
      </c>
      <c r="E1441" t="s">
        <v>485</v>
      </c>
      <c r="F1441" t="s">
        <v>5162</v>
      </c>
      <c r="G1441">
        <v>48429829.670610502</v>
      </c>
      <c r="H1441">
        <v>73013218.072261512</v>
      </c>
      <c r="I1441">
        <v>114071.31987648999</v>
      </c>
      <c r="J1441">
        <v>674749.45792962995</v>
      </c>
      <c r="K1441">
        <v>3.1477975720772011E-3</v>
      </c>
      <c r="L1441">
        <v>3.5271308041933849E-3</v>
      </c>
      <c r="M1441">
        <v>4.8599129009037076E-3</v>
      </c>
      <c r="N1441">
        <v>4.5689257800240269E-3</v>
      </c>
      <c r="O1441" t="s">
        <v>775</v>
      </c>
    </row>
    <row r="1442" spans="1:15">
      <c r="A1442" t="s">
        <v>5163</v>
      </c>
      <c r="B1442" t="s">
        <v>76</v>
      </c>
      <c r="C1442" t="s">
        <v>5164</v>
      </c>
      <c r="D1442" t="s">
        <v>75</v>
      </c>
      <c r="E1442" t="s">
        <v>5165</v>
      </c>
      <c r="F1442" t="s">
        <v>5166</v>
      </c>
      <c r="G1442">
        <v>109259973.9175379</v>
      </c>
      <c r="H1442">
        <v>155707503.0879246</v>
      </c>
      <c r="I1442">
        <v>0</v>
      </c>
      <c r="J1442">
        <v>1089974.9782136071</v>
      </c>
      <c r="K1442">
        <v>7.101579397698273E-3</v>
      </c>
      <c r="L1442">
        <v>7.5219356862466875E-3</v>
      </c>
      <c r="M1442">
        <v>0</v>
      </c>
      <c r="N1442">
        <v>7.3805391305118255E-3</v>
      </c>
      <c r="O1442" t="s">
        <v>775</v>
      </c>
    </row>
    <row r="1443" spans="1:15">
      <c r="A1443" t="s">
        <v>5167</v>
      </c>
      <c r="B1443" t="s">
        <v>76</v>
      </c>
      <c r="C1443" t="s">
        <v>488</v>
      </c>
      <c r="D1443" t="s">
        <v>75</v>
      </c>
      <c r="E1443" t="s">
        <v>489</v>
      </c>
      <c r="F1443" t="s">
        <v>5168</v>
      </c>
      <c r="G1443">
        <v>483485545.92225438</v>
      </c>
      <c r="H1443">
        <v>653809652.08374333</v>
      </c>
      <c r="I1443">
        <v>629463.48950950999</v>
      </c>
      <c r="J1443">
        <v>4207102.4887304809</v>
      </c>
      <c r="K1443">
        <v>3.1425149292070742E-2</v>
      </c>
      <c r="L1443">
        <v>3.1584310688253743E-2</v>
      </c>
      <c r="M1443">
        <v>2.6817763979827668E-2</v>
      </c>
      <c r="N1443">
        <v>2.848752050715779E-2</v>
      </c>
      <c r="O1443" t="s">
        <v>161</v>
      </c>
    </row>
    <row r="1444" spans="1:15">
      <c r="A1444" t="s">
        <v>5169</v>
      </c>
      <c r="B1444" t="s">
        <v>76</v>
      </c>
      <c r="C1444" t="s">
        <v>5170</v>
      </c>
      <c r="D1444" t="s">
        <v>75</v>
      </c>
      <c r="E1444" t="s">
        <v>5171</v>
      </c>
      <c r="F1444" t="s">
        <v>5172</v>
      </c>
      <c r="G1444">
        <v>134026319.03925601</v>
      </c>
      <c r="H1444">
        <v>155988834.21142101</v>
      </c>
      <c r="I1444">
        <v>113835.53695033</v>
      </c>
      <c r="J1444">
        <v>1370064.1374810799</v>
      </c>
      <c r="K1444">
        <v>8.7113195428443913E-3</v>
      </c>
      <c r="L1444">
        <v>7.5355262620090168E-3</v>
      </c>
      <c r="M1444">
        <v>4.8498675671081624E-3</v>
      </c>
      <c r="N1444">
        <v>9.2771046859833391E-3</v>
      </c>
      <c r="O1444" t="s">
        <v>775</v>
      </c>
    </row>
    <row r="1445" spans="1:15">
      <c r="A1445" t="s">
        <v>5173</v>
      </c>
      <c r="B1445" t="s">
        <v>76</v>
      </c>
      <c r="C1445" t="s">
        <v>910</v>
      </c>
      <c r="D1445" t="s">
        <v>75</v>
      </c>
      <c r="E1445" t="s">
        <v>911</v>
      </c>
      <c r="F1445" t="s">
        <v>5174</v>
      </c>
      <c r="G1445">
        <v>169565059.80160159</v>
      </c>
      <c r="H1445">
        <v>282630350.95836312</v>
      </c>
      <c r="I1445">
        <v>356544.23551463999</v>
      </c>
      <c r="J1445">
        <v>1530402.8304981829</v>
      </c>
      <c r="K1445">
        <v>1.1021233962268411E-2</v>
      </c>
      <c r="L1445">
        <v>1.3653338989641835E-2</v>
      </c>
      <c r="M1445">
        <v>1.5190268086637369E-2</v>
      </c>
      <c r="N1445">
        <v>1.0362804836538482E-2</v>
      </c>
      <c r="O1445" t="s">
        <v>775</v>
      </c>
    </row>
    <row r="1446" spans="1:15">
      <c r="A1446" t="s">
        <v>5175</v>
      </c>
      <c r="B1446" t="s">
        <v>76</v>
      </c>
      <c r="C1446" t="s">
        <v>496</v>
      </c>
      <c r="D1446" t="s">
        <v>75</v>
      </c>
      <c r="E1446" t="s">
        <v>497</v>
      </c>
      <c r="F1446" t="s">
        <v>5176</v>
      </c>
      <c r="G1446">
        <v>309566266.41847521</v>
      </c>
      <c r="H1446">
        <v>375561618.02135807</v>
      </c>
      <c r="I1446">
        <v>209202.35613294999</v>
      </c>
      <c r="J1446">
        <v>3586326.145189702</v>
      </c>
      <c r="K1446">
        <v>2.0120903758214608E-2</v>
      </c>
      <c r="L1446">
        <v>1.8142673159328829E-2</v>
      </c>
      <c r="M1446">
        <v>8.9128909051881481E-3</v>
      </c>
      <c r="N1446">
        <v>2.428406245869158E-2</v>
      </c>
      <c r="O1446" t="s">
        <v>161</v>
      </c>
    </row>
    <row r="1447" spans="1:15">
      <c r="A1447" t="s">
        <v>5177</v>
      </c>
      <c r="B1447" t="s">
        <v>76</v>
      </c>
      <c r="C1447" t="s">
        <v>504</v>
      </c>
      <c r="D1447" t="s">
        <v>75</v>
      </c>
      <c r="E1447" t="s">
        <v>505</v>
      </c>
      <c r="F1447" t="s">
        <v>5178</v>
      </c>
      <c r="G1447">
        <v>600891582.27385986</v>
      </c>
      <c r="H1447">
        <v>819451388.18802655</v>
      </c>
      <c r="I1447">
        <v>626154.64174356009</v>
      </c>
      <c r="J1447">
        <v>5530435.84867045</v>
      </c>
      <c r="K1447">
        <v>3.9056198971336165E-2</v>
      </c>
      <c r="L1447">
        <v>3.9586150427672759E-2</v>
      </c>
      <c r="M1447">
        <v>2.6676793296203795E-2</v>
      </c>
      <c r="N1447">
        <v>3.7448197441004402E-2</v>
      </c>
      <c r="O1447" t="s">
        <v>775</v>
      </c>
    </row>
    <row r="1448" spans="1:15">
      <c r="A1448" t="s">
        <v>5179</v>
      </c>
      <c r="B1448" t="s">
        <v>76</v>
      </c>
      <c r="C1448" t="s">
        <v>512</v>
      </c>
      <c r="D1448" t="s">
        <v>75</v>
      </c>
      <c r="E1448" t="s">
        <v>513</v>
      </c>
      <c r="F1448" t="s">
        <v>5180</v>
      </c>
      <c r="G1448">
        <v>97484298.546040013</v>
      </c>
      <c r="H1448">
        <v>161006225.723418</v>
      </c>
      <c r="I1448">
        <v>64886.975328220004</v>
      </c>
      <c r="J1448">
        <v>1483130.8115637498</v>
      </c>
      <c r="K1448">
        <v>6.3361948692768448E-3</v>
      </c>
      <c r="L1448">
        <v>7.7779069791710544E-3</v>
      </c>
      <c r="M1448">
        <v>2.7644551569989272E-3</v>
      </c>
      <c r="N1448">
        <v>1.0042712180745879E-2</v>
      </c>
      <c r="O1448" t="s">
        <v>330</v>
      </c>
    </row>
    <row r="1449" spans="1:15">
      <c r="A1449" t="s">
        <v>5181</v>
      </c>
      <c r="B1449" t="s">
        <v>76</v>
      </c>
      <c r="C1449" t="s">
        <v>516</v>
      </c>
      <c r="D1449" t="s">
        <v>75</v>
      </c>
      <c r="E1449" t="s">
        <v>517</v>
      </c>
      <c r="F1449" t="s">
        <v>5182</v>
      </c>
      <c r="G1449">
        <v>246544996.61904103</v>
      </c>
      <c r="H1449">
        <v>338445768.53611511</v>
      </c>
      <c r="I1449">
        <v>166867.09470250999</v>
      </c>
      <c r="J1449">
        <v>3814105.0161576001</v>
      </c>
      <c r="K1449">
        <v>1.6024705167116397E-2</v>
      </c>
      <c r="L1449">
        <v>1.6349676500646549E-2</v>
      </c>
      <c r="M1449">
        <v>7.1092326025429566E-3</v>
      </c>
      <c r="N1449">
        <v>2.5826419764028656E-2</v>
      </c>
      <c r="O1449" t="s">
        <v>161</v>
      </c>
    </row>
    <row r="1450" spans="1:15">
      <c r="A1450" t="s">
        <v>5183</v>
      </c>
      <c r="B1450" t="s">
        <v>76</v>
      </c>
      <c r="C1450" t="s">
        <v>524</v>
      </c>
      <c r="D1450" t="s">
        <v>75</v>
      </c>
      <c r="E1450" t="s">
        <v>525</v>
      </c>
      <c r="F1450" t="s">
        <v>5184</v>
      </c>
      <c r="G1450">
        <v>191229291.04820839</v>
      </c>
      <c r="H1450">
        <v>256011664.00681931</v>
      </c>
      <c r="I1450">
        <v>354151.14143419999</v>
      </c>
      <c r="J1450">
        <v>1671810.2910932999</v>
      </c>
      <c r="K1450">
        <v>1.2429345759951888E-2</v>
      </c>
      <c r="L1450">
        <v>1.2367440446982753E-2</v>
      </c>
      <c r="M1450">
        <v>1.5088312320655181E-2</v>
      </c>
      <c r="N1450">
        <v>1.1320316079575512E-2</v>
      </c>
      <c r="O1450" t="s">
        <v>161</v>
      </c>
    </row>
    <row r="1451" spans="1:15">
      <c r="A1451" t="s">
        <v>5185</v>
      </c>
      <c r="B1451" t="s">
        <v>76</v>
      </c>
      <c r="C1451" t="s">
        <v>528</v>
      </c>
      <c r="D1451" t="s">
        <v>75</v>
      </c>
      <c r="E1451" t="s">
        <v>529</v>
      </c>
      <c r="F1451" t="s">
        <v>5186</v>
      </c>
      <c r="G1451">
        <v>64495594.715089902</v>
      </c>
      <c r="H1451">
        <v>102584486.4915801</v>
      </c>
      <c r="I1451">
        <v>83559.089867839997</v>
      </c>
      <c r="J1451">
        <v>1163640.0453545542</v>
      </c>
      <c r="K1451">
        <v>4.1920254073707112E-3</v>
      </c>
      <c r="L1451">
        <v>4.9556629866486452E-3</v>
      </c>
      <c r="M1451">
        <v>3.5599649348861677E-3</v>
      </c>
      <c r="N1451">
        <v>7.8793468292689163E-3</v>
      </c>
      <c r="O1451" t="s">
        <v>775</v>
      </c>
    </row>
    <row r="1452" spans="1:15">
      <c r="A1452" t="s">
        <v>5187</v>
      </c>
      <c r="B1452" t="s">
        <v>76</v>
      </c>
      <c r="C1452" t="s">
        <v>5188</v>
      </c>
      <c r="D1452" t="s">
        <v>75</v>
      </c>
      <c r="E1452" t="s">
        <v>5189</v>
      </c>
      <c r="F1452" t="s">
        <v>5190</v>
      </c>
      <c r="G1452">
        <v>109976364.31241499</v>
      </c>
      <c r="H1452">
        <v>197402431.38517898</v>
      </c>
      <c r="I1452">
        <v>75695.926797769993</v>
      </c>
      <c r="J1452">
        <v>1730192.6265344969</v>
      </c>
      <c r="K1452">
        <v>7.1481426823720162E-3</v>
      </c>
      <c r="L1452">
        <v>9.5361390025603312E-3</v>
      </c>
      <c r="M1452">
        <v>3.2249614678664198E-3</v>
      </c>
      <c r="N1452">
        <v>1.1715639935505329E-2</v>
      </c>
      <c r="O1452" t="s">
        <v>330</v>
      </c>
    </row>
    <row r="1453" spans="1:15">
      <c r="A1453" t="s">
        <v>5191</v>
      </c>
      <c r="B1453" t="s">
        <v>76</v>
      </c>
      <c r="C1453" t="s">
        <v>944</v>
      </c>
      <c r="D1453" t="s">
        <v>75</v>
      </c>
      <c r="E1453" t="s">
        <v>945</v>
      </c>
      <c r="F1453" t="s">
        <v>5192</v>
      </c>
      <c r="G1453">
        <v>123047397.30858929</v>
      </c>
      <c r="H1453">
        <v>195137778.69110259</v>
      </c>
      <c r="I1453">
        <v>573977.73459218</v>
      </c>
      <c r="J1453">
        <v>1123316.508429243</v>
      </c>
      <c r="K1453">
        <v>7.9977216755202658E-3</v>
      </c>
      <c r="L1453">
        <v>9.4267379038418652E-3</v>
      </c>
      <c r="M1453">
        <v>2.4453839932739571E-2</v>
      </c>
      <c r="N1453">
        <v>7.6063043759039247E-3</v>
      </c>
      <c r="O1453" t="s">
        <v>330</v>
      </c>
    </row>
    <row r="1454" spans="1:15">
      <c r="A1454" t="s">
        <v>5193</v>
      </c>
      <c r="B1454" t="s">
        <v>76</v>
      </c>
      <c r="C1454" t="s">
        <v>5194</v>
      </c>
      <c r="D1454" t="s">
        <v>75</v>
      </c>
      <c r="E1454" t="s">
        <v>5195</v>
      </c>
      <c r="F1454" t="s">
        <v>5196</v>
      </c>
      <c r="G1454">
        <v>63597310.666066401</v>
      </c>
      <c r="H1454">
        <v>69129924.326985925</v>
      </c>
      <c r="I1454">
        <v>200406.31215595</v>
      </c>
      <c r="J1454">
        <v>612100.48988699412</v>
      </c>
      <c r="K1454">
        <v>4.1336395660868672E-3</v>
      </c>
      <c r="L1454">
        <v>3.3395362103331725E-3</v>
      </c>
      <c r="M1454">
        <v>8.5381428296243348E-3</v>
      </c>
      <c r="N1454">
        <v>4.1447113077957998E-3</v>
      </c>
      <c r="O1454" t="s">
        <v>161</v>
      </c>
    </row>
    <row r="1455" spans="1:15">
      <c r="A1455" t="s">
        <v>5197</v>
      </c>
      <c r="B1455" t="s">
        <v>76</v>
      </c>
      <c r="C1455" t="s">
        <v>5198</v>
      </c>
      <c r="D1455" t="s">
        <v>75</v>
      </c>
      <c r="E1455" t="s">
        <v>5199</v>
      </c>
      <c r="F1455" t="s">
        <v>5200</v>
      </c>
      <c r="G1455">
        <v>217449329.24729002</v>
      </c>
      <c r="H1455">
        <v>282377427.60084498</v>
      </c>
      <c r="I1455">
        <v>367132.75139029999</v>
      </c>
      <c r="J1455">
        <v>1398600.9579696001</v>
      </c>
      <c r="K1455">
        <v>1.4133571712101518E-2</v>
      </c>
      <c r="L1455">
        <v>1.3641120739454322E-2</v>
      </c>
      <c r="M1455">
        <v>1.5641382923927416E-2</v>
      </c>
      <c r="N1455">
        <v>9.4703358376021611E-3</v>
      </c>
      <c r="O1455" t="s">
        <v>161</v>
      </c>
    </row>
    <row r="1456" spans="1:15">
      <c r="A1456" t="s">
        <v>5201</v>
      </c>
      <c r="B1456" t="s">
        <v>76</v>
      </c>
      <c r="C1456" t="s">
        <v>5202</v>
      </c>
      <c r="D1456" t="s">
        <v>75</v>
      </c>
      <c r="E1456" t="s">
        <v>5203</v>
      </c>
      <c r="F1456" t="s">
        <v>5204</v>
      </c>
      <c r="G1456">
        <v>223113982.60751998</v>
      </c>
      <c r="H1456">
        <v>285162700.81593829</v>
      </c>
      <c r="I1456">
        <v>242238.59980333</v>
      </c>
      <c r="J1456">
        <v>2585445.34990014</v>
      </c>
      <c r="K1456">
        <v>1.4501757646581723E-2</v>
      </c>
      <c r="L1456">
        <v>1.3775672033239613E-2</v>
      </c>
      <c r="M1456">
        <v>1.0320372356134066E-2</v>
      </c>
      <c r="N1456">
        <v>1.7506806079174271E-2</v>
      </c>
      <c r="O1456" t="s">
        <v>775</v>
      </c>
    </row>
    <row r="1457" spans="1:15">
      <c r="A1457" t="s">
        <v>5205</v>
      </c>
      <c r="B1457" t="s">
        <v>76</v>
      </c>
      <c r="C1457" t="s">
        <v>5206</v>
      </c>
      <c r="D1457" t="s">
        <v>75</v>
      </c>
      <c r="E1457" t="s">
        <v>5207</v>
      </c>
      <c r="F1457" t="s">
        <v>5208</v>
      </c>
      <c r="G1457">
        <v>233186646.74975002</v>
      </c>
      <c r="H1457">
        <v>374221765.98669171</v>
      </c>
      <c r="I1457">
        <v>493360.47473280004</v>
      </c>
      <c r="J1457">
        <v>2166184.4381536474</v>
      </c>
      <c r="K1457">
        <v>1.5156451415833236E-2</v>
      </c>
      <c r="L1457">
        <v>1.8077947435558434E-2</v>
      </c>
      <c r="M1457">
        <v>2.1019209197772021E-2</v>
      </c>
      <c r="N1457">
        <v>1.4667867913721599E-2</v>
      </c>
      <c r="O1457" t="s">
        <v>330</v>
      </c>
    </row>
    <row r="1458" spans="1:15">
      <c r="A1458" t="s">
        <v>5209</v>
      </c>
      <c r="B1458" t="s">
        <v>76</v>
      </c>
      <c r="C1458" t="s">
        <v>536</v>
      </c>
      <c r="D1458" t="s">
        <v>75</v>
      </c>
      <c r="E1458" t="s">
        <v>537</v>
      </c>
      <c r="F1458" t="s">
        <v>5210</v>
      </c>
      <c r="G1458">
        <v>56506017.800402902</v>
      </c>
      <c r="H1458">
        <v>108532219.05625001</v>
      </c>
      <c r="I1458">
        <v>338911.18673896004</v>
      </c>
      <c r="J1458">
        <v>578078.60572103399</v>
      </c>
      <c r="K1458">
        <v>3.6727262278148983E-3</v>
      </c>
      <c r="L1458">
        <v>5.242986724703704E-3</v>
      </c>
      <c r="M1458">
        <v>1.4439026834059796E-2</v>
      </c>
      <c r="N1458">
        <v>3.9143391869677193E-3</v>
      </c>
      <c r="O1458" t="s">
        <v>330</v>
      </c>
    </row>
    <row r="1459" spans="1:15">
      <c r="A1459" t="s">
        <v>5211</v>
      </c>
      <c r="B1459" t="s">
        <v>76</v>
      </c>
      <c r="C1459" t="s">
        <v>544</v>
      </c>
      <c r="D1459" t="s">
        <v>75</v>
      </c>
      <c r="E1459" t="s">
        <v>545</v>
      </c>
      <c r="F1459" t="s">
        <v>5212</v>
      </c>
      <c r="G1459">
        <v>209614956.719868</v>
      </c>
      <c r="H1459">
        <v>260050729.9006907</v>
      </c>
      <c r="I1459">
        <v>236713.60998380001</v>
      </c>
      <c r="J1459">
        <v>2223312.5743289404</v>
      </c>
      <c r="K1459">
        <v>1.3624360364708885E-2</v>
      </c>
      <c r="L1459">
        <v>1.2562560099431727E-2</v>
      </c>
      <c r="M1459">
        <v>1.0084984799205927E-2</v>
      </c>
      <c r="N1459">
        <v>1.5054699219873223E-2</v>
      </c>
      <c r="O1459" t="s">
        <v>775</v>
      </c>
    </row>
    <row r="1460" spans="1:15">
      <c r="A1460" t="s">
        <v>5213</v>
      </c>
      <c r="B1460" t="s">
        <v>76</v>
      </c>
      <c r="C1460" t="s">
        <v>5214</v>
      </c>
      <c r="D1460" t="s">
        <v>75</v>
      </c>
      <c r="E1460" t="s">
        <v>5215</v>
      </c>
      <c r="F1460" t="s">
        <v>5216</v>
      </c>
      <c r="G1460">
        <v>141408571.7605755</v>
      </c>
      <c r="H1460">
        <v>241825256.57492623</v>
      </c>
      <c r="I1460">
        <v>324191.59850523999</v>
      </c>
      <c r="J1460">
        <v>1443710.1796276099</v>
      </c>
      <c r="K1460">
        <v>9.1911444224832221E-3</v>
      </c>
      <c r="L1460">
        <v>1.1682121870771719E-2</v>
      </c>
      <c r="M1460">
        <v>1.3811911124076764E-2</v>
      </c>
      <c r="N1460">
        <v>9.7757835609430417E-3</v>
      </c>
      <c r="O1460" t="s">
        <v>161</v>
      </c>
    </row>
    <row r="1461" spans="1:15">
      <c r="A1461" t="s">
        <v>5217</v>
      </c>
      <c r="B1461" t="s">
        <v>76</v>
      </c>
      <c r="C1461" t="s">
        <v>5218</v>
      </c>
      <c r="D1461" t="s">
        <v>75</v>
      </c>
      <c r="E1461" t="s">
        <v>5219</v>
      </c>
      <c r="F1461" t="s">
        <v>5220</v>
      </c>
      <c r="G1461">
        <v>112026236.3850279</v>
      </c>
      <c r="H1461">
        <v>181482004.15110829</v>
      </c>
      <c r="I1461">
        <v>236327.0079122</v>
      </c>
      <c r="J1461">
        <v>900293.36475186003</v>
      </c>
      <c r="K1461">
        <v>7.2813783839453285E-3</v>
      </c>
      <c r="L1461">
        <v>8.7670532014436798E-3</v>
      </c>
      <c r="M1461">
        <v>1.006851394222523E-2</v>
      </c>
      <c r="N1461">
        <v>6.0961494899464362E-3</v>
      </c>
      <c r="O1461" t="s">
        <v>161</v>
      </c>
    </row>
    <row r="1462" spans="1:15">
      <c r="A1462" t="s">
        <v>5221</v>
      </c>
      <c r="B1462" t="s">
        <v>76</v>
      </c>
      <c r="C1462" t="s">
        <v>2170</v>
      </c>
      <c r="D1462" t="s">
        <v>75</v>
      </c>
      <c r="E1462" t="s">
        <v>2171</v>
      </c>
      <c r="F1462" t="s">
        <v>5222</v>
      </c>
      <c r="G1462">
        <v>35898827.467946</v>
      </c>
      <c r="H1462">
        <v>36688626.314938948</v>
      </c>
      <c r="I1462">
        <v>80604.923285450015</v>
      </c>
      <c r="J1462">
        <v>388543.444439304</v>
      </c>
      <c r="K1462">
        <v>2.3333190042704988E-3</v>
      </c>
      <c r="L1462">
        <v>1.772358313406867E-3</v>
      </c>
      <c r="M1462">
        <v>3.4341051455831191E-3</v>
      </c>
      <c r="N1462">
        <v>2.6309412169149286E-3</v>
      </c>
      <c r="O1462" t="s">
        <v>775</v>
      </c>
    </row>
    <row r="1463" spans="1:15">
      <c r="A1463" t="s">
        <v>5223</v>
      </c>
      <c r="B1463" t="s">
        <v>76</v>
      </c>
      <c r="C1463" t="s">
        <v>5224</v>
      </c>
      <c r="D1463" t="s">
        <v>75</v>
      </c>
      <c r="E1463" t="s">
        <v>5225</v>
      </c>
      <c r="F1463" t="s">
        <v>5226</v>
      </c>
      <c r="G1463">
        <v>786307884.31329989</v>
      </c>
      <c r="H1463">
        <v>1162316784.972353</v>
      </c>
      <c r="I1463">
        <v>1230174.2782206999</v>
      </c>
      <c r="J1463">
        <v>5648776.0020956965</v>
      </c>
      <c r="K1463">
        <v>5.1107717412613496E-2</v>
      </c>
      <c r="L1463">
        <v>5.61493308300638E-2</v>
      </c>
      <c r="M1463">
        <v>5.2410543259759884E-2</v>
      </c>
      <c r="N1463">
        <v>3.8249513205607794E-2</v>
      </c>
      <c r="O1463" t="s">
        <v>775</v>
      </c>
    </row>
    <row r="1464" spans="1:15">
      <c r="A1464" t="s">
        <v>5227</v>
      </c>
      <c r="B1464" t="s">
        <v>76</v>
      </c>
      <c r="C1464" t="s">
        <v>990</v>
      </c>
      <c r="D1464" t="s">
        <v>75</v>
      </c>
      <c r="E1464" t="s">
        <v>991</v>
      </c>
      <c r="F1464" t="s">
        <v>5228</v>
      </c>
      <c r="G1464">
        <v>189939276.62105221</v>
      </c>
      <c r="H1464">
        <v>217525298.42229751</v>
      </c>
      <c r="I1464">
        <v>379213.58690260001</v>
      </c>
      <c r="J1464">
        <v>1506193.5473079998</v>
      </c>
      <c r="K1464">
        <v>1.2345498587468211E-2</v>
      </c>
      <c r="L1464">
        <v>1.0508236741425411E-2</v>
      </c>
      <c r="M1464">
        <v>1.6156076787586505E-2</v>
      </c>
      <c r="N1464">
        <v>1.0198876704720606E-2</v>
      </c>
      <c r="O1464" t="s">
        <v>775</v>
      </c>
    </row>
    <row r="1465" spans="1:15">
      <c r="A1465" t="s">
        <v>5229</v>
      </c>
      <c r="B1465" t="s">
        <v>76</v>
      </c>
      <c r="C1465" t="s">
        <v>5230</v>
      </c>
      <c r="D1465" t="s">
        <v>75</v>
      </c>
      <c r="E1465" t="s">
        <v>5231</v>
      </c>
      <c r="F1465" t="s">
        <v>5232</v>
      </c>
      <c r="G1465">
        <v>22391327.620878998</v>
      </c>
      <c r="H1465">
        <v>30005208.430765726</v>
      </c>
      <c r="I1465">
        <v>0</v>
      </c>
      <c r="J1465">
        <v>390570.15967153996</v>
      </c>
      <c r="K1465">
        <v>1.4553709397693939E-3</v>
      </c>
      <c r="L1465">
        <v>1.4494950056530057E-3</v>
      </c>
      <c r="M1465">
        <v>0</v>
      </c>
      <c r="N1465">
        <v>2.6446646980745028E-3</v>
      </c>
      <c r="O1465" t="s">
        <v>775</v>
      </c>
    </row>
    <row r="1466" spans="1:15">
      <c r="A1466" t="s">
        <v>5233</v>
      </c>
      <c r="B1466" t="s">
        <v>76</v>
      </c>
      <c r="C1466" t="s">
        <v>4012</v>
      </c>
      <c r="D1466" t="s">
        <v>75</v>
      </c>
      <c r="E1466" t="s">
        <v>4013</v>
      </c>
      <c r="F1466" t="s">
        <v>5234</v>
      </c>
      <c r="G1466">
        <v>147302230.99776506</v>
      </c>
      <c r="H1466">
        <v>216973298.81447652</v>
      </c>
      <c r="I1466">
        <v>334208.31651956995</v>
      </c>
      <c r="J1466">
        <v>1273174.5314550898</v>
      </c>
      <c r="K1466">
        <v>9.5742150705456896E-3</v>
      </c>
      <c r="L1466">
        <v>1.0481570681880943E-2</v>
      </c>
      <c r="M1466">
        <v>1.4238664993105939E-2</v>
      </c>
      <c r="N1466">
        <v>8.6210368468970806E-3</v>
      </c>
      <c r="O1466" t="s">
        <v>775</v>
      </c>
    </row>
    <row r="1467" spans="1:15">
      <c r="A1467" t="s">
        <v>5235</v>
      </c>
      <c r="B1467" t="s">
        <v>76</v>
      </c>
      <c r="C1467" t="s">
        <v>3648</v>
      </c>
      <c r="D1467" t="s">
        <v>75</v>
      </c>
      <c r="E1467" t="s">
        <v>3649</v>
      </c>
      <c r="F1467" t="s">
        <v>5236</v>
      </c>
      <c r="G1467">
        <v>60842192.530666895</v>
      </c>
      <c r="H1467">
        <v>98671183.175603494</v>
      </c>
      <c r="I1467">
        <v>63522.235411119997</v>
      </c>
      <c r="J1467">
        <v>1089330.31613364</v>
      </c>
      <c r="K1467">
        <v>3.9545649288977277E-3</v>
      </c>
      <c r="L1467">
        <v>4.7666186870497351E-3</v>
      </c>
      <c r="M1467">
        <v>2.7063115575676777E-3</v>
      </c>
      <c r="N1467">
        <v>7.3761739351612381E-3</v>
      </c>
      <c r="O1467" t="s">
        <v>775</v>
      </c>
    </row>
    <row r="1468" spans="1:15">
      <c r="A1468" t="s">
        <v>5237</v>
      </c>
      <c r="B1468" t="s">
        <v>76</v>
      </c>
      <c r="C1468" t="s">
        <v>1010</v>
      </c>
      <c r="D1468" t="s">
        <v>75</v>
      </c>
      <c r="E1468" t="s">
        <v>1011</v>
      </c>
      <c r="F1468" t="s">
        <v>5238</v>
      </c>
      <c r="G1468">
        <v>73139109.610996202</v>
      </c>
      <c r="H1468">
        <v>128574054.61040659</v>
      </c>
      <c r="I1468">
        <v>183726.27815356001</v>
      </c>
      <c r="J1468">
        <v>699909.63577866997</v>
      </c>
      <c r="K1468">
        <v>4.7538286469980037E-3</v>
      </c>
      <c r="L1468">
        <v>6.2111699855165823E-3</v>
      </c>
      <c r="M1468">
        <v>7.82750397207891E-3</v>
      </c>
      <c r="N1468">
        <v>4.7392926974828284E-3</v>
      </c>
      <c r="O1468" t="s">
        <v>330</v>
      </c>
    </row>
    <row r="1469" spans="1:15">
      <c r="A1469" t="s">
        <v>5239</v>
      </c>
      <c r="B1469" t="s">
        <v>76</v>
      </c>
      <c r="C1469" t="s">
        <v>5240</v>
      </c>
      <c r="D1469" t="s">
        <v>75</v>
      </c>
      <c r="E1469" t="s">
        <v>5241</v>
      </c>
      <c r="F1469" t="s">
        <v>5242</v>
      </c>
      <c r="G1469">
        <v>125179975.093816</v>
      </c>
      <c r="H1469">
        <v>142166243.378488</v>
      </c>
      <c r="I1469">
        <v>191026.4854914</v>
      </c>
      <c r="J1469">
        <v>1008285.16088109</v>
      </c>
      <c r="K1469">
        <v>8.1363330070128494E-3</v>
      </c>
      <c r="L1469">
        <v>6.8677829792468878E-3</v>
      </c>
      <c r="M1469">
        <v>8.13852318233136E-3</v>
      </c>
      <c r="N1469">
        <v>6.8273935029166477E-3</v>
      </c>
      <c r="O1469" t="s">
        <v>775</v>
      </c>
    </row>
    <row r="1470" spans="1:15">
      <c r="A1470" t="s">
        <v>5243</v>
      </c>
      <c r="B1470" t="s">
        <v>76</v>
      </c>
      <c r="C1470" t="s">
        <v>5244</v>
      </c>
      <c r="D1470" t="s">
        <v>75</v>
      </c>
      <c r="E1470" t="s">
        <v>5245</v>
      </c>
      <c r="F1470" t="s">
        <v>5246</v>
      </c>
      <c r="G1470">
        <v>49124390.502537303</v>
      </c>
      <c r="H1470">
        <v>59311585.976824299</v>
      </c>
      <c r="I1470">
        <v>0</v>
      </c>
      <c r="J1470">
        <v>759382.58941988007</v>
      </c>
      <c r="K1470">
        <v>3.1929419988750898E-3</v>
      </c>
      <c r="L1470">
        <v>2.8652308098154975E-3</v>
      </c>
      <c r="M1470">
        <v>0</v>
      </c>
      <c r="N1470">
        <v>5.142001447985948E-3</v>
      </c>
      <c r="O1470" t="s">
        <v>775</v>
      </c>
    </row>
    <row r="1471" spans="1:15">
      <c r="A1471" t="s">
        <v>5247</v>
      </c>
      <c r="B1471" t="s">
        <v>76</v>
      </c>
      <c r="C1471" t="s">
        <v>5248</v>
      </c>
      <c r="D1471" t="s">
        <v>75</v>
      </c>
      <c r="E1471" t="s">
        <v>5249</v>
      </c>
      <c r="F1471" t="s">
        <v>5250</v>
      </c>
      <c r="G1471">
        <v>139702575.47386298</v>
      </c>
      <c r="H1471">
        <v>202506452.04092318</v>
      </c>
      <c r="I1471">
        <v>190488.41069386</v>
      </c>
      <c r="J1471">
        <v>1522519.2498147499</v>
      </c>
      <c r="K1471">
        <v>9.0802596432921594E-3</v>
      </c>
      <c r="L1471">
        <v>9.7827046102054761E-3</v>
      </c>
      <c r="M1471">
        <v>8.1155989569165303E-3</v>
      </c>
      <c r="N1471">
        <v>1.0309422807697798E-2</v>
      </c>
      <c r="O1471" t="s">
        <v>775</v>
      </c>
    </row>
    <row r="1472" spans="1:15">
      <c r="A1472" t="s">
        <v>5251</v>
      </c>
      <c r="B1472" t="s">
        <v>76</v>
      </c>
      <c r="C1472" t="s">
        <v>5252</v>
      </c>
      <c r="D1472" t="s">
        <v>75</v>
      </c>
      <c r="E1472" t="s">
        <v>5253</v>
      </c>
      <c r="F1472" t="s">
        <v>5254</v>
      </c>
      <c r="G1472">
        <v>80487885.029484034</v>
      </c>
      <c r="H1472">
        <v>134623339.08193082</v>
      </c>
      <c r="I1472">
        <v>189406.0424987</v>
      </c>
      <c r="J1472">
        <v>763128.55139453709</v>
      </c>
      <c r="K1472">
        <v>5.2314775996660018E-3</v>
      </c>
      <c r="L1472">
        <v>6.503399504584278E-3</v>
      </c>
      <c r="M1472">
        <v>8.0694855678465922E-3</v>
      </c>
      <c r="N1472">
        <v>5.1673664513006822E-3</v>
      </c>
      <c r="O1472" t="s">
        <v>161</v>
      </c>
    </row>
    <row r="1473" spans="1:15">
      <c r="A1473" t="s">
        <v>5255</v>
      </c>
      <c r="B1473" t="s">
        <v>76</v>
      </c>
      <c r="C1473" t="s">
        <v>5256</v>
      </c>
      <c r="D1473" t="s">
        <v>75</v>
      </c>
      <c r="E1473" t="s">
        <v>5257</v>
      </c>
      <c r="F1473" t="s">
        <v>5258</v>
      </c>
      <c r="G1473">
        <v>78840339.470121309</v>
      </c>
      <c r="H1473">
        <v>138042627.90764001</v>
      </c>
      <c r="I1473">
        <v>195421.7230612</v>
      </c>
      <c r="J1473">
        <v>744463.71213973011</v>
      </c>
      <c r="K1473">
        <v>5.1243919471472658E-3</v>
      </c>
      <c r="L1473">
        <v>6.6685788962617823E-3</v>
      </c>
      <c r="M1473">
        <v>8.3257785922901083E-3</v>
      </c>
      <c r="N1473">
        <v>5.0409813697728572E-3</v>
      </c>
      <c r="O1473" t="s">
        <v>161</v>
      </c>
    </row>
    <row r="1474" spans="1:15">
      <c r="A1474" t="s">
        <v>5259</v>
      </c>
      <c r="B1474" t="s">
        <v>76</v>
      </c>
      <c r="C1474" t="s">
        <v>5260</v>
      </c>
      <c r="D1474" t="s">
        <v>75</v>
      </c>
      <c r="E1474" t="s">
        <v>5261</v>
      </c>
      <c r="F1474" t="s">
        <v>5262</v>
      </c>
      <c r="G1474">
        <v>89363381.982080385</v>
      </c>
      <c r="H1474">
        <v>78951831.795760289</v>
      </c>
      <c r="I1474">
        <v>239134.62257581</v>
      </c>
      <c r="J1474">
        <v>824989.75413682393</v>
      </c>
      <c r="K1474">
        <v>5.8083589958711932E-3</v>
      </c>
      <c r="L1474">
        <v>3.8140140282368379E-3</v>
      </c>
      <c r="M1474">
        <v>1.0188130009955649E-2</v>
      </c>
      <c r="N1474">
        <v>5.5862467344501713E-3</v>
      </c>
      <c r="O1474" t="s">
        <v>775</v>
      </c>
    </row>
    <row r="1475" spans="1:15">
      <c r="A1475" t="s">
        <v>5263</v>
      </c>
      <c r="B1475" t="s">
        <v>76</v>
      </c>
      <c r="C1475" t="s">
        <v>1014</v>
      </c>
      <c r="D1475" t="s">
        <v>75</v>
      </c>
      <c r="E1475" t="s">
        <v>1015</v>
      </c>
      <c r="F1475" t="s">
        <v>5264</v>
      </c>
      <c r="G1475">
        <v>150174579.35604432</v>
      </c>
      <c r="H1475">
        <v>249518089.04926962</v>
      </c>
      <c r="I1475">
        <v>322635.07472571998</v>
      </c>
      <c r="J1475">
        <v>1479144.65191061</v>
      </c>
      <c r="K1475">
        <v>9.7609093300515884E-3</v>
      </c>
      <c r="L1475">
        <v>1.2053748092819644E-2</v>
      </c>
      <c r="M1475">
        <v>1.3745596734054424E-2</v>
      </c>
      <c r="N1475">
        <v>1.0015720728750638E-2</v>
      </c>
      <c r="O1475" t="s">
        <v>161</v>
      </c>
    </row>
    <row r="1476" spans="1:15">
      <c r="A1476" t="s">
        <v>5265</v>
      </c>
      <c r="B1476" t="s">
        <v>76</v>
      </c>
      <c r="C1476" t="s">
        <v>5266</v>
      </c>
      <c r="D1476" t="s">
        <v>75</v>
      </c>
      <c r="E1476" t="s">
        <v>5267</v>
      </c>
      <c r="F1476" t="s">
        <v>5268</v>
      </c>
      <c r="G1476">
        <v>55438937.8452079</v>
      </c>
      <c r="H1476">
        <v>76942811.521754399</v>
      </c>
      <c r="I1476">
        <v>159436.79602802001</v>
      </c>
      <c r="J1476">
        <v>660744.01494291006</v>
      </c>
      <c r="K1476">
        <v>3.6033691453097446E-3</v>
      </c>
      <c r="L1476">
        <v>3.7169620494063461E-3</v>
      </c>
      <c r="M1476">
        <v>6.7926709600124755E-3</v>
      </c>
      <c r="N1476">
        <v>4.4740908323694937E-3</v>
      </c>
      <c r="O1476" t="s">
        <v>775</v>
      </c>
    </row>
    <row r="1477" spans="1:15">
      <c r="A1477" t="s">
        <v>5269</v>
      </c>
      <c r="B1477" t="s">
        <v>76</v>
      </c>
      <c r="C1477" t="s">
        <v>2280</v>
      </c>
      <c r="D1477" t="s">
        <v>75</v>
      </c>
      <c r="E1477" t="s">
        <v>2281</v>
      </c>
      <c r="F1477" t="s">
        <v>5270</v>
      </c>
      <c r="G1477">
        <v>247945713.64554611</v>
      </c>
      <c r="H1477">
        <v>306378208.26552492</v>
      </c>
      <c r="I1477">
        <v>332952.36147049995</v>
      </c>
      <c r="J1477">
        <v>2205635.332074</v>
      </c>
      <c r="K1477">
        <v>1.611574768544009E-2</v>
      </c>
      <c r="L1477">
        <v>1.4800553168844016E-2</v>
      </c>
      <c r="M1477">
        <v>1.4185156081728923E-2</v>
      </c>
      <c r="N1477">
        <v>1.4935001446263823E-2</v>
      </c>
      <c r="O1477" t="s">
        <v>775</v>
      </c>
    </row>
    <row r="1478" spans="1:15">
      <c r="A1478" t="s">
        <v>5271</v>
      </c>
      <c r="B1478" t="s">
        <v>76</v>
      </c>
      <c r="C1478" t="s">
        <v>149</v>
      </c>
      <c r="D1478" t="s">
        <v>75</v>
      </c>
      <c r="E1478" t="s">
        <v>584</v>
      </c>
      <c r="F1478" t="s">
        <v>5272</v>
      </c>
      <c r="G1478">
        <v>220142317.17425698</v>
      </c>
      <c r="H1478">
        <v>239507419.284522</v>
      </c>
      <c r="I1478">
        <v>162546.2288065</v>
      </c>
      <c r="J1478">
        <v>2249266.0434080302</v>
      </c>
      <c r="K1478">
        <v>1.4308608067087588E-2</v>
      </c>
      <c r="L1478">
        <v>1.1570151524553015E-2</v>
      </c>
      <c r="M1478">
        <v>6.9251457353634556E-3</v>
      </c>
      <c r="N1478">
        <v>1.523043774409576E-2</v>
      </c>
      <c r="O1478" t="s">
        <v>775</v>
      </c>
    </row>
    <row r="1479" spans="1:15">
      <c r="A1479" t="s">
        <v>5273</v>
      </c>
      <c r="B1479" t="s">
        <v>76</v>
      </c>
      <c r="C1479" t="s">
        <v>2286</v>
      </c>
      <c r="D1479" t="s">
        <v>75</v>
      </c>
      <c r="E1479" t="s">
        <v>2287</v>
      </c>
      <c r="F1479" t="s">
        <v>5274</v>
      </c>
      <c r="G1479">
        <v>87140695.603181794</v>
      </c>
      <c r="H1479">
        <v>124820724.29077978</v>
      </c>
      <c r="I1479">
        <v>319701.38401734002</v>
      </c>
      <c r="J1479">
        <v>943552.57701930008</v>
      </c>
      <c r="K1479">
        <v>5.6638908687980166E-3</v>
      </c>
      <c r="L1479">
        <v>6.0298536795352934E-3</v>
      </c>
      <c r="M1479">
        <v>1.3620609302188516E-2</v>
      </c>
      <c r="N1479">
        <v>6.3890702590252181E-3</v>
      </c>
      <c r="O1479" t="s">
        <v>330</v>
      </c>
    </row>
    <row r="1480" spans="1:15">
      <c r="A1480" t="s">
        <v>5275</v>
      </c>
      <c r="B1480" t="s">
        <v>76</v>
      </c>
      <c r="C1480" t="s">
        <v>2290</v>
      </c>
      <c r="D1480" t="s">
        <v>75</v>
      </c>
      <c r="E1480" t="s">
        <v>2291</v>
      </c>
      <c r="F1480" t="s">
        <v>5276</v>
      </c>
      <c r="G1480">
        <v>44236940.355589606</v>
      </c>
      <c r="H1480">
        <v>72501400.291204661</v>
      </c>
      <c r="I1480">
        <v>0</v>
      </c>
      <c r="J1480">
        <v>743506.13659637002</v>
      </c>
      <c r="K1480">
        <v>2.8752720047651066E-3</v>
      </c>
      <c r="L1480">
        <v>3.5024058528850769E-3</v>
      </c>
      <c r="M1480">
        <v>0</v>
      </c>
      <c r="N1480">
        <v>5.0344973459104259E-3</v>
      </c>
      <c r="O1480" t="s">
        <v>775</v>
      </c>
    </row>
    <row r="1481" spans="1:15">
      <c r="A1481" t="s">
        <v>5277</v>
      </c>
      <c r="B1481" t="s">
        <v>76</v>
      </c>
      <c r="C1481" t="s">
        <v>2310</v>
      </c>
      <c r="D1481" t="s">
        <v>75</v>
      </c>
      <c r="E1481" t="s">
        <v>2311</v>
      </c>
      <c r="F1481" t="s">
        <v>5278</v>
      </c>
      <c r="G1481">
        <v>45936952.753965504</v>
      </c>
      <c r="H1481">
        <v>59215941.64782127</v>
      </c>
      <c r="I1481">
        <v>0</v>
      </c>
      <c r="J1481">
        <v>587513.74232834007</v>
      </c>
      <c r="K1481">
        <v>2.9857678486800033E-3</v>
      </c>
      <c r="L1481">
        <v>2.8606104127424756E-3</v>
      </c>
      <c r="M1481">
        <v>0</v>
      </c>
      <c r="N1481">
        <v>3.9782272544223287E-3</v>
      </c>
      <c r="O1481" t="s">
        <v>775</v>
      </c>
    </row>
    <row r="1482" spans="1:15">
      <c r="A1482" t="s">
        <v>5279</v>
      </c>
      <c r="B1482" t="s">
        <v>76</v>
      </c>
      <c r="C1482" t="s">
        <v>591</v>
      </c>
      <c r="D1482" t="s">
        <v>75</v>
      </c>
      <c r="E1482" t="s">
        <v>592</v>
      </c>
      <c r="F1482" t="s">
        <v>5280</v>
      </c>
      <c r="G1482">
        <v>80087155.145538688</v>
      </c>
      <c r="H1482">
        <v>114111218.3023884</v>
      </c>
      <c r="I1482">
        <v>244399.51000652998</v>
      </c>
      <c r="J1482">
        <v>1005208.86679356</v>
      </c>
      <c r="K1482">
        <v>5.2054313268560144E-3</v>
      </c>
      <c r="L1482">
        <v>5.5124976518641962E-3</v>
      </c>
      <c r="M1482">
        <v>1.0412436122781081E-2</v>
      </c>
      <c r="N1482">
        <v>6.8065630165809075E-3</v>
      </c>
      <c r="O1482" t="s">
        <v>161</v>
      </c>
    </row>
    <row r="1483" spans="1:15">
      <c r="A1483" t="s">
        <v>5281</v>
      </c>
      <c r="B1483" t="s">
        <v>76</v>
      </c>
      <c r="C1483" t="s">
        <v>5282</v>
      </c>
      <c r="D1483" t="s">
        <v>75</v>
      </c>
      <c r="E1483" t="s">
        <v>5283</v>
      </c>
      <c r="F1483" t="s">
        <v>5284</v>
      </c>
      <c r="G1483">
        <v>77840453.028399825</v>
      </c>
      <c r="H1483">
        <v>117828316.72123078</v>
      </c>
      <c r="I1483">
        <v>429646.08772510994</v>
      </c>
      <c r="J1483">
        <v>629650.71649233997</v>
      </c>
      <c r="K1483">
        <v>5.0594022468941216E-3</v>
      </c>
      <c r="L1483">
        <v>5.6920636630807099E-3</v>
      </c>
      <c r="M1483">
        <v>1.8304711182608242E-2</v>
      </c>
      <c r="N1483">
        <v>4.2635490213205592E-3</v>
      </c>
      <c r="O1483" t="s">
        <v>775</v>
      </c>
    </row>
    <row r="1484" spans="1:15">
      <c r="A1484" t="s">
        <v>5285</v>
      </c>
      <c r="B1484" t="s">
        <v>76</v>
      </c>
      <c r="C1484" t="s">
        <v>5286</v>
      </c>
      <c r="D1484" t="s">
        <v>75</v>
      </c>
      <c r="E1484" t="s">
        <v>5287</v>
      </c>
      <c r="F1484" t="s">
        <v>5288</v>
      </c>
      <c r="G1484">
        <v>156887817.685561</v>
      </c>
      <c r="H1484">
        <v>206966971.6727891</v>
      </c>
      <c r="I1484">
        <v>191403.0405649</v>
      </c>
      <c r="J1484">
        <v>2323350.9333084305</v>
      </c>
      <c r="K1484">
        <v>1.019725022693589E-2</v>
      </c>
      <c r="L1484">
        <v>9.9981838975407196E-3</v>
      </c>
      <c r="M1484">
        <v>8.1545659953853756E-3</v>
      </c>
      <c r="N1484">
        <v>1.5732088185453331E-2</v>
      </c>
      <c r="O1484" t="s">
        <v>775</v>
      </c>
    </row>
    <row r="1485" spans="1:15">
      <c r="A1485" t="s">
        <v>5289</v>
      </c>
      <c r="B1485" t="s">
        <v>115</v>
      </c>
      <c r="C1485" t="s">
        <v>3069</v>
      </c>
      <c r="D1485" t="s">
        <v>114</v>
      </c>
      <c r="E1485" t="s">
        <v>3070</v>
      </c>
      <c r="F1485" t="s">
        <v>5290</v>
      </c>
      <c r="G1485">
        <v>65980796.172966778</v>
      </c>
      <c r="H1485">
        <v>116977971.11653769</v>
      </c>
      <c r="I1485">
        <v>246533.07317062007</v>
      </c>
      <c r="J1485">
        <v>553427.21676612506</v>
      </c>
      <c r="K1485">
        <v>2.3451529401205423E-3</v>
      </c>
      <c r="L1485">
        <v>3.0164492376673932E-3</v>
      </c>
      <c r="M1485">
        <v>2.5373111902134465E-3</v>
      </c>
      <c r="N1485">
        <v>2.7922881193150071E-3</v>
      </c>
      <c r="O1485" t="s">
        <v>775</v>
      </c>
    </row>
    <row r="1486" spans="1:15">
      <c r="A1486" t="s">
        <v>5291</v>
      </c>
      <c r="B1486" t="s">
        <v>115</v>
      </c>
      <c r="C1486" t="s">
        <v>5292</v>
      </c>
      <c r="D1486" t="s">
        <v>114</v>
      </c>
      <c r="E1486" t="s">
        <v>5293</v>
      </c>
      <c r="F1486" t="s">
        <v>5294</v>
      </c>
      <c r="G1486">
        <v>106473064.52312753</v>
      </c>
      <c r="H1486">
        <v>195041104.04416245</v>
      </c>
      <c r="I1486">
        <v>378144.44096555997</v>
      </c>
      <c r="J1486">
        <v>974193.82884406019</v>
      </c>
      <c r="K1486">
        <v>3.7843681009166177E-3</v>
      </c>
      <c r="L1486">
        <v>5.0294220697476733E-3</v>
      </c>
      <c r="M1486">
        <v>3.8918515444574665E-3</v>
      </c>
      <c r="N1486">
        <v>4.9152440859098895E-3</v>
      </c>
      <c r="O1486" t="s">
        <v>788</v>
      </c>
    </row>
    <row r="1487" spans="1:15">
      <c r="A1487" t="s">
        <v>5295</v>
      </c>
      <c r="B1487" t="s">
        <v>115</v>
      </c>
      <c r="C1487" t="s">
        <v>3362</v>
      </c>
      <c r="D1487" t="s">
        <v>114</v>
      </c>
      <c r="E1487" t="s">
        <v>3363</v>
      </c>
      <c r="F1487" t="s">
        <v>5296</v>
      </c>
      <c r="G1487">
        <v>50300895.442245491</v>
      </c>
      <c r="H1487">
        <v>114984166.52578752</v>
      </c>
      <c r="I1487">
        <v>342511.62040009006</v>
      </c>
      <c r="J1487">
        <v>307294.65981983999</v>
      </c>
      <c r="K1487">
        <v>1.7878428221423789E-3</v>
      </c>
      <c r="L1487">
        <v>2.9650360503773307E-3</v>
      </c>
      <c r="M1487">
        <v>3.5251195956894289E-3</v>
      </c>
      <c r="N1487">
        <v>1.5504391575785019E-3</v>
      </c>
      <c r="O1487" t="s">
        <v>788</v>
      </c>
    </row>
    <row r="1488" spans="1:15">
      <c r="A1488" t="s">
        <v>5297</v>
      </c>
      <c r="B1488" t="s">
        <v>115</v>
      </c>
      <c r="C1488" t="s">
        <v>5298</v>
      </c>
      <c r="D1488" t="s">
        <v>114</v>
      </c>
      <c r="E1488" t="s">
        <v>5299</v>
      </c>
      <c r="F1488" t="s">
        <v>5300</v>
      </c>
      <c r="G1488">
        <v>82121364.029988796</v>
      </c>
      <c r="H1488">
        <v>139742997.96607232</v>
      </c>
      <c r="I1488">
        <v>333950.72213768004</v>
      </c>
      <c r="J1488">
        <v>607954.13611000206</v>
      </c>
      <c r="K1488">
        <v>2.9188365323264036E-3</v>
      </c>
      <c r="L1488">
        <v>3.603478976944931E-3</v>
      </c>
      <c r="M1488">
        <v>3.4370110807541584E-3</v>
      </c>
      <c r="N1488">
        <v>3.0674008431821769E-3</v>
      </c>
      <c r="O1488" t="s">
        <v>775</v>
      </c>
    </row>
    <row r="1489" spans="1:15">
      <c r="A1489" t="s">
        <v>5301</v>
      </c>
      <c r="B1489" t="s">
        <v>115</v>
      </c>
      <c r="C1489" t="s">
        <v>4498</v>
      </c>
      <c r="D1489" t="s">
        <v>114</v>
      </c>
      <c r="E1489" t="s">
        <v>4499</v>
      </c>
      <c r="F1489" t="s">
        <v>5302</v>
      </c>
      <c r="G1489">
        <v>108896232.53105979</v>
      </c>
      <c r="H1489">
        <v>206947075.57735375</v>
      </c>
      <c r="I1489">
        <v>346626.64352188993</v>
      </c>
      <c r="J1489">
        <v>1084393.6031344561</v>
      </c>
      <c r="K1489">
        <v>3.8704946696732504E-3</v>
      </c>
      <c r="L1489">
        <v>5.3364350775148024E-3</v>
      </c>
      <c r="M1489">
        <v>3.5674712934987687E-3</v>
      </c>
      <c r="N1489">
        <v>5.4712512918805786E-3</v>
      </c>
      <c r="O1489" t="s">
        <v>788</v>
      </c>
    </row>
    <row r="1490" spans="1:15">
      <c r="A1490" t="s">
        <v>5303</v>
      </c>
      <c r="B1490" t="s">
        <v>115</v>
      </c>
      <c r="C1490" t="s">
        <v>3370</v>
      </c>
      <c r="D1490" t="s">
        <v>114</v>
      </c>
      <c r="E1490" t="s">
        <v>3371</v>
      </c>
      <c r="F1490" t="s">
        <v>5304</v>
      </c>
      <c r="G1490">
        <v>66356897.923691906</v>
      </c>
      <c r="H1490">
        <v>123510438.96760884</v>
      </c>
      <c r="I1490">
        <v>363919.76533750002</v>
      </c>
      <c r="J1490">
        <v>440306.28505539102</v>
      </c>
      <c r="K1490">
        <v>2.3585207104060862E-3</v>
      </c>
      <c r="L1490">
        <v>3.1848985403982438E-3</v>
      </c>
      <c r="M1490">
        <v>3.7454515982593586E-3</v>
      </c>
      <c r="N1490">
        <v>2.2215423661381987E-3</v>
      </c>
      <c r="O1490" t="s">
        <v>788</v>
      </c>
    </row>
    <row r="1491" spans="1:15">
      <c r="A1491" t="s">
        <v>5305</v>
      </c>
      <c r="B1491" t="s">
        <v>115</v>
      </c>
      <c r="C1491" t="s">
        <v>5306</v>
      </c>
      <c r="D1491" t="s">
        <v>114</v>
      </c>
      <c r="E1491" t="s">
        <v>5307</v>
      </c>
      <c r="F1491" t="s">
        <v>5308</v>
      </c>
      <c r="G1491">
        <v>88463505.152758524</v>
      </c>
      <c r="H1491">
        <v>157593274.3287653</v>
      </c>
      <c r="I1491">
        <v>194826.27325877</v>
      </c>
      <c r="J1491">
        <v>1001035.96987081</v>
      </c>
      <c r="K1491">
        <v>3.14425501411818E-3</v>
      </c>
      <c r="L1491">
        <v>4.0637746378498017E-3</v>
      </c>
      <c r="M1491">
        <v>2.0051463153787146E-3</v>
      </c>
      <c r="N1491">
        <v>5.0506747066226499E-3</v>
      </c>
      <c r="O1491" t="s">
        <v>788</v>
      </c>
    </row>
    <row r="1492" spans="1:15">
      <c r="A1492" t="s">
        <v>5309</v>
      </c>
      <c r="B1492" t="s">
        <v>115</v>
      </c>
      <c r="C1492" t="s">
        <v>785</v>
      </c>
      <c r="D1492" t="s">
        <v>114</v>
      </c>
      <c r="E1492" t="s">
        <v>786</v>
      </c>
      <c r="F1492" t="s">
        <v>5310</v>
      </c>
      <c r="G1492">
        <v>71271586.410377488</v>
      </c>
      <c r="H1492">
        <v>151315634.42492017</v>
      </c>
      <c r="I1492">
        <v>210667.14431557001</v>
      </c>
      <c r="J1492">
        <v>856101.37139368406</v>
      </c>
      <c r="K1492">
        <v>2.5332032972016894E-3</v>
      </c>
      <c r="L1492">
        <v>3.9018964489774782E-3</v>
      </c>
      <c r="M1492">
        <v>2.1681800977359001E-3</v>
      </c>
      <c r="N1492">
        <v>4.319414759252925E-3</v>
      </c>
      <c r="O1492" t="s">
        <v>788</v>
      </c>
    </row>
    <row r="1493" spans="1:15">
      <c r="A1493" t="s">
        <v>5311</v>
      </c>
      <c r="B1493" t="s">
        <v>115</v>
      </c>
      <c r="C1493" t="s">
        <v>5312</v>
      </c>
      <c r="D1493" t="s">
        <v>114</v>
      </c>
      <c r="E1493" t="s">
        <v>5313</v>
      </c>
      <c r="F1493" t="s">
        <v>5314</v>
      </c>
      <c r="G1493">
        <v>31173058.82574705</v>
      </c>
      <c r="H1493">
        <v>72447408.735681161</v>
      </c>
      <c r="I1493">
        <v>127669.74426765997</v>
      </c>
      <c r="J1493">
        <v>316762.09961476095</v>
      </c>
      <c r="K1493">
        <v>1.1079828495265062E-3</v>
      </c>
      <c r="L1493">
        <v>1.868163114523606E-3</v>
      </c>
      <c r="M1493">
        <v>1.3139732799981464E-3</v>
      </c>
      <c r="N1493">
        <v>1.5982066306243017E-3</v>
      </c>
      <c r="O1493" t="s">
        <v>775</v>
      </c>
    </row>
    <row r="1494" spans="1:15">
      <c r="A1494" t="s">
        <v>5315</v>
      </c>
      <c r="B1494" t="s">
        <v>115</v>
      </c>
      <c r="C1494" t="s">
        <v>790</v>
      </c>
      <c r="D1494" t="s">
        <v>114</v>
      </c>
      <c r="E1494" t="s">
        <v>791</v>
      </c>
      <c r="F1494" t="s">
        <v>5316</v>
      </c>
      <c r="G1494">
        <v>748071939.47866905</v>
      </c>
      <c r="H1494">
        <v>945831423.49492693</v>
      </c>
      <c r="I1494">
        <v>2686324.4831217001</v>
      </c>
      <c r="J1494">
        <v>4704348.0678657843</v>
      </c>
      <c r="K1494">
        <v>2.6588692620366641E-2</v>
      </c>
      <c r="L1494">
        <v>2.4389656010710116E-2</v>
      </c>
      <c r="M1494">
        <v>2.764757313860202E-2</v>
      </c>
      <c r="N1494">
        <v>2.3735542490631225E-2</v>
      </c>
      <c r="O1494" t="s">
        <v>775</v>
      </c>
    </row>
    <row r="1495" spans="1:15">
      <c r="A1495" t="s">
        <v>5317</v>
      </c>
      <c r="B1495" t="s">
        <v>115</v>
      </c>
      <c r="C1495" t="s">
        <v>3099</v>
      </c>
      <c r="D1495" t="s">
        <v>114</v>
      </c>
      <c r="E1495" t="s">
        <v>3100</v>
      </c>
      <c r="F1495" t="s">
        <v>5318</v>
      </c>
      <c r="G1495">
        <v>348531358.63697237</v>
      </c>
      <c r="H1495">
        <v>497363847.66582161</v>
      </c>
      <c r="I1495">
        <v>1997156.3268096</v>
      </c>
      <c r="J1495">
        <v>1294341.5477996101</v>
      </c>
      <c r="K1495">
        <v>1.2387836883462556E-2</v>
      </c>
      <c r="L1495">
        <v>1.2825259190384342E-2</v>
      </c>
      <c r="M1495">
        <v>2.0554674597807576E-2</v>
      </c>
      <c r="N1495">
        <v>6.530532682103303E-3</v>
      </c>
      <c r="O1495" t="s">
        <v>788</v>
      </c>
    </row>
    <row r="1496" spans="1:15">
      <c r="A1496" t="s">
        <v>5319</v>
      </c>
      <c r="B1496" t="s">
        <v>115</v>
      </c>
      <c r="C1496" t="s">
        <v>352</v>
      </c>
      <c r="D1496" t="s">
        <v>114</v>
      </c>
      <c r="E1496" t="s">
        <v>353</v>
      </c>
      <c r="F1496" t="s">
        <v>5320</v>
      </c>
      <c r="G1496">
        <v>168506438.88305736</v>
      </c>
      <c r="H1496">
        <v>329212579.7152195</v>
      </c>
      <c r="I1496">
        <v>871701.8339656</v>
      </c>
      <c r="J1496">
        <v>1209405.5707758942</v>
      </c>
      <c r="K1496">
        <v>5.9892179769990761E-3</v>
      </c>
      <c r="L1496">
        <v>8.4892311401364145E-3</v>
      </c>
      <c r="M1496">
        <v>8.97152982115214E-3</v>
      </c>
      <c r="N1496">
        <v>6.10199264583335E-3</v>
      </c>
      <c r="O1496" t="s">
        <v>775</v>
      </c>
    </row>
    <row r="1497" spans="1:15">
      <c r="A1497" t="s">
        <v>5321</v>
      </c>
      <c r="B1497" t="s">
        <v>115</v>
      </c>
      <c r="C1497" t="s">
        <v>3752</v>
      </c>
      <c r="D1497" t="s">
        <v>114</v>
      </c>
      <c r="E1497" t="s">
        <v>3753</v>
      </c>
      <c r="F1497" t="s">
        <v>5322</v>
      </c>
      <c r="G1497">
        <v>58922080.738289297</v>
      </c>
      <c r="H1497">
        <v>98552954.44738175</v>
      </c>
      <c r="I1497">
        <v>185793.75636904</v>
      </c>
      <c r="J1497">
        <v>515698.70988663094</v>
      </c>
      <c r="K1497">
        <v>2.0942652846925461E-3</v>
      </c>
      <c r="L1497">
        <v>2.5413330516436544E-3</v>
      </c>
      <c r="M1497">
        <v>1.9121839153025079E-3</v>
      </c>
      <c r="N1497">
        <v>2.6019309082354774E-3</v>
      </c>
      <c r="O1497" t="s">
        <v>775</v>
      </c>
    </row>
    <row r="1498" spans="1:15">
      <c r="A1498" t="s">
        <v>5323</v>
      </c>
      <c r="B1498" t="s">
        <v>115</v>
      </c>
      <c r="C1498" t="s">
        <v>5324</v>
      </c>
      <c r="D1498" t="s">
        <v>114</v>
      </c>
      <c r="E1498" t="s">
        <v>5325</v>
      </c>
      <c r="F1498" t="s">
        <v>5326</v>
      </c>
      <c r="G1498">
        <v>334571008.96737194</v>
      </c>
      <c r="H1498">
        <v>548405770.48458457</v>
      </c>
      <c r="I1498">
        <v>1764437.0695912002</v>
      </c>
      <c r="J1498">
        <v>1909238.9204766799</v>
      </c>
      <c r="K1498">
        <v>1.1891644703741816E-2</v>
      </c>
      <c r="L1498">
        <v>1.4141450330529434E-2</v>
      </c>
      <c r="M1498">
        <v>1.8159534798005753E-2</v>
      </c>
      <c r="N1498">
        <v>9.6329652627723077E-3</v>
      </c>
      <c r="O1498" t="s">
        <v>775</v>
      </c>
    </row>
    <row r="1499" spans="1:15">
      <c r="A1499" t="s">
        <v>5327</v>
      </c>
      <c r="B1499" t="s">
        <v>115</v>
      </c>
      <c r="C1499" t="s">
        <v>1852</v>
      </c>
      <c r="D1499" t="s">
        <v>114</v>
      </c>
      <c r="E1499" t="s">
        <v>1853</v>
      </c>
      <c r="F1499" t="s">
        <v>5328</v>
      </c>
      <c r="G1499">
        <v>182536268.36193886</v>
      </c>
      <c r="H1499">
        <v>329622780.17072129</v>
      </c>
      <c r="I1499">
        <v>1034568.0834032</v>
      </c>
      <c r="J1499">
        <v>1035187.5031558422</v>
      </c>
      <c r="K1499">
        <v>6.4878796749503545E-3</v>
      </c>
      <c r="L1499">
        <v>8.4998087629099914E-3</v>
      </c>
      <c r="M1499">
        <v>1.0647744504608104E-2</v>
      </c>
      <c r="N1499">
        <v>5.2229844842396856E-3</v>
      </c>
      <c r="O1499" t="s">
        <v>775</v>
      </c>
    </row>
    <row r="1500" spans="1:15">
      <c r="A1500" t="s">
        <v>5329</v>
      </c>
      <c r="B1500" t="s">
        <v>115</v>
      </c>
      <c r="C1500" t="s">
        <v>5330</v>
      </c>
      <c r="D1500" t="s">
        <v>114</v>
      </c>
      <c r="E1500" t="s">
        <v>5331</v>
      </c>
      <c r="F1500" t="s">
        <v>5332</v>
      </c>
      <c r="G1500">
        <v>307112022.24765623</v>
      </c>
      <c r="H1500">
        <v>478043707.39555728</v>
      </c>
      <c r="I1500">
        <v>926821.43937019003</v>
      </c>
      <c r="J1500">
        <v>2655506.3572242032</v>
      </c>
      <c r="K1500">
        <v>1.09156709784527E-2</v>
      </c>
      <c r="L1500">
        <v>1.2327060924218423E-2</v>
      </c>
      <c r="M1500">
        <v>9.5388191904629462E-3</v>
      </c>
      <c r="N1500">
        <v>1.3398218640873464E-2</v>
      </c>
      <c r="O1500" t="s">
        <v>775</v>
      </c>
    </row>
    <row r="1501" spans="1:15">
      <c r="A1501" t="s">
        <v>5333</v>
      </c>
      <c r="B1501" t="s">
        <v>115</v>
      </c>
      <c r="C1501" t="s">
        <v>800</v>
      </c>
      <c r="D1501" t="s">
        <v>114</v>
      </c>
      <c r="E1501" t="s">
        <v>801</v>
      </c>
      <c r="F1501" t="s">
        <v>5334</v>
      </c>
      <c r="G1501">
        <v>29718410.291638304</v>
      </c>
      <c r="H1501">
        <v>59034280.165648758</v>
      </c>
      <c r="I1501">
        <v>63458.838115170001</v>
      </c>
      <c r="J1501">
        <v>364031.683389596</v>
      </c>
      <c r="K1501">
        <v>1.0562803317565727E-3</v>
      </c>
      <c r="L1501">
        <v>1.5222858432423216E-3</v>
      </c>
      <c r="M1501">
        <v>6.5311650885935952E-4</v>
      </c>
      <c r="N1501">
        <v>1.8367028468940837E-3</v>
      </c>
      <c r="O1501" t="s">
        <v>788</v>
      </c>
    </row>
    <row r="1502" spans="1:15">
      <c r="A1502" t="s">
        <v>5335</v>
      </c>
      <c r="B1502" t="s">
        <v>115</v>
      </c>
      <c r="C1502" t="s">
        <v>3770</v>
      </c>
      <c r="D1502" t="s">
        <v>114</v>
      </c>
      <c r="E1502" t="s">
        <v>3771</v>
      </c>
      <c r="F1502" t="s">
        <v>5336</v>
      </c>
      <c r="G1502">
        <v>31805400.091806099</v>
      </c>
      <c r="H1502">
        <v>80072742.324411422</v>
      </c>
      <c r="I1502">
        <v>130421.80108791</v>
      </c>
      <c r="J1502">
        <v>367042.33015651692</v>
      </c>
      <c r="K1502">
        <v>1.1304581312034723E-3</v>
      </c>
      <c r="L1502">
        <v>2.0647935695668903E-3</v>
      </c>
      <c r="M1502">
        <v>1.3422973684310642E-3</v>
      </c>
      <c r="N1502">
        <v>1.851892907924783E-3</v>
      </c>
      <c r="O1502" t="s">
        <v>775</v>
      </c>
    </row>
    <row r="1503" spans="1:15">
      <c r="A1503" t="s">
        <v>5337</v>
      </c>
      <c r="B1503" t="s">
        <v>115</v>
      </c>
      <c r="C1503" t="s">
        <v>2515</v>
      </c>
      <c r="D1503" t="s">
        <v>114</v>
      </c>
      <c r="E1503" t="s">
        <v>2516</v>
      </c>
      <c r="F1503" t="s">
        <v>5338</v>
      </c>
      <c r="G1503">
        <v>380705438.35018396</v>
      </c>
      <c r="H1503">
        <v>551542838.53902888</v>
      </c>
      <c r="I1503">
        <v>1049018.5763812</v>
      </c>
      <c r="J1503">
        <v>3350254.9636169001</v>
      </c>
      <c r="K1503">
        <v>1.3531398980490193E-2</v>
      </c>
      <c r="L1503">
        <v>1.4222344249709414E-2</v>
      </c>
      <c r="M1503">
        <v>1.0796468556377843E-2</v>
      </c>
      <c r="N1503">
        <v>1.6903536451003485E-2</v>
      </c>
      <c r="O1503" t="s">
        <v>788</v>
      </c>
    </row>
    <row r="1504" spans="1:15">
      <c r="A1504" t="s">
        <v>5339</v>
      </c>
      <c r="B1504" t="s">
        <v>115</v>
      </c>
      <c r="C1504" t="s">
        <v>3115</v>
      </c>
      <c r="D1504" t="s">
        <v>114</v>
      </c>
      <c r="E1504" t="s">
        <v>3116</v>
      </c>
      <c r="F1504" t="s">
        <v>5340</v>
      </c>
      <c r="G1504">
        <v>32003823.4260309</v>
      </c>
      <c r="H1504">
        <v>67528249.860357568</v>
      </c>
      <c r="I1504">
        <v>28227.568363888</v>
      </c>
      <c r="J1504">
        <v>473600.66881775099</v>
      </c>
      <c r="K1504">
        <v>1.1375106842588486E-3</v>
      </c>
      <c r="L1504">
        <v>1.7413153593624903E-3</v>
      </c>
      <c r="M1504">
        <v>2.9051730934550918E-4</v>
      </c>
      <c r="N1504">
        <v>2.3895274406034463E-3</v>
      </c>
      <c r="O1504" t="s">
        <v>788</v>
      </c>
    </row>
    <row r="1505" spans="1:15">
      <c r="A1505" t="s">
        <v>5341</v>
      </c>
      <c r="B1505" t="s">
        <v>115</v>
      </c>
      <c r="C1505" t="s">
        <v>5342</v>
      </c>
      <c r="D1505" t="s">
        <v>114</v>
      </c>
      <c r="E1505" t="s">
        <v>5343</v>
      </c>
      <c r="F1505" t="s">
        <v>5344</v>
      </c>
      <c r="G1505">
        <v>21340749.5613488</v>
      </c>
      <c r="H1505">
        <v>47470159.906757817</v>
      </c>
      <c r="I1505">
        <v>190309.91195095002</v>
      </c>
      <c r="J1505">
        <v>58692.664577973905</v>
      </c>
      <c r="K1505">
        <v>7.585134536263504E-4</v>
      </c>
      <c r="L1505">
        <v>1.22408797396594E-3</v>
      </c>
      <c r="M1505">
        <v>1.9586640566780821E-3</v>
      </c>
      <c r="N1505">
        <v>2.961307738886916E-4</v>
      </c>
      <c r="O1505" t="s">
        <v>775</v>
      </c>
    </row>
    <row r="1506" spans="1:15">
      <c r="A1506" t="s">
        <v>5345</v>
      </c>
      <c r="B1506" t="s">
        <v>115</v>
      </c>
      <c r="C1506" t="s">
        <v>2523</v>
      </c>
      <c r="D1506" t="s">
        <v>114</v>
      </c>
      <c r="E1506" t="s">
        <v>2524</v>
      </c>
      <c r="F1506" t="s">
        <v>5346</v>
      </c>
      <c r="G1506">
        <v>259922555.90055442</v>
      </c>
      <c r="H1506">
        <v>425066292.77067059</v>
      </c>
      <c r="I1506">
        <v>761356.04106069996</v>
      </c>
      <c r="J1506">
        <v>2346847.0912736212</v>
      </c>
      <c r="K1506">
        <v>9.2384175628298267E-3</v>
      </c>
      <c r="L1506">
        <v>1.0960960277801616E-2</v>
      </c>
      <c r="M1506">
        <v>7.835854142713615E-3</v>
      </c>
      <c r="N1506">
        <v>1.1840894434329207E-2</v>
      </c>
      <c r="O1506" t="s">
        <v>788</v>
      </c>
    </row>
    <row r="1507" spans="1:15">
      <c r="A1507" t="s">
        <v>5347</v>
      </c>
      <c r="B1507" t="s">
        <v>115</v>
      </c>
      <c r="C1507" t="s">
        <v>808</v>
      </c>
      <c r="D1507" t="s">
        <v>114</v>
      </c>
      <c r="E1507" t="s">
        <v>809</v>
      </c>
      <c r="F1507" t="s">
        <v>5348</v>
      </c>
      <c r="G1507">
        <v>33336820.08234882</v>
      </c>
      <c r="H1507">
        <v>71629069.338197544</v>
      </c>
      <c r="I1507">
        <v>70455.427621315001</v>
      </c>
      <c r="J1507">
        <v>423712.69952867599</v>
      </c>
      <c r="K1507">
        <v>1.1848893339426124E-3</v>
      </c>
      <c r="L1507">
        <v>1.8470610281381835E-3</v>
      </c>
      <c r="M1507">
        <v>7.2512520375355555E-4</v>
      </c>
      <c r="N1507">
        <v>2.1378202969674219E-3</v>
      </c>
      <c r="O1507" t="s">
        <v>775</v>
      </c>
    </row>
    <row r="1508" spans="1:15">
      <c r="A1508" t="s">
        <v>5349</v>
      </c>
      <c r="B1508" t="s">
        <v>115</v>
      </c>
      <c r="C1508" t="s">
        <v>380</v>
      </c>
      <c r="D1508" t="s">
        <v>114</v>
      </c>
      <c r="E1508" t="s">
        <v>381</v>
      </c>
      <c r="F1508" t="s">
        <v>5350</v>
      </c>
      <c r="G1508">
        <v>1084896883.4379022</v>
      </c>
      <c r="H1508">
        <v>1272301248.2733648</v>
      </c>
      <c r="I1508">
        <v>3788517.9141820995</v>
      </c>
      <c r="J1508">
        <v>6368126.6168223731</v>
      </c>
      <c r="K1508">
        <v>3.8560448850182609E-2</v>
      </c>
      <c r="L1508">
        <v>3.2808161176039519E-2</v>
      </c>
      <c r="M1508">
        <v>3.8991315746612402E-2</v>
      </c>
      <c r="N1508">
        <v>3.2130050268129831E-2</v>
      </c>
      <c r="O1508" t="s">
        <v>775</v>
      </c>
    </row>
    <row r="1509" spans="1:15">
      <c r="A1509" t="s">
        <v>5351</v>
      </c>
      <c r="B1509" t="s">
        <v>115</v>
      </c>
      <c r="C1509" t="s">
        <v>2531</v>
      </c>
      <c r="D1509" t="s">
        <v>114</v>
      </c>
      <c r="E1509" t="s">
        <v>2532</v>
      </c>
      <c r="F1509" t="s">
        <v>5352</v>
      </c>
      <c r="G1509">
        <v>123698824.13140599</v>
      </c>
      <c r="H1509">
        <v>188141497.06518015</v>
      </c>
      <c r="I1509">
        <v>450520.83035443001</v>
      </c>
      <c r="J1509">
        <v>984032.32406850997</v>
      </c>
      <c r="K1509">
        <v>4.3966226224483717E-3</v>
      </c>
      <c r="L1509">
        <v>4.8515055439838457E-3</v>
      </c>
      <c r="M1509">
        <v>4.6367472306298911E-3</v>
      </c>
      <c r="N1509">
        <v>4.9648836997469121E-3</v>
      </c>
      <c r="O1509" t="s">
        <v>775</v>
      </c>
    </row>
    <row r="1510" spans="1:15">
      <c r="A1510" t="s">
        <v>5353</v>
      </c>
      <c r="B1510" t="s">
        <v>115</v>
      </c>
      <c r="C1510" t="s">
        <v>5354</v>
      </c>
      <c r="D1510" t="s">
        <v>114</v>
      </c>
      <c r="E1510" t="s">
        <v>5355</v>
      </c>
      <c r="F1510" t="s">
        <v>5356</v>
      </c>
      <c r="G1510">
        <v>327824791.60844308</v>
      </c>
      <c r="H1510">
        <v>460867890.26908636</v>
      </c>
      <c r="I1510">
        <v>1105204.7268749001</v>
      </c>
      <c r="J1510">
        <v>2445018.025133546</v>
      </c>
      <c r="K1510">
        <v>1.1651864155587922E-2</v>
      </c>
      <c r="L1510">
        <v>1.1884157187874401E-2</v>
      </c>
      <c r="M1510">
        <v>1.1374734776602252E-2</v>
      </c>
      <c r="N1510">
        <v>1.2336210754117234E-2</v>
      </c>
      <c r="O1510" t="s">
        <v>775</v>
      </c>
    </row>
    <row r="1511" spans="1:15">
      <c r="A1511" t="s">
        <v>5357</v>
      </c>
      <c r="B1511" t="s">
        <v>115</v>
      </c>
      <c r="C1511" t="s">
        <v>5358</v>
      </c>
      <c r="D1511" t="s">
        <v>114</v>
      </c>
      <c r="E1511" t="s">
        <v>5359</v>
      </c>
      <c r="F1511" t="s">
        <v>5360</v>
      </c>
      <c r="G1511">
        <v>161941516.7149488</v>
      </c>
      <c r="H1511">
        <v>267872129.52565861</v>
      </c>
      <c r="I1511">
        <v>663325.30688990001</v>
      </c>
      <c r="J1511">
        <v>1189481.45342526</v>
      </c>
      <c r="K1511">
        <v>5.755881196948062E-3</v>
      </c>
      <c r="L1511">
        <v>6.9074773069455328E-3</v>
      </c>
      <c r="M1511">
        <v>6.8269246891620962E-3</v>
      </c>
      <c r="N1511">
        <v>6.0014665522828692E-3</v>
      </c>
      <c r="O1511" t="s">
        <v>775</v>
      </c>
    </row>
    <row r="1512" spans="1:15">
      <c r="A1512" t="s">
        <v>5361</v>
      </c>
      <c r="B1512" t="s">
        <v>115</v>
      </c>
      <c r="C1512" t="s">
        <v>832</v>
      </c>
      <c r="D1512" t="s">
        <v>114</v>
      </c>
      <c r="E1512" t="s">
        <v>833</v>
      </c>
      <c r="F1512" t="s">
        <v>5362</v>
      </c>
      <c r="G1512">
        <v>158337284.6629236</v>
      </c>
      <c r="H1512">
        <v>281118926.59590209</v>
      </c>
      <c r="I1512">
        <v>629368.04587390006</v>
      </c>
      <c r="J1512">
        <v>1301047.4390814388</v>
      </c>
      <c r="K1512">
        <v>5.627776113591298E-3</v>
      </c>
      <c r="L1512">
        <v>7.2490654755782641E-3</v>
      </c>
      <c r="M1512">
        <v>6.4774375503502341E-3</v>
      </c>
      <c r="N1512">
        <v>6.5643669063488756E-3</v>
      </c>
      <c r="O1512" t="s">
        <v>775</v>
      </c>
    </row>
    <row r="1513" spans="1:15">
      <c r="A1513" t="s">
        <v>5363</v>
      </c>
      <c r="B1513" t="s">
        <v>115</v>
      </c>
      <c r="C1513" t="s">
        <v>1922</v>
      </c>
      <c r="D1513" t="s">
        <v>114</v>
      </c>
      <c r="E1513" t="s">
        <v>1923</v>
      </c>
      <c r="F1513" t="s">
        <v>5364</v>
      </c>
      <c r="G1513">
        <v>22731761.387865797</v>
      </c>
      <c r="H1513">
        <v>44518654.730499633</v>
      </c>
      <c r="I1513">
        <v>93001.384418469999</v>
      </c>
      <c r="J1513">
        <v>217100.11143028102</v>
      </c>
      <c r="K1513">
        <v>8.0795413430785027E-4</v>
      </c>
      <c r="L1513">
        <v>1.1479790668450787E-3</v>
      </c>
      <c r="M1513">
        <v>9.5716753275944602E-4</v>
      </c>
      <c r="N1513">
        <v>1.0953672741124273E-3</v>
      </c>
      <c r="O1513" t="s">
        <v>788</v>
      </c>
    </row>
    <row r="1514" spans="1:15">
      <c r="A1514" t="s">
        <v>5365</v>
      </c>
      <c r="B1514" t="s">
        <v>115</v>
      </c>
      <c r="C1514" t="s">
        <v>420</v>
      </c>
      <c r="D1514" t="s">
        <v>114</v>
      </c>
      <c r="E1514" t="s">
        <v>421</v>
      </c>
      <c r="F1514" t="s">
        <v>5366</v>
      </c>
      <c r="G1514">
        <v>57587617.039278224</v>
      </c>
      <c r="H1514">
        <v>105778763.50383259</v>
      </c>
      <c r="I1514">
        <v>252781.66370184999</v>
      </c>
      <c r="J1514">
        <v>466780.33037463098</v>
      </c>
      <c r="K1514">
        <v>2.0468344919658868E-3</v>
      </c>
      <c r="L1514">
        <v>2.7276611783141631E-3</v>
      </c>
      <c r="M1514">
        <v>2.6016215014996683E-3</v>
      </c>
      <c r="N1514">
        <v>2.3551157791826104E-3</v>
      </c>
      <c r="O1514" t="s">
        <v>788</v>
      </c>
    </row>
    <row r="1515" spans="1:15">
      <c r="A1515" t="s">
        <v>5367</v>
      </c>
      <c r="B1515" t="s">
        <v>115</v>
      </c>
      <c r="C1515" t="s">
        <v>2835</v>
      </c>
      <c r="D1515" t="s">
        <v>114</v>
      </c>
      <c r="E1515" t="s">
        <v>2836</v>
      </c>
      <c r="F1515" t="s">
        <v>5368</v>
      </c>
      <c r="G1515">
        <v>74135033.614840701</v>
      </c>
      <c r="H1515">
        <v>150289869.00685167</v>
      </c>
      <c r="I1515">
        <v>220636.31062034002</v>
      </c>
      <c r="J1515">
        <v>839227.83178723999</v>
      </c>
      <c r="K1515">
        <v>2.6349786927701681E-3</v>
      </c>
      <c r="L1515">
        <v>3.8754455772122653E-3</v>
      </c>
      <c r="M1515">
        <v>2.2707824662411826E-3</v>
      </c>
      <c r="N1515">
        <v>4.2342801963935498E-3</v>
      </c>
      <c r="O1515" t="s">
        <v>775</v>
      </c>
    </row>
    <row r="1516" spans="1:15">
      <c r="A1516" t="s">
        <v>5369</v>
      </c>
      <c r="B1516" t="s">
        <v>115</v>
      </c>
      <c r="C1516" t="s">
        <v>424</v>
      </c>
      <c r="D1516" t="s">
        <v>114</v>
      </c>
      <c r="E1516" t="s">
        <v>425</v>
      </c>
      <c r="F1516" t="s">
        <v>5370</v>
      </c>
      <c r="G1516">
        <v>65747101.377110906</v>
      </c>
      <c r="H1516">
        <v>121037837.18741409</v>
      </c>
      <c r="I1516">
        <v>0</v>
      </c>
      <c r="J1516">
        <v>995827.56634278002</v>
      </c>
      <c r="K1516">
        <v>2.3368467348399095E-3</v>
      </c>
      <c r="L1516">
        <v>3.1211388625398111E-3</v>
      </c>
      <c r="M1516">
        <v>0</v>
      </c>
      <c r="N1516">
        <v>5.0243959786321858E-3</v>
      </c>
      <c r="O1516" t="s">
        <v>775</v>
      </c>
    </row>
    <row r="1517" spans="1:15">
      <c r="A1517" t="s">
        <v>5371</v>
      </c>
      <c r="B1517" t="s">
        <v>115</v>
      </c>
      <c r="C1517" t="s">
        <v>5372</v>
      </c>
      <c r="D1517" t="s">
        <v>114</v>
      </c>
      <c r="E1517" t="s">
        <v>5373</v>
      </c>
      <c r="F1517" t="s">
        <v>5374</v>
      </c>
      <c r="G1517">
        <v>41489138.756407902</v>
      </c>
      <c r="H1517">
        <v>84345789.706826583</v>
      </c>
      <c r="I1517">
        <v>157051.11074417</v>
      </c>
      <c r="J1517">
        <v>434508.05644369998</v>
      </c>
      <c r="K1517">
        <v>1.4746468879004463E-3</v>
      </c>
      <c r="L1517">
        <v>2.1749803884711259E-3</v>
      </c>
      <c r="M1517">
        <v>1.6163654458274221E-3</v>
      </c>
      <c r="N1517">
        <v>2.1922877064918891E-3</v>
      </c>
      <c r="O1517" t="s">
        <v>775</v>
      </c>
    </row>
    <row r="1518" spans="1:15">
      <c r="A1518" t="s">
        <v>5375</v>
      </c>
      <c r="B1518" t="s">
        <v>115</v>
      </c>
      <c r="C1518" t="s">
        <v>1338</v>
      </c>
      <c r="D1518" t="s">
        <v>114</v>
      </c>
      <c r="E1518" t="s">
        <v>1339</v>
      </c>
      <c r="F1518" t="s">
        <v>5376</v>
      </c>
      <c r="G1518">
        <v>28268896.088957228</v>
      </c>
      <c r="H1518">
        <v>83022813.06406191</v>
      </c>
      <c r="I1518">
        <v>165475.23862329</v>
      </c>
      <c r="J1518">
        <v>312580.234792259</v>
      </c>
      <c r="K1518">
        <v>1.00476030333417E-3</v>
      </c>
      <c r="L1518">
        <v>2.1408654876275851E-3</v>
      </c>
      <c r="M1518">
        <v>1.7030663239716187E-3</v>
      </c>
      <c r="N1518">
        <v>1.577107250061332E-3</v>
      </c>
      <c r="O1518" t="s">
        <v>775</v>
      </c>
    </row>
    <row r="1519" spans="1:15">
      <c r="A1519" t="s">
        <v>5377</v>
      </c>
      <c r="B1519" t="s">
        <v>115</v>
      </c>
      <c r="C1519" t="s">
        <v>5378</v>
      </c>
      <c r="D1519" t="s">
        <v>114</v>
      </c>
      <c r="E1519" t="s">
        <v>5379</v>
      </c>
      <c r="F1519" t="s">
        <v>5380</v>
      </c>
      <c r="G1519">
        <v>97776669.287948787</v>
      </c>
      <c r="H1519">
        <v>161611558.0452078</v>
      </c>
      <c r="I1519">
        <v>215445.59789323999</v>
      </c>
      <c r="J1519">
        <v>1003996.1096026279</v>
      </c>
      <c r="K1519">
        <v>3.4752724543474795E-3</v>
      </c>
      <c r="L1519">
        <v>4.1673920004822833E-3</v>
      </c>
      <c r="M1519">
        <v>2.2173598024246353E-3</v>
      </c>
      <c r="N1519">
        <v>5.065609937045479E-3</v>
      </c>
      <c r="O1519" t="s">
        <v>775</v>
      </c>
    </row>
    <row r="1520" spans="1:15">
      <c r="A1520" t="s">
        <v>5381</v>
      </c>
      <c r="B1520" t="s">
        <v>115</v>
      </c>
      <c r="C1520" t="s">
        <v>444</v>
      </c>
      <c r="D1520" t="s">
        <v>114</v>
      </c>
      <c r="E1520" t="s">
        <v>445</v>
      </c>
      <c r="F1520" t="s">
        <v>5382</v>
      </c>
      <c r="G1520">
        <v>479229773.57505018</v>
      </c>
      <c r="H1520">
        <v>753794777.03730631</v>
      </c>
      <c r="I1520">
        <v>1785865.6195378001</v>
      </c>
      <c r="J1520">
        <v>3761736.2871344001</v>
      </c>
      <c r="K1520">
        <v>1.7033245696924378E-2</v>
      </c>
      <c r="L1520">
        <v>1.9437708303955963E-2</v>
      </c>
      <c r="M1520">
        <v>1.8380076808334433E-2</v>
      </c>
      <c r="N1520">
        <v>1.8979643979093269E-2</v>
      </c>
      <c r="O1520" t="s">
        <v>775</v>
      </c>
    </row>
    <row r="1521" spans="1:15">
      <c r="A1521" t="s">
        <v>5383</v>
      </c>
      <c r="B1521" t="s">
        <v>115</v>
      </c>
      <c r="C1521" t="s">
        <v>5384</v>
      </c>
      <c r="D1521" t="s">
        <v>114</v>
      </c>
      <c r="E1521" t="s">
        <v>5385</v>
      </c>
      <c r="F1521" t="s">
        <v>5386</v>
      </c>
      <c r="G1521">
        <v>48156935.704855397</v>
      </c>
      <c r="H1521">
        <v>88800864.776291341</v>
      </c>
      <c r="I1521">
        <v>174195.95392120001</v>
      </c>
      <c r="J1521">
        <v>423463.80128042703</v>
      </c>
      <c r="K1521">
        <v>1.7116401423738611E-3</v>
      </c>
      <c r="L1521">
        <v>2.2898610593253851E-3</v>
      </c>
      <c r="M1521">
        <v>1.7928196711695377E-3</v>
      </c>
      <c r="N1521">
        <v>2.1365644938546569E-3</v>
      </c>
      <c r="O1521" t="s">
        <v>775</v>
      </c>
    </row>
    <row r="1522" spans="1:15">
      <c r="A1522" t="s">
        <v>5387</v>
      </c>
      <c r="B1522" t="s">
        <v>115</v>
      </c>
      <c r="C1522" t="s">
        <v>5388</v>
      </c>
      <c r="D1522" t="s">
        <v>114</v>
      </c>
      <c r="E1522" t="s">
        <v>5389</v>
      </c>
      <c r="F1522" t="s">
        <v>5390</v>
      </c>
      <c r="G1522">
        <v>17532062.009709783</v>
      </c>
      <c r="H1522">
        <v>34051051.553414002</v>
      </c>
      <c r="I1522">
        <v>18115.831056545001</v>
      </c>
      <c r="J1522">
        <v>234474.444983814</v>
      </c>
      <c r="K1522">
        <v>6.2314141618818604E-4</v>
      </c>
      <c r="L1522">
        <v>8.7805650516661893E-4</v>
      </c>
      <c r="M1522">
        <v>1.8644760424487228E-4</v>
      </c>
      <c r="N1522">
        <v>1.1830285666777477E-3</v>
      </c>
      <c r="O1522" t="s">
        <v>775</v>
      </c>
    </row>
    <row r="1523" spans="1:15">
      <c r="A1523" t="s">
        <v>5391</v>
      </c>
      <c r="B1523" t="s">
        <v>115</v>
      </c>
      <c r="C1523" t="s">
        <v>452</v>
      </c>
      <c r="D1523" t="s">
        <v>114</v>
      </c>
      <c r="E1523" t="s">
        <v>453</v>
      </c>
      <c r="F1523" t="s">
        <v>5392</v>
      </c>
      <c r="G1523">
        <v>1304920975.9915638</v>
      </c>
      <c r="H1523">
        <v>1746978948.7294154</v>
      </c>
      <c r="I1523">
        <v>4579948.5091439988</v>
      </c>
      <c r="J1523">
        <v>8895854.2360238004</v>
      </c>
      <c r="K1523">
        <v>4.6380756840964051E-2</v>
      </c>
      <c r="L1523">
        <v>4.5048424654809495E-2</v>
      </c>
      <c r="M1523">
        <v>4.7136696319888864E-2</v>
      </c>
      <c r="N1523">
        <v>4.4883567959586777E-2</v>
      </c>
      <c r="O1523" t="s">
        <v>788</v>
      </c>
    </row>
    <row r="1524" spans="1:15">
      <c r="A1524" t="s">
        <v>5393</v>
      </c>
      <c r="B1524" t="s">
        <v>115</v>
      </c>
      <c r="C1524" t="s">
        <v>2585</v>
      </c>
      <c r="D1524" t="s">
        <v>114</v>
      </c>
      <c r="E1524" t="s">
        <v>2586</v>
      </c>
      <c r="F1524" t="s">
        <v>5394</v>
      </c>
      <c r="G1524">
        <v>26475707.568405803</v>
      </c>
      <c r="H1524">
        <v>53179407.904696494</v>
      </c>
      <c r="I1524">
        <v>73141.876436439998</v>
      </c>
      <c r="J1524">
        <v>281000.21857930598</v>
      </c>
      <c r="K1524">
        <v>9.41025071644369E-4</v>
      </c>
      <c r="L1524">
        <v>1.3713093405758924E-3</v>
      </c>
      <c r="M1524">
        <v>7.5277405651350492E-4</v>
      </c>
      <c r="N1524">
        <v>1.4177719275333318E-3</v>
      </c>
      <c r="O1524" t="s">
        <v>788</v>
      </c>
    </row>
    <row r="1525" spans="1:15">
      <c r="A1525" t="s">
        <v>5395</v>
      </c>
      <c r="B1525" t="s">
        <v>115</v>
      </c>
      <c r="C1525" t="s">
        <v>2884</v>
      </c>
      <c r="D1525" t="s">
        <v>114</v>
      </c>
      <c r="E1525" t="s">
        <v>2885</v>
      </c>
      <c r="F1525" t="s">
        <v>5396</v>
      </c>
      <c r="G1525">
        <v>74184346.868498102</v>
      </c>
      <c r="H1525">
        <v>141352310.8946467</v>
      </c>
      <c r="I1525">
        <v>291963.20478623</v>
      </c>
      <c r="J1525">
        <v>566640.97746403492</v>
      </c>
      <c r="K1525">
        <v>2.6367314318777473E-3</v>
      </c>
      <c r="L1525">
        <v>3.6449774805540451E-3</v>
      </c>
      <c r="M1525">
        <v>3.0048767782243527E-3</v>
      </c>
      <c r="N1525">
        <v>2.8589574588242664E-3</v>
      </c>
      <c r="O1525" t="s">
        <v>788</v>
      </c>
    </row>
    <row r="1526" spans="1:15">
      <c r="A1526" t="s">
        <v>5397</v>
      </c>
      <c r="B1526" t="s">
        <v>115</v>
      </c>
      <c r="C1526" t="s">
        <v>460</v>
      </c>
      <c r="D1526" t="s">
        <v>114</v>
      </c>
      <c r="E1526" t="s">
        <v>461</v>
      </c>
      <c r="F1526" t="s">
        <v>5398</v>
      </c>
      <c r="G1526">
        <v>112098713.24043579</v>
      </c>
      <c r="H1526">
        <v>204785347.53286919</v>
      </c>
      <c r="I1526">
        <v>413956.44130882004</v>
      </c>
      <c r="J1526">
        <v>920155.80078725598</v>
      </c>
      <c r="K1526">
        <v>3.9843203202698935E-3</v>
      </c>
      <c r="L1526">
        <v>5.2806917366995179E-3</v>
      </c>
      <c r="M1526">
        <v>4.2604276062664032E-3</v>
      </c>
      <c r="N1526">
        <v>4.6425980374991726E-3</v>
      </c>
      <c r="O1526" t="s">
        <v>788</v>
      </c>
    </row>
    <row r="1527" spans="1:15">
      <c r="A1527" t="s">
        <v>5399</v>
      </c>
      <c r="B1527" t="s">
        <v>115</v>
      </c>
      <c r="C1527" t="s">
        <v>5400</v>
      </c>
      <c r="D1527" t="s">
        <v>114</v>
      </c>
      <c r="E1527" t="s">
        <v>5401</v>
      </c>
      <c r="F1527" t="s">
        <v>5402</v>
      </c>
      <c r="G1527">
        <v>28475168.4509506</v>
      </c>
      <c r="H1527">
        <v>61036675.429809347</v>
      </c>
      <c r="I1527">
        <v>143923.12776418001</v>
      </c>
      <c r="J1527">
        <v>233030.26090826903</v>
      </c>
      <c r="K1527">
        <v>1.012091834086334E-3</v>
      </c>
      <c r="L1527">
        <v>1.5739205536962121E-3</v>
      </c>
      <c r="M1527">
        <v>1.4812526283394117E-3</v>
      </c>
      <c r="N1527">
        <v>1.1757420113474696E-3</v>
      </c>
      <c r="O1527" t="s">
        <v>788</v>
      </c>
    </row>
    <row r="1528" spans="1:15">
      <c r="A1528" t="s">
        <v>5403</v>
      </c>
      <c r="B1528" t="s">
        <v>115</v>
      </c>
      <c r="C1528" t="s">
        <v>5404</v>
      </c>
      <c r="D1528" t="s">
        <v>114</v>
      </c>
      <c r="E1528" t="s">
        <v>5405</v>
      </c>
      <c r="F1528" t="s">
        <v>5406</v>
      </c>
      <c r="G1528">
        <v>67975385.843940407</v>
      </c>
      <c r="H1528">
        <v>153071123.84994632</v>
      </c>
      <c r="I1528">
        <v>215225.81917596</v>
      </c>
      <c r="J1528">
        <v>763334.02193738997</v>
      </c>
      <c r="K1528">
        <v>2.4160465652740739E-3</v>
      </c>
      <c r="L1528">
        <v>3.947164328795447E-3</v>
      </c>
      <c r="M1528">
        <v>2.2150978462840113E-3</v>
      </c>
      <c r="N1528">
        <v>3.8513619423698347E-3</v>
      </c>
      <c r="O1528" t="s">
        <v>788</v>
      </c>
    </row>
    <row r="1529" spans="1:15">
      <c r="A1529" t="s">
        <v>5407</v>
      </c>
      <c r="B1529" t="s">
        <v>115</v>
      </c>
      <c r="C1529" t="s">
        <v>882</v>
      </c>
      <c r="D1529" t="s">
        <v>114</v>
      </c>
      <c r="E1529" t="s">
        <v>883</v>
      </c>
      <c r="F1529" t="s">
        <v>5408</v>
      </c>
      <c r="G1529">
        <v>28522473.152780998</v>
      </c>
      <c r="H1529">
        <v>55207428.015847862</v>
      </c>
      <c r="I1529">
        <v>41000.065509989996</v>
      </c>
      <c r="J1529">
        <v>335670.59132309194</v>
      </c>
      <c r="K1529">
        <v>1.0137731833123765E-3</v>
      </c>
      <c r="L1529">
        <v>1.4236048254425455E-3</v>
      </c>
      <c r="M1529">
        <v>4.2197147701146444E-4</v>
      </c>
      <c r="N1529">
        <v>1.693608438037852E-3</v>
      </c>
      <c r="O1529" t="s">
        <v>775</v>
      </c>
    </row>
    <row r="1530" spans="1:15">
      <c r="A1530" t="s">
        <v>5409</v>
      </c>
      <c r="B1530" t="s">
        <v>115</v>
      </c>
      <c r="C1530" t="s">
        <v>5410</v>
      </c>
      <c r="D1530" t="s">
        <v>114</v>
      </c>
      <c r="E1530" t="s">
        <v>5411</v>
      </c>
      <c r="F1530" t="s">
        <v>5412</v>
      </c>
      <c r="G1530">
        <v>141711632.10891646</v>
      </c>
      <c r="H1530">
        <v>306374879.39362973</v>
      </c>
      <c r="I1530">
        <v>426713.74077193998</v>
      </c>
      <c r="J1530">
        <v>1685331.4117840622</v>
      </c>
      <c r="K1530">
        <v>5.0368511743674356E-3</v>
      </c>
      <c r="L1530">
        <v>7.9003274083687784E-3</v>
      </c>
      <c r="M1530">
        <v>4.391725359822885E-3</v>
      </c>
      <c r="N1530">
        <v>8.5032516212908294E-3</v>
      </c>
      <c r="O1530" t="s">
        <v>775</v>
      </c>
    </row>
    <row r="1531" spans="1:15">
      <c r="A1531" t="s">
        <v>5413</v>
      </c>
      <c r="B1531" t="s">
        <v>115</v>
      </c>
      <c r="C1531" t="s">
        <v>4592</v>
      </c>
      <c r="D1531" t="s">
        <v>114</v>
      </c>
      <c r="E1531" t="s">
        <v>4593</v>
      </c>
      <c r="F1531" t="s">
        <v>5414</v>
      </c>
      <c r="G1531">
        <v>32834519.924571067</v>
      </c>
      <c r="H1531">
        <v>61140350.580980152</v>
      </c>
      <c r="I1531">
        <v>171353.41839341001</v>
      </c>
      <c r="J1531">
        <v>231711.02142157999</v>
      </c>
      <c r="K1531">
        <v>1.1670360984534938E-3</v>
      </c>
      <c r="L1531">
        <v>1.5765939701329074E-3</v>
      </c>
      <c r="M1531">
        <v>1.7635643785206309E-3</v>
      </c>
      <c r="N1531">
        <v>1.169085857415001E-3</v>
      </c>
      <c r="O1531" t="s">
        <v>775</v>
      </c>
    </row>
    <row r="1532" spans="1:15">
      <c r="A1532" t="s">
        <v>5415</v>
      </c>
      <c r="B1532" t="s">
        <v>115</v>
      </c>
      <c r="C1532" t="s">
        <v>468</v>
      </c>
      <c r="D1532" t="s">
        <v>114</v>
      </c>
      <c r="E1532" t="s">
        <v>469</v>
      </c>
      <c r="F1532" t="s">
        <v>5416</v>
      </c>
      <c r="G1532">
        <v>3400131668.2448201</v>
      </c>
      <c r="H1532">
        <v>3503426762.1204019</v>
      </c>
      <c r="I1532">
        <v>11871521.716187</v>
      </c>
      <c r="J1532">
        <v>18382798.308192</v>
      </c>
      <c r="K1532">
        <v>0.1208507511439865</v>
      </c>
      <c r="L1532">
        <v>9.0341017928012246E-2</v>
      </c>
      <c r="M1532">
        <v>0.12218135485009195</v>
      </c>
      <c r="N1532">
        <v>9.2749448817621677E-2</v>
      </c>
      <c r="O1532" t="s">
        <v>788</v>
      </c>
    </row>
    <row r="1533" spans="1:15">
      <c r="A1533" t="s">
        <v>5417</v>
      </c>
      <c r="B1533" t="s">
        <v>115</v>
      </c>
      <c r="C1533" t="s">
        <v>2054</v>
      </c>
      <c r="D1533" t="s">
        <v>114</v>
      </c>
      <c r="E1533" t="s">
        <v>2055</v>
      </c>
      <c r="F1533" t="s">
        <v>5418</v>
      </c>
      <c r="G1533">
        <v>515333633.69673097</v>
      </c>
      <c r="H1533">
        <v>719521057.10036969</v>
      </c>
      <c r="I1533">
        <v>1721683.1096671</v>
      </c>
      <c r="J1533">
        <v>3786434.7414299999</v>
      </c>
      <c r="K1533">
        <v>1.8316483830215509E-2</v>
      </c>
      <c r="L1533">
        <v>1.8553909966636514E-2</v>
      </c>
      <c r="M1533">
        <v>1.7719512290898645E-2</v>
      </c>
      <c r="N1533">
        <v>1.9104258740358603E-2</v>
      </c>
      <c r="O1533" t="s">
        <v>788</v>
      </c>
    </row>
    <row r="1534" spans="1:15">
      <c r="A1534" t="s">
        <v>5419</v>
      </c>
      <c r="B1534" t="s">
        <v>115</v>
      </c>
      <c r="C1534" t="s">
        <v>472</v>
      </c>
      <c r="D1534" t="s">
        <v>114</v>
      </c>
      <c r="E1534" t="s">
        <v>473</v>
      </c>
      <c r="F1534" t="s">
        <v>5420</v>
      </c>
      <c r="G1534">
        <v>897385153.90936124</v>
      </c>
      <c r="H1534">
        <v>1168948370.9002538</v>
      </c>
      <c r="I1534">
        <v>4156515.6500999001</v>
      </c>
      <c r="J1534">
        <v>4463793.65388407</v>
      </c>
      <c r="K1534">
        <v>3.1895726547375436E-2</v>
      </c>
      <c r="L1534">
        <v>3.0143055043772383E-2</v>
      </c>
      <c r="M1534">
        <v>4.2778737699005941E-2</v>
      </c>
      <c r="N1534">
        <v>2.2521837757902511E-2</v>
      </c>
      <c r="O1534" t="s">
        <v>775</v>
      </c>
    </row>
    <row r="1535" spans="1:15">
      <c r="A1535" t="s">
        <v>5421</v>
      </c>
      <c r="B1535" t="s">
        <v>115</v>
      </c>
      <c r="C1535" t="s">
        <v>898</v>
      </c>
      <c r="D1535" t="s">
        <v>114</v>
      </c>
      <c r="E1535" t="s">
        <v>899</v>
      </c>
      <c r="F1535" t="s">
        <v>5422</v>
      </c>
      <c r="G1535">
        <v>211423582.88451231</v>
      </c>
      <c r="H1535">
        <v>315499586.18043399</v>
      </c>
      <c r="I1535">
        <v>730409.27919029992</v>
      </c>
      <c r="J1535">
        <v>1589566.30176185</v>
      </c>
      <c r="K1535">
        <v>7.5146204012551399E-3</v>
      </c>
      <c r="L1535">
        <v>8.1356214091817484E-3</v>
      </c>
      <c r="M1535">
        <v>7.5173509732005591E-3</v>
      </c>
      <c r="N1535">
        <v>8.0200737600312159E-3</v>
      </c>
      <c r="O1535" t="s">
        <v>788</v>
      </c>
    </row>
    <row r="1536" spans="1:15">
      <c r="A1536" t="s">
        <v>5423</v>
      </c>
      <c r="B1536" t="s">
        <v>115</v>
      </c>
      <c r="C1536" t="s">
        <v>2635</v>
      </c>
      <c r="D1536" t="s">
        <v>114</v>
      </c>
      <c r="E1536" t="s">
        <v>2636</v>
      </c>
      <c r="F1536" t="s">
        <v>5424</v>
      </c>
      <c r="G1536">
        <v>16335321.285634931</v>
      </c>
      <c r="H1536">
        <v>35703686.335754193</v>
      </c>
      <c r="I1536">
        <v>124056.62099714001</v>
      </c>
      <c r="J1536">
        <v>66954.597924776899</v>
      </c>
      <c r="K1536">
        <v>5.8060570594502888E-4</v>
      </c>
      <c r="L1536">
        <v>9.206721265673898E-4</v>
      </c>
      <c r="M1536">
        <v>1.2767871208025148E-3</v>
      </c>
      <c r="N1536">
        <v>3.3781592710839596E-4</v>
      </c>
      <c r="O1536" t="s">
        <v>775</v>
      </c>
    </row>
    <row r="1537" spans="1:15">
      <c r="A1537" t="s">
        <v>5425</v>
      </c>
      <c r="B1537" t="s">
        <v>115</v>
      </c>
      <c r="C1537" t="s">
        <v>5426</v>
      </c>
      <c r="D1537" t="s">
        <v>114</v>
      </c>
      <c r="E1537" t="s">
        <v>5427</v>
      </c>
      <c r="F1537" t="s">
        <v>5428</v>
      </c>
      <c r="G1537">
        <v>224780417.06782869</v>
      </c>
      <c r="H1537">
        <v>402732041.1702466</v>
      </c>
      <c r="I1537">
        <v>916223.23110199999</v>
      </c>
      <c r="J1537">
        <v>1747959.6368831699</v>
      </c>
      <c r="K1537">
        <v>7.9893618528980165E-3</v>
      </c>
      <c r="L1537">
        <v>1.0385038712647659E-2</v>
      </c>
      <c r="M1537">
        <v>9.4297427404384064E-3</v>
      </c>
      <c r="N1537">
        <v>8.8192390602532447E-3</v>
      </c>
      <c r="O1537" t="s">
        <v>775</v>
      </c>
    </row>
    <row r="1538" spans="1:15">
      <c r="A1538" t="s">
        <v>5429</v>
      </c>
      <c r="B1538" t="s">
        <v>115</v>
      </c>
      <c r="C1538" t="s">
        <v>902</v>
      </c>
      <c r="D1538" t="s">
        <v>114</v>
      </c>
      <c r="E1538" t="s">
        <v>903</v>
      </c>
      <c r="F1538" t="s">
        <v>5430</v>
      </c>
      <c r="G1538">
        <v>223761670.76055187</v>
      </c>
      <c r="H1538">
        <v>386175752.483657</v>
      </c>
      <c r="I1538">
        <v>755502.27819739992</v>
      </c>
      <c r="J1538">
        <v>1901325.0878377696</v>
      </c>
      <c r="K1538">
        <v>7.953152591471644E-3</v>
      </c>
      <c r="L1538">
        <v>9.9581104293941288E-3</v>
      </c>
      <c r="M1538">
        <v>7.7756073862566112E-3</v>
      </c>
      <c r="N1538">
        <v>9.5930364334946283E-3</v>
      </c>
      <c r="O1538" t="s">
        <v>788</v>
      </c>
    </row>
    <row r="1539" spans="1:15">
      <c r="A1539" t="s">
        <v>5431</v>
      </c>
      <c r="B1539" t="s">
        <v>115</v>
      </c>
      <c r="C1539" t="s">
        <v>484</v>
      </c>
      <c r="D1539" t="s">
        <v>114</v>
      </c>
      <c r="E1539" t="s">
        <v>485</v>
      </c>
      <c r="F1539" t="s">
        <v>5432</v>
      </c>
      <c r="G1539">
        <v>209776267.2295087</v>
      </c>
      <c r="H1539">
        <v>371716157.15696806</v>
      </c>
      <c r="I1539">
        <v>319298.84663156001</v>
      </c>
      <c r="J1539">
        <v>2536404.3415289903</v>
      </c>
      <c r="K1539">
        <v>7.4560699233022672E-3</v>
      </c>
      <c r="L1539">
        <v>9.5852484718489984E-3</v>
      </c>
      <c r="M1539">
        <v>3.2862144058854533E-3</v>
      </c>
      <c r="N1539">
        <v>1.2797295640816614E-2</v>
      </c>
      <c r="O1539" t="s">
        <v>788</v>
      </c>
    </row>
    <row r="1540" spans="1:15">
      <c r="A1540" t="s">
        <v>5433</v>
      </c>
      <c r="B1540" t="s">
        <v>115</v>
      </c>
      <c r="C1540" t="s">
        <v>2441</v>
      </c>
      <c r="D1540" t="s">
        <v>114</v>
      </c>
      <c r="E1540" t="s">
        <v>2442</v>
      </c>
      <c r="F1540" t="s">
        <v>5434</v>
      </c>
      <c r="G1540">
        <v>52232445.609991081</v>
      </c>
      <c r="H1540">
        <v>99647639.986286551</v>
      </c>
      <c r="I1540">
        <v>253102.1140492</v>
      </c>
      <c r="J1540">
        <v>351637.00522652414</v>
      </c>
      <c r="K1540">
        <v>1.8564958366195643E-3</v>
      </c>
      <c r="L1540">
        <v>2.5695611302109025E-3</v>
      </c>
      <c r="M1540">
        <v>2.6049195671173234E-3</v>
      </c>
      <c r="N1540">
        <v>1.7741661455375538E-3</v>
      </c>
      <c r="O1540" t="s">
        <v>775</v>
      </c>
    </row>
    <row r="1541" spans="1:15">
      <c r="A1541" t="s">
        <v>5435</v>
      </c>
      <c r="B1541" t="s">
        <v>115</v>
      </c>
      <c r="C1541" t="s">
        <v>910</v>
      </c>
      <c r="D1541" t="s">
        <v>114</v>
      </c>
      <c r="E1541" t="s">
        <v>911</v>
      </c>
      <c r="F1541" t="s">
        <v>5436</v>
      </c>
      <c r="G1541">
        <v>193241573.94273257</v>
      </c>
      <c r="H1541">
        <v>303293957.65807968</v>
      </c>
      <c r="I1541">
        <v>461559.86766683002</v>
      </c>
      <c r="J1541">
        <v>1878215.3214196037</v>
      </c>
      <c r="K1541">
        <v>6.8683779458695721E-3</v>
      </c>
      <c r="L1541">
        <v>7.8208813046980758E-3</v>
      </c>
      <c r="M1541">
        <v>4.7503606803050652E-3</v>
      </c>
      <c r="N1541">
        <v>9.4764373139452542E-3</v>
      </c>
      <c r="O1541" t="s">
        <v>775</v>
      </c>
    </row>
    <row r="1542" spans="1:15">
      <c r="A1542" t="s">
        <v>5437</v>
      </c>
      <c r="B1542" t="s">
        <v>115</v>
      </c>
      <c r="C1542" t="s">
        <v>3222</v>
      </c>
      <c r="D1542" t="s">
        <v>114</v>
      </c>
      <c r="E1542" t="s">
        <v>3223</v>
      </c>
      <c r="F1542" t="s">
        <v>5438</v>
      </c>
      <c r="G1542">
        <v>52887877.931935541</v>
      </c>
      <c r="H1542">
        <v>100378124.17026415</v>
      </c>
      <c r="I1542">
        <v>279344.60935098003</v>
      </c>
      <c r="J1542">
        <v>312137.87901141302</v>
      </c>
      <c r="K1542">
        <v>1.8797918428215606E-3</v>
      </c>
      <c r="L1542">
        <v>2.5883977405474945E-3</v>
      </c>
      <c r="M1542">
        <v>2.8750065624724985E-3</v>
      </c>
      <c r="N1542">
        <v>1.5748753670712179E-3</v>
      </c>
      <c r="O1542" t="s">
        <v>775</v>
      </c>
    </row>
    <row r="1543" spans="1:15">
      <c r="A1543" t="s">
        <v>5439</v>
      </c>
      <c r="B1543" t="s">
        <v>115</v>
      </c>
      <c r="C1543" t="s">
        <v>2649</v>
      </c>
      <c r="D1543" t="s">
        <v>114</v>
      </c>
      <c r="E1543" t="s">
        <v>2650</v>
      </c>
      <c r="F1543" t="s">
        <v>5440</v>
      </c>
      <c r="G1543">
        <v>65987274.375294901</v>
      </c>
      <c r="H1543">
        <v>126321769.99317248</v>
      </c>
      <c r="I1543">
        <v>109643.25777835998</v>
      </c>
      <c r="J1543">
        <v>811609.73712906986</v>
      </c>
      <c r="K1543">
        <v>2.3453831946206043E-3</v>
      </c>
      <c r="L1543">
        <v>3.2573928506341751E-3</v>
      </c>
      <c r="M1543">
        <v>1.1284452074304646E-3</v>
      </c>
      <c r="N1543">
        <v>4.0949345421578357E-3</v>
      </c>
      <c r="O1543" t="s">
        <v>775</v>
      </c>
    </row>
    <row r="1544" spans="1:15">
      <c r="A1544" t="s">
        <v>5441</v>
      </c>
      <c r="B1544" t="s">
        <v>115</v>
      </c>
      <c r="C1544" t="s">
        <v>5442</v>
      </c>
      <c r="D1544" t="s">
        <v>114</v>
      </c>
      <c r="E1544" t="s">
        <v>5443</v>
      </c>
      <c r="F1544" t="s">
        <v>5444</v>
      </c>
      <c r="G1544">
        <v>97335378.500581399</v>
      </c>
      <c r="H1544">
        <v>189520333.38483211</v>
      </c>
      <c r="I1544">
        <v>243265.18973071998</v>
      </c>
      <c r="J1544">
        <v>1046646.8054605299</v>
      </c>
      <c r="K1544">
        <v>3.4595876726008362E-3</v>
      </c>
      <c r="L1544">
        <v>4.8870608688504286E-3</v>
      </c>
      <c r="M1544">
        <v>2.5036782292734219E-3</v>
      </c>
      <c r="N1544">
        <v>5.2808017955529828E-3</v>
      </c>
      <c r="O1544" t="s">
        <v>788</v>
      </c>
    </row>
    <row r="1545" spans="1:15">
      <c r="A1545" t="s">
        <v>5445</v>
      </c>
      <c r="B1545" t="s">
        <v>115</v>
      </c>
      <c r="C1545" t="s">
        <v>500</v>
      </c>
      <c r="D1545" t="s">
        <v>114</v>
      </c>
      <c r="E1545" t="s">
        <v>501</v>
      </c>
      <c r="F1545" t="s">
        <v>5446</v>
      </c>
      <c r="G1545">
        <v>85482329.430778295</v>
      </c>
      <c r="H1545">
        <v>170216973.9174321</v>
      </c>
      <c r="I1545">
        <v>225185.51359051</v>
      </c>
      <c r="J1545">
        <v>901844.4059447099</v>
      </c>
      <c r="K1545">
        <v>3.0382951983091923E-3</v>
      </c>
      <c r="L1545">
        <v>4.3892953203964382E-3</v>
      </c>
      <c r="M1545">
        <v>2.3176027303717325E-3</v>
      </c>
      <c r="N1545">
        <v>4.5502088511384028E-3</v>
      </c>
      <c r="O1545" t="s">
        <v>775</v>
      </c>
    </row>
    <row r="1546" spans="1:15">
      <c r="A1546" t="s">
        <v>5447</v>
      </c>
      <c r="B1546" t="s">
        <v>115</v>
      </c>
      <c r="C1546" t="s">
        <v>504</v>
      </c>
      <c r="D1546" t="s">
        <v>114</v>
      </c>
      <c r="E1546" t="s">
        <v>505</v>
      </c>
      <c r="F1546" t="s">
        <v>5448</v>
      </c>
      <c r="G1546">
        <v>48821737.127068192</v>
      </c>
      <c r="H1546">
        <v>96220866.445625007</v>
      </c>
      <c r="I1546">
        <v>166204.76235674997</v>
      </c>
      <c r="J1546">
        <v>463797.21823529503</v>
      </c>
      <c r="K1546">
        <v>1.735269154151949E-3</v>
      </c>
      <c r="L1546">
        <v>2.4811967284716257E-3</v>
      </c>
      <c r="M1546">
        <v>1.7105745609340209E-3</v>
      </c>
      <c r="N1546">
        <v>2.3400646426773881E-3</v>
      </c>
      <c r="O1546" t="s">
        <v>775</v>
      </c>
    </row>
    <row r="1547" spans="1:15">
      <c r="A1547" t="s">
        <v>5449</v>
      </c>
      <c r="B1547" t="s">
        <v>115</v>
      </c>
      <c r="C1547" t="s">
        <v>5450</v>
      </c>
      <c r="D1547" t="s">
        <v>114</v>
      </c>
      <c r="E1547" t="s">
        <v>5451</v>
      </c>
      <c r="F1547" t="s">
        <v>5452</v>
      </c>
      <c r="G1547">
        <v>35013112.826090612</v>
      </c>
      <c r="H1547">
        <v>69999627.082790673</v>
      </c>
      <c r="I1547">
        <v>55269.100252559998</v>
      </c>
      <c r="J1547">
        <v>439954.96152709</v>
      </c>
      <c r="K1547">
        <v>1.2444697434633367E-3</v>
      </c>
      <c r="L1547">
        <v>1.8050434601958529E-3</v>
      </c>
      <c r="M1547">
        <v>5.6882796592080704E-4</v>
      </c>
      <c r="N1547">
        <v>2.2197697816241173E-3</v>
      </c>
      <c r="O1547" t="s">
        <v>775</v>
      </c>
    </row>
    <row r="1548" spans="1:15">
      <c r="A1548" t="s">
        <v>5453</v>
      </c>
      <c r="B1548" t="s">
        <v>115</v>
      </c>
      <c r="C1548" t="s">
        <v>512</v>
      </c>
      <c r="D1548" t="s">
        <v>114</v>
      </c>
      <c r="E1548" t="s">
        <v>513</v>
      </c>
      <c r="F1548" t="s">
        <v>5454</v>
      </c>
      <c r="G1548">
        <v>144656894.87884083</v>
      </c>
      <c r="H1548">
        <v>251799142.74482509</v>
      </c>
      <c r="I1548">
        <v>860875.2519837101</v>
      </c>
      <c r="J1548">
        <v>712129.69809475692</v>
      </c>
      <c r="K1548">
        <v>5.1415345374812875E-3</v>
      </c>
      <c r="L1548">
        <v>6.4930116750037507E-3</v>
      </c>
      <c r="M1548">
        <v>8.8601029555348005E-3</v>
      </c>
      <c r="N1548">
        <v>3.593013200580788E-3</v>
      </c>
      <c r="O1548" t="s">
        <v>775</v>
      </c>
    </row>
    <row r="1549" spans="1:15">
      <c r="A1549" t="s">
        <v>5455</v>
      </c>
      <c r="B1549" t="s">
        <v>115</v>
      </c>
      <c r="C1549" t="s">
        <v>2691</v>
      </c>
      <c r="D1549" t="s">
        <v>114</v>
      </c>
      <c r="E1549" t="s">
        <v>2692</v>
      </c>
      <c r="F1549" t="s">
        <v>5456</v>
      </c>
      <c r="G1549">
        <v>12509073.067486959</v>
      </c>
      <c r="H1549">
        <v>33560445.38988027</v>
      </c>
      <c r="I1549">
        <v>0</v>
      </c>
      <c r="J1549">
        <v>245615.62937900101</v>
      </c>
      <c r="K1549">
        <v>4.4460951040204273E-4</v>
      </c>
      <c r="L1549">
        <v>8.6540550281240703E-4</v>
      </c>
      <c r="M1549">
        <v>0</v>
      </c>
      <c r="N1549">
        <v>1.2392408306924484E-3</v>
      </c>
      <c r="O1549" t="s">
        <v>788</v>
      </c>
    </row>
    <row r="1550" spans="1:15">
      <c r="A1550" t="s">
        <v>5457</v>
      </c>
      <c r="B1550" t="s">
        <v>115</v>
      </c>
      <c r="C1550" t="s">
        <v>930</v>
      </c>
      <c r="D1550" t="s">
        <v>114</v>
      </c>
      <c r="E1550" t="s">
        <v>931</v>
      </c>
      <c r="F1550" t="s">
        <v>5458</v>
      </c>
      <c r="G1550">
        <v>118746169.5252627</v>
      </c>
      <c r="H1550">
        <v>221130877.59996915</v>
      </c>
      <c r="I1550">
        <v>316325.72413549997</v>
      </c>
      <c r="J1550">
        <v>1308080.053018234</v>
      </c>
      <c r="K1550">
        <v>4.220590607306408E-3</v>
      </c>
      <c r="L1550">
        <v>5.7021852986031797E-3</v>
      </c>
      <c r="M1550">
        <v>3.2556151159722998E-3</v>
      </c>
      <c r="N1550">
        <v>6.599849592686907E-3</v>
      </c>
      <c r="O1550" t="s">
        <v>775</v>
      </c>
    </row>
    <row r="1551" spans="1:15">
      <c r="A1551" t="s">
        <v>5459</v>
      </c>
      <c r="B1551" t="s">
        <v>115</v>
      </c>
      <c r="C1551" t="s">
        <v>76</v>
      </c>
      <c r="D1551" t="s">
        <v>114</v>
      </c>
      <c r="E1551" t="s">
        <v>934</v>
      </c>
      <c r="F1551" t="s">
        <v>5460</v>
      </c>
      <c r="G1551">
        <v>128480850.85247621</v>
      </c>
      <c r="H1551">
        <v>199336316.72510558</v>
      </c>
      <c r="I1551">
        <v>153736.13357753001</v>
      </c>
      <c r="J1551">
        <v>1434017.34205373</v>
      </c>
      <c r="K1551">
        <v>4.5665900171317289E-3</v>
      </c>
      <c r="L1551">
        <v>5.1401804535133036E-3</v>
      </c>
      <c r="M1551">
        <v>1.5822477976269449E-3</v>
      </c>
      <c r="N1551">
        <v>7.2352596074082513E-3</v>
      </c>
      <c r="O1551" t="s">
        <v>775</v>
      </c>
    </row>
    <row r="1552" spans="1:15">
      <c r="A1552" t="s">
        <v>5461</v>
      </c>
      <c r="B1552" t="s">
        <v>115</v>
      </c>
      <c r="C1552" t="s">
        <v>5462</v>
      </c>
      <c r="D1552" t="s">
        <v>114</v>
      </c>
      <c r="E1552" t="s">
        <v>5463</v>
      </c>
      <c r="F1552" t="s">
        <v>5464</v>
      </c>
      <c r="G1552">
        <v>47730307.1759407</v>
      </c>
      <c r="H1552">
        <v>89770122.1965646</v>
      </c>
      <c r="I1552">
        <v>240399.01071937999</v>
      </c>
      <c r="J1552">
        <v>330261.90717712499</v>
      </c>
      <c r="K1552">
        <v>1.6964765007242393E-3</v>
      </c>
      <c r="L1552">
        <v>2.3148547891582781E-3</v>
      </c>
      <c r="M1552">
        <v>2.4741795985822172E-3</v>
      </c>
      <c r="N1552">
        <v>1.6663192046492937E-3</v>
      </c>
      <c r="O1552" t="s">
        <v>775</v>
      </c>
    </row>
    <row r="1553" spans="1:15">
      <c r="A1553" t="s">
        <v>5465</v>
      </c>
      <c r="B1553" t="s">
        <v>115</v>
      </c>
      <c r="C1553" t="s">
        <v>524</v>
      </c>
      <c r="D1553" t="s">
        <v>114</v>
      </c>
      <c r="E1553" t="s">
        <v>525</v>
      </c>
      <c r="F1553" t="s">
        <v>5466</v>
      </c>
      <c r="G1553">
        <v>26560017.741132531</v>
      </c>
      <c r="H1553">
        <v>52787575.480055131</v>
      </c>
      <c r="I1553">
        <v>212783.95425855002</v>
      </c>
      <c r="J1553">
        <v>210250.79695488344</v>
      </c>
      <c r="K1553">
        <v>9.4402170492132787E-4</v>
      </c>
      <c r="L1553">
        <v>1.3612053645253477E-3</v>
      </c>
      <c r="M1553">
        <v>2.1899662438574028E-3</v>
      </c>
      <c r="N1553">
        <v>1.0608094156340157E-3</v>
      </c>
      <c r="O1553" t="s">
        <v>775</v>
      </c>
    </row>
    <row r="1554" spans="1:15">
      <c r="A1554" t="s">
        <v>5467</v>
      </c>
      <c r="B1554" t="s">
        <v>115</v>
      </c>
      <c r="C1554" t="s">
        <v>528</v>
      </c>
      <c r="D1554" t="s">
        <v>114</v>
      </c>
      <c r="E1554" t="s">
        <v>529</v>
      </c>
      <c r="F1554" t="s">
        <v>5468</v>
      </c>
      <c r="G1554">
        <v>129189269.76815459</v>
      </c>
      <c r="H1554">
        <v>245487495.69189537</v>
      </c>
      <c r="I1554">
        <v>354935.39637286996</v>
      </c>
      <c r="J1554">
        <v>1477765.4066327817</v>
      </c>
      <c r="K1554">
        <v>4.5917693238285593E-3</v>
      </c>
      <c r="L1554">
        <v>6.3302565617160671E-3</v>
      </c>
      <c r="M1554">
        <v>3.6529847352223428E-3</v>
      </c>
      <c r="N1554">
        <v>7.455988182487952E-3</v>
      </c>
      <c r="O1554" t="s">
        <v>775</v>
      </c>
    </row>
    <row r="1555" spans="1:15">
      <c r="A1555" t="s">
        <v>5469</v>
      </c>
      <c r="B1555" t="s">
        <v>115</v>
      </c>
      <c r="C1555" t="s">
        <v>532</v>
      </c>
      <c r="D1555" t="s">
        <v>114</v>
      </c>
      <c r="E1555" t="s">
        <v>533</v>
      </c>
      <c r="F1555" t="s">
        <v>5470</v>
      </c>
      <c r="G1555">
        <v>71519973.295620993</v>
      </c>
      <c r="H1555">
        <v>145176414.31962252</v>
      </c>
      <c r="I1555">
        <v>234546.80241968003</v>
      </c>
      <c r="J1555">
        <v>733935.64757603512</v>
      </c>
      <c r="K1555">
        <v>2.5420317028591352E-3</v>
      </c>
      <c r="L1555">
        <v>3.7435876184366535E-3</v>
      </c>
      <c r="M1555">
        <v>2.4139488416483911E-3</v>
      </c>
      <c r="N1555">
        <v>3.7030339798672673E-3</v>
      </c>
      <c r="O1555" t="s">
        <v>775</v>
      </c>
    </row>
    <row r="1556" spans="1:15">
      <c r="A1556" t="s">
        <v>5471</v>
      </c>
      <c r="B1556" t="s">
        <v>115</v>
      </c>
      <c r="C1556" t="s">
        <v>5472</v>
      </c>
      <c r="D1556" t="s">
        <v>114</v>
      </c>
      <c r="E1556" t="s">
        <v>5473</v>
      </c>
      <c r="F1556" t="s">
        <v>5474</v>
      </c>
      <c r="G1556">
        <v>170941402.945645</v>
      </c>
      <c r="H1556">
        <v>271091911.88135153</v>
      </c>
      <c r="I1556">
        <v>496257.23112735001</v>
      </c>
      <c r="J1556">
        <v>1300716.2835728999</v>
      </c>
      <c r="K1556">
        <v>6.0757638124796865E-3</v>
      </c>
      <c r="L1556">
        <v>6.9905041361816899E-3</v>
      </c>
      <c r="M1556">
        <v>5.1074649318646583E-3</v>
      </c>
      <c r="N1556">
        <v>6.5626960785252243E-3</v>
      </c>
      <c r="O1556" t="s">
        <v>775</v>
      </c>
    </row>
    <row r="1557" spans="1:15">
      <c r="A1557" t="s">
        <v>5475</v>
      </c>
      <c r="B1557" t="s">
        <v>115</v>
      </c>
      <c r="C1557" t="s">
        <v>944</v>
      </c>
      <c r="D1557" t="s">
        <v>114</v>
      </c>
      <c r="E1557" t="s">
        <v>945</v>
      </c>
      <c r="F1557" t="s">
        <v>5476</v>
      </c>
      <c r="G1557">
        <v>283461619.15866029</v>
      </c>
      <c r="H1557">
        <v>478740312.62487209</v>
      </c>
      <c r="I1557">
        <v>1193792.5675512</v>
      </c>
      <c r="J1557">
        <v>2098860.68605624</v>
      </c>
      <c r="K1557">
        <v>1.0075065596944452E-2</v>
      </c>
      <c r="L1557">
        <v>1.2345023915821589E-2</v>
      </c>
      <c r="M1557">
        <v>1.2286478246044423E-2</v>
      </c>
      <c r="N1557">
        <v>1.0589691977958589E-2</v>
      </c>
      <c r="O1557" t="s">
        <v>788</v>
      </c>
    </row>
    <row r="1558" spans="1:15">
      <c r="A1558" t="s">
        <v>5477</v>
      </c>
      <c r="B1558" t="s">
        <v>115</v>
      </c>
      <c r="C1558" t="s">
        <v>5478</v>
      </c>
      <c r="D1558" t="s">
        <v>114</v>
      </c>
      <c r="E1558" t="s">
        <v>5479</v>
      </c>
      <c r="F1558" t="s">
        <v>5480</v>
      </c>
      <c r="G1558">
        <v>70420124.176578835</v>
      </c>
      <c r="H1558">
        <v>127997984.71901169</v>
      </c>
      <c r="I1558">
        <v>190628.23432861001</v>
      </c>
      <c r="J1558">
        <v>720159.27010579</v>
      </c>
      <c r="K1558">
        <v>2.5029398072650127E-3</v>
      </c>
      <c r="L1558">
        <v>3.300616515600012E-3</v>
      </c>
      <c r="M1558">
        <v>1.9619402212938254E-3</v>
      </c>
      <c r="N1558">
        <v>3.6335259868159955E-3</v>
      </c>
      <c r="O1558" t="s">
        <v>788</v>
      </c>
    </row>
    <row r="1559" spans="1:15">
      <c r="A1559" t="s">
        <v>5481</v>
      </c>
      <c r="B1559" t="s">
        <v>115</v>
      </c>
      <c r="C1559" t="s">
        <v>171</v>
      </c>
      <c r="D1559" t="s">
        <v>114</v>
      </c>
      <c r="E1559" t="s">
        <v>5482</v>
      </c>
      <c r="F1559" t="s">
        <v>5483</v>
      </c>
      <c r="G1559">
        <v>36948629.447565705</v>
      </c>
      <c r="H1559">
        <v>85391900.631217033</v>
      </c>
      <c r="I1559">
        <v>126096.22490091001</v>
      </c>
      <c r="J1559">
        <v>403175.89319059794</v>
      </c>
      <c r="K1559">
        <v>1.3132637374552462E-3</v>
      </c>
      <c r="L1559">
        <v>2.2019558990760196E-3</v>
      </c>
      <c r="M1559">
        <v>1.2977786646229136E-3</v>
      </c>
      <c r="N1559">
        <v>2.0342029131286327E-3</v>
      </c>
      <c r="O1559" t="s">
        <v>775</v>
      </c>
    </row>
    <row r="1560" spans="1:15">
      <c r="A1560" t="s">
        <v>5484</v>
      </c>
      <c r="B1560" t="s">
        <v>115</v>
      </c>
      <c r="C1560" t="s">
        <v>3572</v>
      </c>
      <c r="D1560" t="s">
        <v>114</v>
      </c>
      <c r="E1560" t="s">
        <v>3573</v>
      </c>
      <c r="F1560" t="s">
        <v>5485</v>
      </c>
      <c r="G1560">
        <v>56028481.170623496</v>
      </c>
      <c r="H1560">
        <v>115946930.40686539</v>
      </c>
      <c r="I1560">
        <v>154434.35771069</v>
      </c>
      <c r="J1560">
        <v>666798.12408304994</v>
      </c>
      <c r="K1560">
        <v>1.9914181848204281E-3</v>
      </c>
      <c r="L1560">
        <v>2.9898623347402028E-3</v>
      </c>
      <c r="M1560">
        <v>1.5894339000170198E-3</v>
      </c>
      <c r="N1560">
        <v>3.3642951113578112E-3</v>
      </c>
      <c r="O1560" t="s">
        <v>775</v>
      </c>
    </row>
    <row r="1561" spans="1:15">
      <c r="A1561" t="s">
        <v>5486</v>
      </c>
      <c r="B1561" t="s">
        <v>115</v>
      </c>
      <c r="C1561" t="s">
        <v>5487</v>
      </c>
      <c r="D1561" t="s">
        <v>114</v>
      </c>
      <c r="E1561" t="s">
        <v>5488</v>
      </c>
      <c r="F1561" t="s">
        <v>5489</v>
      </c>
      <c r="G1561">
        <v>24658851.779803574</v>
      </c>
      <c r="H1561">
        <v>58498118.592414618</v>
      </c>
      <c r="I1561">
        <v>96396.62082692</v>
      </c>
      <c r="J1561">
        <v>286699.59787707601</v>
      </c>
      <c r="K1561">
        <v>8.7644863514236063E-4</v>
      </c>
      <c r="L1561">
        <v>1.5084601275677228E-3</v>
      </c>
      <c r="M1561">
        <v>9.9211120673303168E-4</v>
      </c>
      <c r="N1561">
        <v>1.4465278481286836E-3</v>
      </c>
      <c r="O1561" t="s">
        <v>775</v>
      </c>
    </row>
    <row r="1562" spans="1:15">
      <c r="A1562" t="s">
        <v>5490</v>
      </c>
      <c r="B1562" t="s">
        <v>115</v>
      </c>
      <c r="C1562" t="s">
        <v>5491</v>
      </c>
      <c r="D1562" t="s">
        <v>114</v>
      </c>
      <c r="E1562" t="s">
        <v>5492</v>
      </c>
      <c r="F1562" t="s">
        <v>5493</v>
      </c>
      <c r="G1562">
        <v>163635538.14541018</v>
      </c>
      <c r="H1562">
        <v>229365772.82083771</v>
      </c>
      <c r="I1562">
        <v>411570.50020762999</v>
      </c>
      <c r="J1562">
        <v>1421534.7508082702</v>
      </c>
      <c r="K1562">
        <v>5.8160917365095927E-3</v>
      </c>
      <c r="L1562">
        <v>5.9145341979229766E-3</v>
      </c>
      <c r="M1562">
        <v>4.2358715701233335E-3</v>
      </c>
      <c r="N1562">
        <v>7.1722793451858158E-3</v>
      </c>
      <c r="O1562" t="s">
        <v>775</v>
      </c>
    </row>
    <row r="1563" spans="1:15">
      <c r="A1563" t="s">
        <v>5494</v>
      </c>
      <c r="B1563" t="s">
        <v>115</v>
      </c>
      <c r="C1563" t="s">
        <v>536</v>
      </c>
      <c r="D1563" t="s">
        <v>114</v>
      </c>
      <c r="E1563" t="s">
        <v>537</v>
      </c>
      <c r="F1563" t="s">
        <v>5495</v>
      </c>
      <c r="G1563">
        <v>95679641.373053789</v>
      </c>
      <c r="H1563">
        <v>167448967.63572368</v>
      </c>
      <c r="I1563">
        <v>172206.69355676</v>
      </c>
      <c r="J1563">
        <v>1082441.9954963881</v>
      </c>
      <c r="K1563">
        <v>3.4007378705689078E-3</v>
      </c>
      <c r="L1563">
        <v>4.3179182024773747E-3</v>
      </c>
      <c r="M1563">
        <v>1.7723462615858729E-3</v>
      </c>
      <c r="N1563">
        <v>5.4614045574659159E-3</v>
      </c>
      <c r="O1563" t="s">
        <v>775</v>
      </c>
    </row>
    <row r="1564" spans="1:15">
      <c r="A1564" t="s">
        <v>5496</v>
      </c>
      <c r="B1564" t="s">
        <v>115</v>
      </c>
      <c r="C1564" t="s">
        <v>5497</v>
      </c>
      <c r="D1564" t="s">
        <v>114</v>
      </c>
      <c r="E1564" t="s">
        <v>5498</v>
      </c>
      <c r="F1564" t="s">
        <v>5499</v>
      </c>
      <c r="G1564">
        <v>163586288.76124021</v>
      </c>
      <c r="H1564">
        <v>255016520.50071639</v>
      </c>
      <c r="I1564">
        <v>628553.35367059987</v>
      </c>
      <c r="J1564">
        <v>1223323.77707136</v>
      </c>
      <c r="K1564">
        <v>5.8143412675127877E-3</v>
      </c>
      <c r="L1564">
        <v>6.5759764980932011E-3</v>
      </c>
      <c r="M1564">
        <v>6.4690527619831878E-3</v>
      </c>
      <c r="N1564">
        <v>6.1722162288152258E-3</v>
      </c>
      <c r="O1564" t="s">
        <v>775</v>
      </c>
    </row>
    <row r="1565" spans="1:15">
      <c r="A1565" t="s">
        <v>5500</v>
      </c>
      <c r="B1565" t="s">
        <v>115</v>
      </c>
      <c r="C1565" t="s">
        <v>5501</v>
      </c>
      <c r="D1565" t="s">
        <v>114</v>
      </c>
      <c r="E1565" t="s">
        <v>5502</v>
      </c>
      <c r="F1565" t="s">
        <v>5503</v>
      </c>
      <c r="G1565">
        <v>272977323.44438541</v>
      </c>
      <c r="H1565">
        <v>404464947.21266842</v>
      </c>
      <c r="I1565">
        <v>956185.68314490002</v>
      </c>
      <c r="J1565">
        <v>2060826.3034308041</v>
      </c>
      <c r="K1565">
        <v>9.7024226713427336E-3</v>
      </c>
      <c r="L1565">
        <v>1.0429724246690688E-2</v>
      </c>
      <c r="M1565">
        <v>9.8410351299452851E-3</v>
      </c>
      <c r="N1565">
        <v>1.0397791486777349E-2</v>
      </c>
      <c r="O1565" t="s">
        <v>775</v>
      </c>
    </row>
    <row r="1566" spans="1:15">
      <c r="A1566" t="s">
        <v>5504</v>
      </c>
      <c r="B1566" t="s">
        <v>115</v>
      </c>
      <c r="C1566" t="s">
        <v>544</v>
      </c>
      <c r="D1566" t="s">
        <v>114</v>
      </c>
      <c r="E1566" t="s">
        <v>545</v>
      </c>
      <c r="F1566" t="s">
        <v>5505</v>
      </c>
      <c r="G1566">
        <v>86521572.679160804</v>
      </c>
      <c r="H1566">
        <v>162788799.41922796</v>
      </c>
      <c r="I1566">
        <v>221817.02296825996</v>
      </c>
      <c r="J1566">
        <v>950487.48853082804</v>
      </c>
      <c r="K1566">
        <v>3.0752329817372013E-3</v>
      </c>
      <c r="L1566">
        <v>4.1977489028231169E-3</v>
      </c>
      <c r="M1566">
        <v>2.2829343232487294E-3</v>
      </c>
      <c r="N1566">
        <v>4.7956349839291855E-3</v>
      </c>
      <c r="O1566" t="s">
        <v>775</v>
      </c>
    </row>
    <row r="1567" spans="1:15">
      <c r="A1567" t="s">
        <v>5506</v>
      </c>
      <c r="B1567" t="s">
        <v>115</v>
      </c>
      <c r="C1567" t="s">
        <v>5507</v>
      </c>
      <c r="D1567" t="s">
        <v>114</v>
      </c>
      <c r="E1567" t="s">
        <v>5508</v>
      </c>
      <c r="F1567" t="s">
        <v>5509</v>
      </c>
      <c r="G1567">
        <v>675552216.45497298</v>
      </c>
      <c r="H1567">
        <v>739995055.01320827</v>
      </c>
      <c r="I1567">
        <v>3004407.8328179996</v>
      </c>
      <c r="J1567">
        <v>2766566.7945955303</v>
      </c>
      <c r="K1567">
        <v>2.4011126850776426E-2</v>
      </c>
      <c r="L1567">
        <v>1.9081862151194916E-2</v>
      </c>
      <c r="M1567">
        <v>3.0921277685522743E-2</v>
      </c>
      <c r="N1567">
        <v>1.395856827747064E-2</v>
      </c>
      <c r="O1567" t="s">
        <v>788</v>
      </c>
    </row>
    <row r="1568" spans="1:15">
      <c r="A1568" t="s">
        <v>5510</v>
      </c>
      <c r="B1568" t="s">
        <v>115</v>
      </c>
      <c r="C1568" t="s">
        <v>964</v>
      </c>
      <c r="D1568" t="s">
        <v>114</v>
      </c>
      <c r="E1568" t="s">
        <v>965</v>
      </c>
      <c r="F1568" t="s">
        <v>5511</v>
      </c>
      <c r="G1568">
        <v>130541721.2626867</v>
      </c>
      <c r="H1568">
        <v>232591874.9294948</v>
      </c>
      <c r="I1568">
        <v>288841.43257907999</v>
      </c>
      <c r="J1568">
        <v>1421780.465414139</v>
      </c>
      <c r="K1568">
        <v>4.6398394560903441E-3</v>
      </c>
      <c r="L1568">
        <v>5.9977239912952784E-3</v>
      </c>
      <c r="M1568">
        <v>2.9727475898252888E-3</v>
      </c>
      <c r="N1568">
        <v>7.1735190853972185E-3</v>
      </c>
      <c r="O1568" t="s">
        <v>788</v>
      </c>
    </row>
    <row r="1569" spans="1:15">
      <c r="A1569" t="s">
        <v>5512</v>
      </c>
      <c r="B1569" t="s">
        <v>115</v>
      </c>
      <c r="C1569" t="s">
        <v>976</v>
      </c>
      <c r="D1569" t="s">
        <v>114</v>
      </c>
      <c r="E1569" t="s">
        <v>977</v>
      </c>
      <c r="F1569" t="s">
        <v>5513</v>
      </c>
      <c r="G1569">
        <v>197327767.27390271</v>
      </c>
      <c r="H1569">
        <v>306397122.95502114</v>
      </c>
      <c r="I1569">
        <v>646032.2959402001</v>
      </c>
      <c r="J1569">
        <v>1530762.5822712951</v>
      </c>
      <c r="K1569">
        <v>7.0136133607223081E-3</v>
      </c>
      <c r="L1569">
        <v>7.900900991353349E-3</v>
      </c>
      <c r="M1569">
        <v>6.6489455254302166E-3</v>
      </c>
      <c r="N1569">
        <v>7.7233826643809678E-3</v>
      </c>
      <c r="O1569" t="s">
        <v>775</v>
      </c>
    </row>
    <row r="1570" spans="1:15">
      <c r="A1570" t="s">
        <v>5514</v>
      </c>
      <c r="B1570" t="s">
        <v>115</v>
      </c>
      <c r="C1570" t="s">
        <v>1734</v>
      </c>
      <c r="D1570" t="s">
        <v>114</v>
      </c>
      <c r="E1570" t="s">
        <v>1735</v>
      </c>
      <c r="F1570" t="s">
        <v>5515</v>
      </c>
      <c r="G1570">
        <v>13561965.264493089</v>
      </c>
      <c r="H1570">
        <v>31342432.517417733</v>
      </c>
      <c r="I1570">
        <v>68973.357869380008</v>
      </c>
      <c r="J1570">
        <v>106358.89035249699</v>
      </c>
      <c r="K1570">
        <v>4.8203241789418613E-4</v>
      </c>
      <c r="L1570">
        <v>8.0821077482716311E-4</v>
      </c>
      <c r="M1570">
        <v>7.0987178514363548E-4</v>
      </c>
      <c r="N1570">
        <v>5.3662822665316936E-4</v>
      </c>
      <c r="O1570" t="s">
        <v>775</v>
      </c>
    </row>
    <row r="1571" spans="1:15">
      <c r="A1571" t="s">
        <v>5516</v>
      </c>
      <c r="B1571" t="s">
        <v>115</v>
      </c>
      <c r="C1571" t="s">
        <v>5517</v>
      </c>
      <c r="D1571" t="s">
        <v>114</v>
      </c>
      <c r="E1571" t="s">
        <v>5518</v>
      </c>
      <c r="F1571" t="s">
        <v>5519</v>
      </c>
      <c r="G1571">
        <v>59017173.553138636</v>
      </c>
      <c r="H1571">
        <v>138428533.3060973</v>
      </c>
      <c r="I1571">
        <v>350130.13609105005</v>
      </c>
      <c r="J1571">
        <v>539910.66578250506</v>
      </c>
      <c r="K1571">
        <v>2.0976451650102017E-3</v>
      </c>
      <c r="L1571">
        <v>3.5695835701116882E-3</v>
      </c>
      <c r="M1571">
        <v>3.6035291367172624E-3</v>
      </c>
      <c r="N1571">
        <v>2.7240910672324974E-3</v>
      </c>
      <c r="O1571" t="s">
        <v>775</v>
      </c>
    </row>
    <row r="1572" spans="1:15">
      <c r="A1572" t="s">
        <v>5520</v>
      </c>
      <c r="B1572" t="s">
        <v>115</v>
      </c>
      <c r="C1572" t="s">
        <v>548</v>
      </c>
      <c r="D1572" t="s">
        <v>114</v>
      </c>
      <c r="E1572" t="s">
        <v>549</v>
      </c>
      <c r="F1572" t="s">
        <v>5521</v>
      </c>
      <c r="G1572">
        <v>106891798.27936411</v>
      </c>
      <c r="H1572">
        <v>163918452.88228786</v>
      </c>
      <c r="I1572">
        <v>356025.19642637996</v>
      </c>
      <c r="J1572">
        <v>851841.53788298019</v>
      </c>
      <c r="K1572">
        <v>3.799251138959864E-3</v>
      </c>
      <c r="L1572">
        <v>4.2268786808056799E-3</v>
      </c>
      <c r="M1572">
        <v>3.6642009255504959E-3</v>
      </c>
      <c r="N1572">
        <v>4.2979219917455673E-3</v>
      </c>
      <c r="O1572" t="s">
        <v>775</v>
      </c>
    </row>
    <row r="1573" spans="1:15">
      <c r="A1573" t="s">
        <v>5522</v>
      </c>
      <c r="B1573" t="s">
        <v>115</v>
      </c>
      <c r="C1573" t="s">
        <v>5523</v>
      </c>
      <c r="D1573" t="s">
        <v>114</v>
      </c>
      <c r="E1573" t="s">
        <v>5524</v>
      </c>
      <c r="F1573" t="s">
        <v>5525</v>
      </c>
      <c r="G1573">
        <v>64977375.68328502</v>
      </c>
      <c r="H1573">
        <v>104657689.37157699</v>
      </c>
      <c r="I1573">
        <v>211359.61232704998</v>
      </c>
      <c r="J1573">
        <v>532610.15615892003</v>
      </c>
      <c r="K1573">
        <v>2.3094884036486637E-3</v>
      </c>
      <c r="L1573">
        <v>2.6987526310096274E-3</v>
      </c>
      <c r="M1573">
        <v>2.175306958289725E-3</v>
      </c>
      <c r="N1573">
        <v>2.6872567271976886E-3</v>
      </c>
      <c r="O1573" t="s">
        <v>775</v>
      </c>
    </row>
    <row r="1574" spans="1:15">
      <c r="A1574" t="s">
        <v>5526</v>
      </c>
      <c r="B1574" t="s">
        <v>115</v>
      </c>
      <c r="C1574" t="s">
        <v>5527</v>
      </c>
      <c r="D1574" t="s">
        <v>114</v>
      </c>
      <c r="E1574" t="s">
        <v>5528</v>
      </c>
      <c r="F1574" t="s">
        <v>5529</v>
      </c>
      <c r="G1574">
        <v>19483949.171682753</v>
      </c>
      <c r="H1574">
        <v>55412106.752737254</v>
      </c>
      <c r="I1574">
        <v>89491.325754190009</v>
      </c>
      <c r="J1574">
        <v>229907.47027795899</v>
      </c>
      <c r="K1574">
        <v>6.9251726768116795E-4</v>
      </c>
      <c r="L1574">
        <v>1.4288827680668166E-3</v>
      </c>
      <c r="M1574">
        <v>9.2104211148171119E-4</v>
      </c>
      <c r="N1574">
        <v>1.1599861343107828E-3</v>
      </c>
      <c r="O1574" t="s">
        <v>775</v>
      </c>
    </row>
    <row r="1575" spans="1:15">
      <c r="A1575" t="s">
        <v>5530</v>
      </c>
      <c r="B1575" t="s">
        <v>115</v>
      </c>
      <c r="C1575" t="s">
        <v>2989</v>
      </c>
      <c r="D1575" t="s">
        <v>114</v>
      </c>
      <c r="E1575" t="s">
        <v>2990</v>
      </c>
      <c r="F1575" t="s">
        <v>5531</v>
      </c>
      <c r="G1575">
        <v>29391530.642922405</v>
      </c>
      <c r="H1575">
        <v>64898752.11128024</v>
      </c>
      <c r="I1575">
        <v>104613.37778390999</v>
      </c>
      <c r="J1575">
        <v>312513.742657536</v>
      </c>
      <c r="K1575">
        <v>1.0446620607790283E-3</v>
      </c>
      <c r="L1575">
        <v>1.6735098879139341E-3</v>
      </c>
      <c r="M1575">
        <v>1.0766778294019753E-3</v>
      </c>
      <c r="N1575">
        <v>1.5767717674681559E-3</v>
      </c>
      <c r="O1575" t="s">
        <v>775</v>
      </c>
    </row>
    <row r="1576" spans="1:15">
      <c r="A1576" t="s">
        <v>5532</v>
      </c>
      <c r="B1576" t="s">
        <v>115</v>
      </c>
      <c r="C1576" t="s">
        <v>4213</v>
      </c>
      <c r="D1576" t="s">
        <v>114</v>
      </c>
      <c r="E1576" t="s">
        <v>5533</v>
      </c>
      <c r="F1576" t="s">
        <v>5534</v>
      </c>
      <c r="G1576">
        <v>1697454579.6110499</v>
      </c>
      <c r="H1576">
        <v>1917152746.0189688</v>
      </c>
      <c r="I1576">
        <v>6567581.3149899999</v>
      </c>
      <c r="J1576">
        <v>8561553.6177719999</v>
      </c>
      <c r="K1576">
        <v>6.0332563851766864E-2</v>
      </c>
      <c r="L1576">
        <v>4.9436606602277625E-2</v>
      </c>
      <c r="M1576">
        <v>6.7593355118029483E-2</v>
      </c>
      <c r="N1576">
        <v>4.3196871649132933E-2</v>
      </c>
      <c r="O1576" t="s">
        <v>775</v>
      </c>
    </row>
    <row r="1577" spans="1:15">
      <c r="A1577" t="s">
        <v>5535</v>
      </c>
      <c r="B1577" t="s">
        <v>115</v>
      </c>
      <c r="C1577" t="s">
        <v>556</v>
      </c>
      <c r="D1577" t="s">
        <v>114</v>
      </c>
      <c r="E1577" t="s">
        <v>557</v>
      </c>
      <c r="F1577" t="s">
        <v>5536</v>
      </c>
      <c r="G1577">
        <v>58137179.630729802</v>
      </c>
      <c r="H1577">
        <v>115077077.0884486</v>
      </c>
      <c r="I1577">
        <v>0</v>
      </c>
      <c r="J1577">
        <v>923476.65916854003</v>
      </c>
      <c r="K1577">
        <v>2.0663675743455589E-3</v>
      </c>
      <c r="L1577">
        <v>2.9674318860482283E-3</v>
      </c>
      <c r="M1577">
        <v>0</v>
      </c>
      <c r="N1577">
        <v>4.6593532550292596E-3</v>
      </c>
      <c r="O1577" t="s">
        <v>788</v>
      </c>
    </row>
    <row r="1578" spans="1:15">
      <c r="A1578" t="s">
        <v>5537</v>
      </c>
      <c r="B1578" t="s">
        <v>115</v>
      </c>
      <c r="C1578" t="s">
        <v>5538</v>
      </c>
      <c r="D1578" t="s">
        <v>114</v>
      </c>
      <c r="E1578" t="s">
        <v>5539</v>
      </c>
      <c r="F1578" t="s">
        <v>5540</v>
      </c>
      <c r="G1578">
        <v>123535001.4999267</v>
      </c>
      <c r="H1578">
        <v>196342763.63770962</v>
      </c>
      <c r="I1578">
        <v>315940.49689350004</v>
      </c>
      <c r="J1578">
        <v>1163384.4165223201</v>
      </c>
      <c r="K1578">
        <v>4.3907998808605797E-3</v>
      </c>
      <c r="L1578">
        <v>5.0629872790873554E-3</v>
      </c>
      <c r="M1578">
        <v>3.2516503684464171E-3</v>
      </c>
      <c r="N1578">
        <v>5.8697953155135377E-3</v>
      </c>
      <c r="O1578" t="s">
        <v>775</v>
      </c>
    </row>
    <row r="1579" spans="1:15">
      <c r="A1579" t="s">
        <v>5541</v>
      </c>
      <c r="B1579" t="s">
        <v>115</v>
      </c>
      <c r="C1579" t="s">
        <v>5542</v>
      </c>
      <c r="D1579" t="s">
        <v>114</v>
      </c>
      <c r="E1579" t="s">
        <v>5543</v>
      </c>
      <c r="F1579" t="s">
        <v>5544</v>
      </c>
      <c r="G1579">
        <v>215071770.10506427</v>
      </c>
      <c r="H1579">
        <v>327067343.19093192</v>
      </c>
      <c r="I1579">
        <v>535466.09369282005</v>
      </c>
      <c r="J1579">
        <v>1971741.2460639309</v>
      </c>
      <c r="K1579">
        <v>7.6442877815025611E-3</v>
      </c>
      <c r="L1579">
        <v>8.433913057453505E-3</v>
      </c>
      <c r="M1579">
        <v>5.5110014004749238E-3</v>
      </c>
      <c r="N1579">
        <v>9.9483174823227823E-3</v>
      </c>
      <c r="O1579" t="s">
        <v>775</v>
      </c>
    </row>
    <row r="1580" spans="1:15">
      <c r="A1580" t="s">
        <v>5545</v>
      </c>
      <c r="B1580" t="s">
        <v>115</v>
      </c>
      <c r="C1580" t="s">
        <v>4990</v>
      </c>
      <c r="D1580" t="s">
        <v>114</v>
      </c>
      <c r="E1580" t="s">
        <v>4991</v>
      </c>
      <c r="F1580" t="s">
        <v>5546</v>
      </c>
      <c r="G1580">
        <v>5019621764.0214539</v>
      </c>
      <c r="H1580">
        <v>5755589625.0488243</v>
      </c>
      <c r="I1580">
        <v>13535947.45392509</v>
      </c>
      <c r="J1580">
        <v>35644429.560970001</v>
      </c>
      <c r="K1580">
        <v>0.17841222629882472</v>
      </c>
      <c r="L1580">
        <v>0.14841635370397033</v>
      </c>
      <c r="M1580">
        <v>0.13931157594103405</v>
      </c>
      <c r="N1580">
        <v>0.17984210781038934</v>
      </c>
      <c r="O1580" t="s">
        <v>775</v>
      </c>
    </row>
    <row r="1581" spans="1:15">
      <c r="A1581" t="s">
        <v>5547</v>
      </c>
      <c r="B1581" t="s">
        <v>115</v>
      </c>
      <c r="C1581" t="s">
        <v>986</v>
      </c>
      <c r="D1581" t="s">
        <v>114</v>
      </c>
      <c r="E1581" t="s">
        <v>987</v>
      </c>
      <c r="F1581" t="s">
        <v>5548</v>
      </c>
      <c r="G1581">
        <v>158987656.9422012</v>
      </c>
      <c r="H1581">
        <v>279354848.64822096</v>
      </c>
      <c r="I1581">
        <v>239132.63002400001</v>
      </c>
      <c r="J1581">
        <v>1945635.3675271701</v>
      </c>
      <c r="K1581">
        <v>5.6508922708883762E-3</v>
      </c>
      <c r="L1581">
        <v>7.2035761280568626E-3</v>
      </c>
      <c r="M1581">
        <v>2.4611460454441593E-3</v>
      </c>
      <c r="N1581">
        <v>9.8166016355517652E-3</v>
      </c>
      <c r="O1581" t="s">
        <v>775</v>
      </c>
    </row>
    <row r="1582" spans="1:15">
      <c r="A1582" t="s">
        <v>5549</v>
      </c>
      <c r="B1582" t="s">
        <v>115</v>
      </c>
      <c r="C1582" t="s">
        <v>2745</v>
      </c>
      <c r="D1582" t="s">
        <v>114</v>
      </c>
      <c r="E1582" t="s">
        <v>2746</v>
      </c>
      <c r="F1582" t="s">
        <v>5550</v>
      </c>
      <c r="G1582">
        <v>18027392.543449018</v>
      </c>
      <c r="H1582">
        <v>41533681.997433931</v>
      </c>
      <c r="I1582">
        <v>196401.78682666001</v>
      </c>
      <c r="J1582">
        <v>121142.8651548511</v>
      </c>
      <c r="K1582">
        <v>6.4074693059399702E-4</v>
      </c>
      <c r="L1582">
        <v>1.0710071494902816E-3</v>
      </c>
      <c r="M1582">
        <v>2.0213614550138492E-3</v>
      </c>
      <c r="N1582">
        <v>6.1121999942156751E-4</v>
      </c>
      <c r="O1582" t="s">
        <v>775</v>
      </c>
    </row>
    <row r="1583" spans="1:15">
      <c r="A1583" t="s">
        <v>5551</v>
      </c>
      <c r="B1583" t="s">
        <v>115</v>
      </c>
      <c r="C1583" t="s">
        <v>5552</v>
      </c>
      <c r="D1583" t="s">
        <v>114</v>
      </c>
      <c r="E1583" t="s">
        <v>5553</v>
      </c>
      <c r="F1583" t="s">
        <v>5554</v>
      </c>
      <c r="G1583">
        <v>12978062.697999608</v>
      </c>
      <c r="H1583">
        <v>30971905.737816334</v>
      </c>
      <c r="I1583">
        <v>42273.953344681991</v>
      </c>
      <c r="J1583">
        <v>149232.404546996</v>
      </c>
      <c r="K1583">
        <v>4.6127879108182648E-4</v>
      </c>
      <c r="L1583">
        <v>7.9865619620696703E-4</v>
      </c>
      <c r="M1583">
        <v>4.3508229340810998E-4</v>
      </c>
      <c r="N1583">
        <v>7.5294430344122838E-4</v>
      </c>
      <c r="O1583" t="s">
        <v>775</v>
      </c>
    </row>
    <row r="1584" spans="1:15">
      <c r="A1584" t="s">
        <v>5555</v>
      </c>
      <c r="B1584" t="s">
        <v>115</v>
      </c>
      <c r="C1584" t="s">
        <v>990</v>
      </c>
      <c r="D1584" t="s">
        <v>114</v>
      </c>
      <c r="E1584" t="s">
        <v>991</v>
      </c>
      <c r="F1584" t="s">
        <v>5556</v>
      </c>
      <c r="G1584">
        <v>168105716.53813711</v>
      </c>
      <c r="H1584">
        <v>273196527.49626976</v>
      </c>
      <c r="I1584">
        <v>468566.17999338993</v>
      </c>
      <c r="J1584">
        <v>1520289.3354681712</v>
      </c>
      <c r="K1584">
        <v>5.9749751178662736E-3</v>
      </c>
      <c r="L1584">
        <v>7.0447747489013994E-3</v>
      </c>
      <c r="M1584">
        <v>4.8224694421830621E-3</v>
      </c>
      <c r="N1584">
        <v>7.6705404446038086E-3</v>
      </c>
      <c r="O1584" t="s">
        <v>775</v>
      </c>
    </row>
    <row r="1585" spans="1:15">
      <c r="A1585" t="s">
        <v>5557</v>
      </c>
      <c r="B1585" t="s">
        <v>115</v>
      </c>
      <c r="C1585" t="s">
        <v>5558</v>
      </c>
      <c r="D1585" t="s">
        <v>114</v>
      </c>
      <c r="E1585" t="s">
        <v>5559</v>
      </c>
      <c r="F1585" t="s">
        <v>5560</v>
      </c>
      <c r="G1585">
        <v>25820606.358739503</v>
      </c>
      <c r="H1585">
        <v>72682998.947264716</v>
      </c>
      <c r="I1585">
        <v>82726.658692680008</v>
      </c>
      <c r="J1585">
        <v>391205.06664798799</v>
      </c>
      <c r="K1585">
        <v>9.1774083415353835E-4</v>
      </c>
      <c r="L1585">
        <v>1.8742381550406375E-3</v>
      </c>
      <c r="M1585">
        <v>8.5142035561547584E-4</v>
      </c>
      <c r="N1585">
        <v>1.9738047329873835E-3</v>
      </c>
      <c r="O1585" t="s">
        <v>775</v>
      </c>
    </row>
    <row r="1586" spans="1:15">
      <c r="A1586" t="s">
        <v>5561</v>
      </c>
      <c r="B1586" t="s">
        <v>115</v>
      </c>
      <c r="C1586" t="s">
        <v>560</v>
      </c>
      <c r="D1586" t="s">
        <v>114</v>
      </c>
      <c r="E1586" t="s">
        <v>561</v>
      </c>
      <c r="F1586" t="s">
        <v>5562</v>
      </c>
      <c r="G1586">
        <v>33656654.400507376</v>
      </c>
      <c r="H1586">
        <v>75749481.118545488</v>
      </c>
      <c r="I1586">
        <v>297299.00983758003</v>
      </c>
      <c r="J1586">
        <v>101876.34853085929</v>
      </c>
      <c r="K1586">
        <v>1.1962571930029173E-3</v>
      </c>
      <c r="L1586">
        <v>1.953311913284106E-3</v>
      </c>
      <c r="M1586">
        <v>3.0597927280053305E-3</v>
      </c>
      <c r="N1586">
        <v>5.1401179599399379E-4</v>
      </c>
      <c r="O1586" t="s">
        <v>775</v>
      </c>
    </row>
    <row r="1587" spans="1:15">
      <c r="A1587" t="s">
        <v>5563</v>
      </c>
      <c r="B1587" t="s">
        <v>115</v>
      </c>
      <c r="C1587" t="s">
        <v>5564</v>
      </c>
      <c r="D1587" t="s">
        <v>114</v>
      </c>
      <c r="E1587" t="s">
        <v>5565</v>
      </c>
      <c r="F1587" t="s">
        <v>5566</v>
      </c>
      <c r="G1587">
        <v>108289575.403796</v>
      </c>
      <c r="H1587">
        <v>226050096.57872516</v>
      </c>
      <c r="I1587">
        <v>432000.97644684999</v>
      </c>
      <c r="J1587">
        <v>961224.01332989999</v>
      </c>
      <c r="K1587">
        <v>3.8489322783689965E-3</v>
      </c>
      <c r="L1587">
        <v>5.8290346036198037E-3</v>
      </c>
      <c r="M1587">
        <v>4.446141434999786E-3</v>
      </c>
      <c r="N1587">
        <v>4.8498055590851389E-3</v>
      </c>
      <c r="O1587" t="s">
        <v>775</v>
      </c>
    </row>
    <row r="1588" spans="1:15">
      <c r="A1588" t="s">
        <v>5567</v>
      </c>
      <c r="B1588" t="s">
        <v>115</v>
      </c>
      <c r="C1588" t="s">
        <v>1010</v>
      </c>
      <c r="D1588" t="s">
        <v>114</v>
      </c>
      <c r="E1588" t="s">
        <v>1011</v>
      </c>
      <c r="F1588" t="s">
        <v>5568</v>
      </c>
      <c r="G1588">
        <v>105855889.00018051</v>
      </c>
      <c r="H1588">
        <v>198030428.35844889</v>
      </c>
      <c r="I1588">
        <v>375728.80751225998</v>
      </c>
      <c r="J1588">
        <v>920580.11278524506</v>
      </c>
      <c r="K1588">
        <v>3.7624318546728565E-3</v>
      </c>
      <c r="L1588">
        <v>5.1065061990320385E-3</v>
      </c>
      <c r="M1588">
        <v>3.8669899154935095E-3</v>
      </c>
      <c r="N1588">
        <v>4.6447388815252233E-3</v>
      </c>
      <c r="O1588" t="s">
        <v>788</v>
      </c>
    </row>
    <row r="1589" spans="1:15">
      <c r="A1589" t="s">
        <v>5569</v>
      </c>
      <c r="B1589" t="s">
        <v>115</v>
      </c>
      <c r="C1589" t="s">
        <v>3017</v>
      </c>
      <c r="D1589" t="s">
        <v>114</v>
      </c>
      <c r="E1589" t="s">
        <v>3018</v>
      </c>
      <c r="F1589" t="s">
        <v>5570</v>
      </c>
      <c r="G1589">
        <v>15945816.405555481</v>
      </c>
      <c r="H1589">
        <v>41611016.814742669</v>
      </c>
      <c r="I1589">
        <v>120626.14295734001</v>
      </c>
      <c r="J1589">
        <v>130206.270454251</v>
      </c>
      <c r="K1589">
        <v>5.6676154874033186E-4</v>
      </c>
      <c r="L1589">
        <v>1.0730013416316694E-3</v>
      </c>
      <c r="M1589">
        <v>1.241480740988144E-3</v>
      </c>
      <c r="N1589">
        <v>6.5694893752102107E-4</v>
      </c>
      <c r="O1589" t="s">
        <v>775</v>
      </c>
    </row>
    <row r="1590" spans="1:15">
      <c r="A1590" t="s">
        <v>5571</v>
      </c>
      <c r="B1590" t="s">
        <v>115</v>
      </c>
      <c r="C1590" t="s">
        <v>5572</v>
      </c>
      <c r="D1590" t="s">
        <v>114</v>
      </c>
      <c r="E1590" t="s">
        <v>5573</v>
      </c>
      <c r="F1590" t="s">
        <v>5574</v>
      </c>
      <c r="G1590">
        <v>239429341.07661137</v>
      </c>
      <c r="H1590">
        <v>382518690.23667741</v>
      </c>
      <c r="I1590">
        <v>956848.71226299996</v>
      </c>
      <c r="J1590">
        <v>1704626.320996115</v>
      </c>
      <c r="K1590">
        <v>8.5100280042845686E-3</v>
      </c>
      <c r="L1590">
        <v>9.863807694257664E-3</v>
      </c>
      <c r="M1590">
        <v>9.8478590062680699E-3</v>
      </c>
      <c r="N1590">
        <v>8.6006030780386555E-3</v>
      </c>
      <c r="O1590" t="s">
        <v>788</v>
      </c>
    </row>
    <row r="1591" spans="1:15">
      <c r="A1591" t="s">
        <v>5575</v>
      </c>
      <c r="B1591" t="s">
        <v>115</v>
      </c>
      <c r="C1591" t="s">
        <v>159</v>
      </c>
      <c r="D1591" t="s">
        <v>114</v>
      </c>
      <c r="E1591" t="s">
        <v>5576</v>
      </c>
      <c r="F1591" t="s">
        <v>5577</v>
      </c>
      <c r="G1591">
        <v>90524215.3675742</v>
      </c>
      <c r="H1591">
        <v>198143664.38360867</v>
      </c>
      <c r="I1591">
        <v>301229.24015670002</v>
      </c>
      <c r="J1591">
        <v>991071.30586376099</v>
      </c>
      <c r="K1591">
        <v>3.2174987592579426E-3</v>
      </c>
      <c r="L1591">
        <v>5.1094261566831198E-3</v>
      </c>
      <c r="M1591">
        <v>3.1002425436855081E-3</v>
      </c>
      <c r="N1591">
        <v>5.00039851478222E-3</v>
      </c>
      <c r="O1591" t="s">
        <v>775</v>
      </c>
    </row>
    <row r="1592" spans="1:15">
      <c r="A1592" t="s">
        <v>5578</v>
      </c>
      <c r="B1592" t="s">
        <v>115</v>
      </c>
      <c r="C1592" t="s">
        <v>4263</v>
      </c>
      <c r="D1592" t="s">
        <v>114</v>
      </c>
      <c r="E1592" t="s">
        <v>5579</v>
      </c>
      <c r="F1592" t="s">
        <v>5580</v>
      </c>
      <c r="G1592">
        <v>96386017.975227579</v>
      </c>
      <c r="H1592">
        <v>189015282.57418686</v>
      </c>
      <c r="I1592">
        <v>337937.67202346999</v>
      </c>
      <c r="J1592">
        <v>965536.23256780999</v>
      </c>
      <c r="K1592">
        <v>3.4258445873941732E-3</v>
      </c>
      <c r="L1592">
        <v>4.8740373900004116E-3</v>
      </c>
      <c r="M1592">
        <v>3.4780446525582705E-3</v>
      </c>
      <c r="N1592">
        <v>4.8715626360432574E-3</v>
      </c>
      <c r="O1592" t="s">
        <v>788</v>
      </c>
    </row>
    <row r="1593" spans="1:15">
      <c r="A1593" t="s">
        <v>5581</v>
      </c>
      <c r="B1593" t="s">
        <v>115</v>
      </c>
      <c r="C1593" t="s">
        <v>2280</v>
      </c>
      <c r="D1593" t="s">
        <v>114</v>
      </c>
      <c r="E1593" t="s">
        <v>2281</v>
      </c>
      <c r="F1593" t="s">
        <v>5582</v>
      </c>
      <c r="G1593">
        <v>201815032.56783816</v>
      </c>
      <c r="H1593">
        <v>313550706.26264745</v>
      </c>
      <c r="I1593">
        <v>1190104.4390251799</v>
      </c>
      <c r="J1593">
        <v>785229.48344512144</v>
      </c>
      <c r="K1593">
        <v>7.1731040611616751E-3</v>
      </c>
      <c r="L1593">
        <v>8.085366670736541E-3</v>
      </c>
      <c r="M1593">
        <v>1.2248520134949367E-2</v>
      </c>
      <c r="N1593">
        <v>3.9618343499109952E-3</v>
      </c>
      <c r="O1593" t="s">
        <v>775</v>
      </c>
    </row>
    <row r="1594" spans="1:15">
      <c r="A1594" t="s">
        <v>5583</v>
      </c>
      <c r="B1594" t="s">
        <v>115</v>
      </c>
      <c r="C1594" t="s">
        <v>149</v>
      </c>
      <c r="D1594" t="s">
        <v>114</v>
      </c>
      <c r="E1594" t="s">
        <v>584</v>
      </c>
      <c r="F1594" t="s">
        <v>5584</v>
      </c>
      <c r="G1594">
        <v>68166934.274586394</v>
      </c>
      <c r="H1594">
        <v>126695990.32420829</v>
      </c>
      <c r="I1594">
        <v>141352.50285972</v>
      </c>
      <c r="J1594">
        <v>805154.93917500996</v>
      </c>
      <c r="K1594">
        <v>2.4228547638918555E-3</v>
      </c>
      <c r="L1594">
        <v>3.267042672916937E-3</v>
      </c>
      <c r="M1594">
        <v>1.4547958318859246E-3</v>
      </c>
      <c r="N1594">
        <v>4.062367196184107E-3</v>
      </c>
      <c r="O1594" t="s">
        <v>775</v>
      </c>
    </row>
    <row r="1595" spans="1:15">
      <c r="A1595" t="s">
        <v>5585</v>
      </c>
      <c r="B1595" t="s">
        <v>115</v>
      </c>
      <c r="C1595" t="s">
        <v>2286</v>
      </c>
      <c r="D1595" t="s">
        <v>114</v>
      </c>
      <c r="E1595" t="s">
        <v>2287</v>
      </c>
      <c r="F1595" t="s">
        <v>5586</v>
      </c>
      <c r="G1595">
        <v>51001229.895950094</v>
      </c>
      <c r="H1595">
        <v>105674173.36102599</v>
      </c>
      <c r="I1595">
        <v>189938.13408911997</v>
      </c>
      <c r="J1595">
        <v>493047.06524030404</v>
      </c>
      <c r="K1595">
        <v>1.81273478311338E-3</v>
      </c>
      <c r="L1595">
        <v>2.7249641674707949E-3</v>
      </c>
      <c r="M1595">
        <v>1.9548377297801808E-3</v>
      </c>
      <c r="N1595">
        <v>2.487643218160392E-3</v>
      </c>
      <c r="O1595" t="s">
        <v>775</v>
      </c>
    </row>
    <row r="1596" spans="1:15">
      <c r="A1596" t="s">
        <v>5587</v>
      </c>
      <c r="B1596" t="s">
        <v>115</v>
      </c>
      <c r="C1596" t="s">
        <v>2290</v>
      </c>
      <c r="D1596" t="s">
        <v>114</v>
      </c>
      <c r="E1596" t="s">
        <v>2291</v>
      </c>
      <c r="F1596" t="s">
        <v>5588</v>
      </c>
      <c r="G1596">
        <v>225553548.8217926</v>
      </c>
      <c r="H1596">
        <v>386932973.91986775</v>
      </c>
      <c r="I1596">
        <v>741767.01817639999</v>
      </c>
      <c r="J1596">
        <v>1856107.1555350721</v>
      </c>
      <c r="K1596">
        <v>8.0168412455557825E-3</v>
      </c>
      <c r="L1596">
        <v>9.9776364991506963E-3</v>
      </c>
      <c r="M1596">
        <v>7.6342444911952452E-3</v>
      </c>
      <c r="N1596">
        <v>9.3648917175794908E-3</v>
      </c>
      <c r="O1596" t="s">
        <v>775</v>
      </c>
    </row>
    <row r="1597" spans="1:15">
      <c r="A1597" t="s">
        <v>5589</v>
      </c>
      <c r="B1597" t="s">
        <v>115</v>
      </c>
      <c r="C1597" t="s">
        <v>2314</v>
      </c>
      <c r="D1597" t="s">
        <v>114</v>
      </c>
      <c r="E1597" t="s">
        <v>2315</v>
      </c>
      <c r="F1597" t="s">
        <v>5590</v>
      </c>
      <c r="G1597">
        <v>5443196.4683971908</v>
      </c>
      <c r="H1597">
        <v>10661881.127990918</v>
      </c>
      <c r="I1597">
        <v>0</v>
      </c>
      <c r="J1597">
        <v>85862.809684804</v>
      </c>
      <c r="K1597">
        <v>1.9346732597848629E-4</v>
      </c>
      <c r="L1597">
        <v>2.7493230472076314E-4</v>
      </c>
      <c r="M1597">
        <v>0</v>
      </c>
      <c r="N1597">
        <v>4.3321632205739924E-4</v>
      </c>
      <c r="O1597" t="s">
        <v>788</v>
      </c>
    </row>
    <row r="1598" spans="1:15">
      <c r="A1598" t="s">
        <v>5591</v>
      </c>
      <c r="B1598" t="s">
        <v>115</v>
      </c>
      <c r="C1598" t="s">
        <v>3352</v>
      </c>
      <c r="D1598" t="s">
        <v>114</v>
      </c>
      <c r="E1598" t="s">
        <v>3353</v>
      </c>
      <c r="F1598" t="s">
        <v>5592</v>
      </c>
      <c r="G1598">
        <v>75878336.05080469</v>
      </c>
      <c r="H1598">
        <v>157486722.89549571</v>
      </c>
      <c r="I1598">
        <v>195050.86485749</v>
      </c>
      <c r="J1598">
        <v>913756.59469027095</v>
      </c>
      <c r="K1598">
        <v>2.696940825244333E-3</v>
      </c>
      <c r="L1598">
        <v>4.0610270522438057E-3</v>
      </c>
      <c r="M1598">
        <v>2.0074578055545816E-3</v>
      </c>
      <c r="N1598">
        <v>4.6103111773370155E-3</v>
      </c>
      <c r="O1598" t="s">
        <v>775</v>
      </c>
    </row>
    <row r="1599" spans="1:15">
      <c r="A1599" t="s">
        <v>5593</v>
      </c>
      <c r="B1599" t="s">
        <v>115</v>
      </c>
      <c r="C1599" t="s">
        <v>5594</v>
      </c>
      <c r="D1599" t="s">
        <v>114</v>
      </c>
      <c r="E1599" t="s">
        <v>5594</v>
      </c>
      <c r="F1599" t="s">
        <v>5595</v>
      </c>
      <c r="G1599">
        <v>1373677702.6544428</v>
      </c>
      <c r="H1599">
        <v>1177550281.0144253</v>
      </c>
      <c r="I1599">
        <v>4987367.7094383603</v>
      </c>
      <c r="J1599">
        <v>5712174.8950677998</v>
      </c>
      <c r="K1599">
        <v>4.8824574573381463E-2</v>
      </c>
      <c r="L1599">
        <v>3.036486796255285E-2</v>
      </c>
      <c r="M1599">
        <v>5.1329842832524356E-2</v>
      </c>
      <c r="N1599">
        <v>2.8820480113264203E-2</v>
      </c>
      <c r="O1599" t="s">
        <v>775</v>
      </c>
    </row>
    <row r="1600" spans="1:15">
      <c r="A1600" t="s">
        <v>5596</v>
      </c>
      <c r="B1600" t="s">
        <v>113</v>
      </c>
      <c r="C1600" t="s">
        <v>5597</v>
      </c>
      <c r="D1600" t="s">
        <v>112</v>
      </c>
      <c r="E1600" t="s">
        <v>5598</v>
      </c>
      <c r="F1600" t="s">
        <v>5599</v>
      </c>
      <c r="G1600">
        <v>40263789.1006051</v>
      </c>
      <c r="H1600">
        <v>113768922.79212511</v>
      </c>
      <c r="I1600">
        <v>156981.34210603999</v>
      </c>
      <c r="J1600">
        <v>515148.68836158904</v>
      </c>
      <c r="K1600">
        <v>1.1621930925214805E-2</v>
      </c>
      <c r="L1600">
        <v>1.44201925624099E-2</v>
      </c>
      <c r="M1600">
        <v>4.1574817315116926E-2</v>
      </c>
      <c r="N1600">
        <v>1.0303880212984676E-2</v>
      </c>
      <c r="O1600" t="s">
        <v>1067</v>
      </c>
    </row>
    <row r="1601" spans="1:15">
      <c r="A1601" t="s">
        <v>5600</v>
      </c>
      <c r="B1601" t="s">
        <v>113</v>
      </c>
      <c r="C1601" t="s">
        <v>5601</v>
      </c>
      <c r="D1601" t="s">
        <v>112</v>
      </c>
      <c r="E1601" t="s">
        <v>5602</v>
      </c>
      <c r="F1601" t="s">
        <v>5603</v>
      </c>
      <c r="G1601">
        <v>106624995.62121522</v>
      </c>
      <c r="H1601">
        <v>141368601.51099432</v>
      </c>
      <c r="I1601">
        <v>114072.813783416</v>
      </c>
      <c r="J1601">
        <v>1398397.3673986881</v>
      </c>
      <c r="K1601">
        <v>3.0776744109075205E-2</v>
      </c>
      <c r="L1601">
        <v>1.7918447375931689E-2</v>
      </c>
      <c r="M1601">
        <v>3.0210955837435143E-2</v>
      </c>
      <c r="N1601">
        <v>2.7970407941163993E-2</v>
      </c>
      <c r="O1601" t="s">
        <v>1067</v>
      </c>
    </row>
    <row r="1602" spans="1:15">
      <c r="A1602" t="s">
        <v>5604</v>
      </c>
      <c r="B1602" t="s">
        <v>113</v>
      </c>
      <c r="C1602" t="s">
        <v>2360</v>
      </c>
      <c r="D1602" t="s">
        <v>112</v>
      </c>
      <c r="E1602" t="s">
        <v>2361</v>
      </c>
      <c r="F1602" t="s">
        <v>5605</v>
      </c>
      <c r="G1602">
        <v>24611923.968778133</v>
      </c>
      <c r="H1602">
        <v>46924452.375462398</v>
      </c>
      <c r="I1602">
        <v>0</v>
      </c>
      <c r="J1602">
        <v>411174.09078380198</v>
      </c>
      <c r="K1602">
        <v>7.1041023880556589E-3</v>
      </c>
      <c r="L1602">
        <v>5.9476667488200709E-3</v>
      </c>
      <c r="M1602">
        <v>0</v>
      </c>
      <c r="N1602">
        <v>8.2242053097209868E-3</v>
      </c>
      <c r="O1602" t="s">
        <v>1067</v>
      </c>
    </row>
    <row r="1603" spans="1:15">
      <c r="A1603" t="s">
        <v>5606</v>
      </c>
      <c r="B1603" t="s">
        <v>113</v>
      </c>
      <c r="C1603" t="s">
        <v>5607</v>
      </c>
      <c r="D1603" t="s">
        <v>112</v>
      </c>
      <c r="E1603" t="s">
        <v>5608</v>
      </c>
      <c r="F1603" t="s">
        <v>5609</v>
      </c>
      <c r="G1603">
        <v>37898305.79762242</v>
      </c>
      <c r="H1603">
        <v>98289698.057471931</v>
      </c>
      <c r="I1603">
        <v>0</v>
      </c>
      <c r="J1603">
        <v>141912.60946595701</v>
      </c>
      <c r="K1603">
        <v>1.0939146612905746E-2</v>
      </c>
      <c r="L1603">
        <v>1.2458203330971316E-2</v>
      </c>
      <c r="M1603">
        <v>0</v>
      </c>
      <c r="N1603">
        <v>2.8385018960252598E-3</v>
      </c>
      <c r="O1603" t="s">
        <v>1067</v>
      </c>
    </row>
    <row r="1604" spans="1:15">
      <c r="A1604" t="s">
        <v>5610</v>
      </c>
      <c r="B1604" t="s">
        <v>113</v>
      </c>
      <c r="C1604" t="s">
        <v>5611</v>
      </c>
      <c r="D1604" t="s">
        <v>112</v>
      </c>
      <c r="E1604" t="s">
        <v>5612</v>
      </c>
      <c r="F1604" t="s">
        <v>5613</v>
      </c>
      <c r="G1604">
        <v>40546532.876054406</v>
      </c>
      <c r="H1604">
        <v>118804524.67887971</v>
      </c>
      <c r="I1604">
        <v>35349.278681765994</v>
      </c>
      <c r="J1604">
        <v>978903.11426832597</v>
      </c>
      <c r="K1604">
        <v>1.1703543428687731E-2</v>
      </c>
      <c r="L1604">
        <v>1.5058454287075383E-2</v>
      </c>
      <c r="M1604">
        <v>9.3618756452142262E-3</v>
      </c>
      <c r="N1604">
        <v>1.9579784744513697E-2</v>
      </c>
      <c r="O1604" t="s">
        <v>1067</v>
      </c>
    </row>
    <row r="1605" spans="1:15">
      <c r="A1605" t="s">
        <v>5614</v>
      </c>
      <c r="B1605" t="s">
        <v>113</v>
      </c>
      <c r="C1605" t="s">
        <v>3770</v>
      </c>
      <c r="D1605" t="s">
        <v>112</v>
      </c>
      <c r="E1605" t="s">
        <v>3771</v>
      </c>
      <c r="F1605" t="s">
        <v>5615</v>
      </c>
      <c r="G1605">
        <v>7012769.6927658198</v>
      </c>
      <c r="H1605">
        <v>33422779.78486564</v>
      </c>
      <c r="I1605">
        <v>0</v>
      </c>
      <c r="J1605">
        <v>237926.72624451201</v>
      </c>
      <c r="K1605">
        <v>2.0241990827072798E-3</v>
      </c>
      <c r="L1605">
        <v>4.2363319317825525E-3</v>
      </c>
      <c r="M1605">
        <v>0</v>
      </c>
      <c r="N1605">
        <v>4.7589531761949551E-3</v>
      </c>
      <c r="O1605" t="s">
        <v>1268</v>
      </c>
    </row>
    <row r="1606" spans="1:15">
      <c r="A1606" t="s">
        <v>5616</v>
      </c>
      <c r="B1606" t="s">
        <v>113</v>
      </c>
      <c r="C1606" t="s">
        <v>5617</v>
      </c>
      <c r="D1606" t="s">
        <v>112</v>
      </c>
      <c r="E1606" t="s">
        <v>5618</v>
      </c>
      <c r="F1606" t="s">
        <v>5619</v>
      </c>
      <c r="G1606">
        <v>210602289.6999599</v>
      </c>
      <c r="H1606">
        <v>422342727.53216541</v>
      </c>
      <c r="I1606">
        <v>211925.76630788003</v>
      </c>
      <c r="J1606">
        <v>3197873.9963144101</v>
      </c>
      <c r="K1606">
        <v>6.0789243095559227E-2</v>
      </c>
      <c r="L1606">
        <v>5.3531872403109367E-2</v>
      </c>
      <c r="M1606">
        <v>5.6126256155108203E-2</v>
      </c>
      <c r="N1606">
        <v>6.3963106844045617E-2</v>
      </c>
      <c r="O1606" t="s">
        <v>1067</v>
      </c>
    </row>
    <row r="1607" spans="1:15">
      <c r="A1607" t="s">
        <v>5620</v>
      </c>
      <c r="B1607" t="s">
        <v>113</v>
      </c>
      <c r="C1607" t="s">
        <v>5621</v>
      </c>
      <c r="D1607" t="s">
        <v>112</v>
      </c>
      <c r="E1607" t="s">
        <v>5622</v>
      </c>
      <c r="F1607" t="s">
        <v>5623</v>
      </c>
      <c r="G1607">
        <v>21293678.540522128</v>
      </c>
      <c r="H1607">
        <v>64347866.118811898</v>
      </c>
      <c r="I1607">
        <v>0</v>
      </c>
      <c r="J1607">
        <v>496221.20392612007</v>
      </c>
      <c r="K1607">
        <v>6.1463083000789379E-3</v>
      </c>
      <c r="L1607">
        <v>8.1560816226491292E-3</v>
      </c>
      <c r="M1607">
        <v>0</v>
      </c>
      <c r="N1607">
        <v>9.9252972198366606E-3</v>
      </c>
      <c r="O1607" t="s">
        <v>1067</v>
      </c>
    </row>
    <row r="1608" spans="1:15">
      <c r="A1608" t="s">
        <v>5624</v>
      </c>
      <c r="B1608" t="s">
        <v>113</v>
      </c>
      <c r="C1608" t="s">
        <v>1322</v>
      </c>
      <c r="D1608" t="s">
        <v>112</v>
      </c>
      <c r="E1608" t="s">
        <v>1323</v>
      </c>
      <c r="F1608" t="s">
        <v>5625</v>
      </c>
      <c r="G1608">
        <v>40978213.109162807</v>
      </c>
      <c r="H1608">
        <v>100271429.45785651</v>
      </c>
      <c r="I1608">
        <v>0</v>
      </c>
      <c r="J1608">
        <v>273077.35488021997</v>
      </c>
      <c r="K1608">
        <v>1.1828145657216965E-2</v>
      </c>
      <c r="L1608">
        <v>1.2709387465436003E-2</v>
      </c>
      <c r="M1608">
        <v>0</v>
      </c>
      <c r="N1608">
        <v>5.4620275992811685E-3</v>
      </c>
      <c r="O1608" t="s">
        <v>788</v>
      </c>
    </row>
    <row r="1609" spans="1:15">
      <c r="A1609" t="s">
        <v>5626</v>
      </c>
      <c r="B1609" t="s">
        <v>113</v>
      </c>
      <c r="C1609" t="s">
        <v>5627</v>
      </c>
      <c r="D1609" t="s">
        <v>112</v>
      </c>
      <c r="E1609" t="s">
        <v>5628</v>
      </c>
      <c r="F1609" t="s">
        <v>5629</v>
      </c>
      <c r="G1609">
        <v>4188591.35616636</v>
      </c>
      <c r="H1609">
        <v>14941266.153537679</v>
      </c>
      <c r="I1609">
        <v>4070.0102415557003</v>
      </c>
      <c r="J1609">
        <v>112707.98452191701</v>
      </c>
      <c r="K1609">
        <v>1.2090148618075706E-3</v>
      </c>
      <c r="L1609">
        <v>1.8938030682940097E-3</v>
      </c>
      <c r="M1609">
        <v>1.0778983667309508E-3</v>
      </c>
      <c r="N1609">
        <v>2.2543580092464735E-3</v>
      </c>
      <c r="O1609" t="s">
        <v>788</v>
      </c>
    </row>
    <row r="1610" spans="1:15">
      <c r="A1610" t="s">
        <v>5630</v>
      </c>
      <c r="B1610" t="s">
        <v>113</v>
      </c>
      <c r="C1610" t="s">
        <v>1926</v>
      </c>
      <c r="D1610" t="s">
        <v>112</v>
      </c>
      <c r="E1610" t="s">
        <v>1927</v>
      </c>
      <c r="F1610" t="s">
        <v>5631</v>
      </c>
      <c r="G1610">
        <v>36694008.115014002</v>
      </c>
      <c r="H1610">
        <v>98981615.446256906</v>
      </c>
      <c r="I1610">
        <v>205532.14001707002</v>
      </c>
      <c r="J1610">
        <v>421282.48731547495</v>
      </c>
      <c r="K1610">
        <v>1.0591532421759961E-2</v>
      </c>
      <c r="L1610">
        <v>1.2545903748086014E-2</v>
      </c>
      <c r="M1610">
        <v>5.4432973109776621E-2</v>
      </c>
      <c r="N1610">
        <v>8.4263910268951303E-3</v>
      </c>
      <c r="O1610" t="s">
        <v>788</v>
      </c>
    </row>
    <row r="1611" spans="1:15">
      <c r="A1611" t="s">
        <v>5632</v>
      </c>
      <c r="B1611" t="s">
        <v>113</v>
      </c>
      <c r="C1611" t="s">
        <v>5633</v>
      </c>
      <c r="D1611" t="s">
        <v>112</v>
      </c>
      <c r="E1611" t="s">
        <v>5634</v>
      </c>
      <c r="F1611" t="s">
        <v>5635</v>
      </c>
      <c r="G1611">
        <v>40781800.396264605</v>
      </c>
      <c r="H1611">
        <v>62664848.244680703</v>
      </c>
      <c r="I1611">
        <v>264407.20248219999</v>
      </c>
      <c r="J1611">
        <v>22290.955109926999</v>
      </c>
      <c r="K1611">
        <v>1.1771452160824132E-2</v>
      </c>
      <c r="L1611">
        <v>7.9427593793218038E-3</v>
      </c>
      <c r="M1611">
        <v>7.0025399149493212E-2</v>
      </c>
      <c r="N1611">
        <v>4.4585832493567173E-4</v>
      </c>
      <c r="O1611" t="s">
        <v>1067</v>
      </c>
    </row>
    <row r="1612" spans="1:15">
      <c r="A1612" t="s">
        <v>5636</v>
      </c>
      <c r="B1612" t="s">
        <v>113</v>
      </c>
      <c r="C1612" t="s">
        <v>5637</v>
      </c>
      <c r="D1612" t="s">
        <v>112</v>
      </c>
      <c r="E1612" t="s">
        <v>5638</v>
      </c>
      <c r="F1612" t="s">
        <v>5639</v>
      </c>
      <c r="G1612">
        <v>7644324.1564865001</v>
      </c>
      <c r="H1612">
        <v>26801837.627948537</v>
      </c>
      <c r="I1612">
        <v>0</v>
      </c>
      <c r="J1612">
        <v>179082.43526830376</v>
      </c>
      <c r="K1612">
        <v>2.2064939565089735E-3</v>
      </c>
      <c r="L1612">
        <v>3.3971285842939645E-3</v>
      </c>
      <c r="M1612">
        <v>0</v>
      </c>
      <c r="N1612">
        <v>3.5819638153848608E-3</v>
      </c>
      <c r="O1612" t="s">
        <v>788</v>
      </c>
    </row>
    <row r="1613" spans="1:15">
      <c r="A1613" t="s">
        <v>5640</v>
      </c>
      <c r="B1613" t="s">
        <v>113</v>
      </c>
      <c r="C1613" t="s">
        <v>5641</v>
      </c>
      <c r="D1613" t="s">
        <v>112</v>
      </c>
      <c r="E1613" t="s">
        <v>5642</v>
      </c>
      <c r="F1613" t="s">
        <v>5643</v>
      </c>
      <c r="G1613">
        <v>28226121.424060304</v>
      </c>
      <c r="H1613">
        <v>90634582.903680503</v>
      </c>
      <c r="I1613">
        <v>0</v>
      </c>
      <c r="J1613">
        <v>654935.17651178001</v>
      </c>
      <c r="K1613">
        <v>8.1473214718439067E-3</v>
      </c>
      <c r="L1613">
        <v>1.1487918723400652E-2</v>
      </c>
      <c r="M1613">
        <v>0</v>
      </c>
      <c r="N1613">
        <v>1.3099855941612322E-2</v>
      </c>
      <c r="O1613" t="s">
        <v>1067</v>
      </c>
    </row>
    <row r="1614" spans="1:15">
      <c r="A1614" t="s">
        <v>5644</v>
      </c>
      <c r="B1614" t="s">
        <v>113</v>
      </c>
      <c r="C1614" t="s">
        <v>5645</v>
      </c>
      <c r="D1614" t="s">
        <v>112</v>
      </c>
      <c r="E1614" t="s">
        <v>5646</v>
      </c>
      <c r="F1614" t="s">
        <v>5647</v>
      </c>
      <c r="G1614">
        <v>307558130.46288902</v>
      </c>
      <c r="H1614">
        <v>709755623.20615304</v>
      </c>
      <c r="I1614">
        <v>396926.74535137002</v>
      </c>
      <c r="J1614">
        <v>5036950.8815919999</v>
      </c>
      <c r="K1614">
        <v>8.877503651722092E-2</v>
      </c>
      <c r="L1614">
        <v>8.9961410442346276E-2</v>
      </c>
      <c r="M1614">
        <v>0.10512177246083189</v>
      </c>
      <c r="N1614">
        <v>0.10074788055401628</v>
      </c>
      <c r="O1614" t="s">
        <v>1067</v>
      </c>
    </row>
    <row r="1615" spans="1:15">
      <c r="A1615" t="s">
        <v>5648</v>
      </c>
      <c r="B1615" t="s">
        <v>113</v>
      </c>
      <c r="C1615" t="s">
        <v>2579</v>
      </c>
      <c r="D1615" t="s">
        <v>112</v>
      </c>
      <c r="E1615" t="s">
        <v>2580</v>
      </c>
      <c r="F1615" t="s">
        <v>5649</v>
      </c>
      <c r="G1615">
        <v>309484120.25602204</v>
      </c>
      <c r="H1615">
        <v>756372622.94019699</v>
      </c>
      <c r="I1615">
        <v>406555.98288059997</v>
      </c>
      <c r="J1615">
        <v>4441563.21373</v>
      </c>
      <c r="K1615">
        <v>8.9330963339769393E-2</v>
      </c>
      <c r="L1615">
        <v>9.5870107618595324E-2</v>
      </c>
      <c r="M1615">
        <v>0.10767197228579695</v>
      </c>
      <c r="N1615">
        <v>8.8839079564053819E-2</v>
      </c>
      <c r="O1615" t="s">
        <v>1067</v>
      </c>
    </row>
    <row r="1616" spans="1:15">
      <c r="A1616" t="s">
        <v>5650</v>
      </c>
      <c r="B1616" t="s">
        <v>113</v>
      </c>
      <c r="C1616" t="s">
        <v>1358</v>
      </c>
      <c r="D1616" t="s">
        <v>112</v>
      </c>
      <c r="E1616" t="s">
        <v>1359</v>
      </c>
      <c r="F1616" t="s">
        <v>5651</v>
      </c>
      <c r="G1616">
        <v>4115706.47763011</v>
      </c>
      <c r="H1616">
        <v>19070698.993411742</v>
      </c>
      <c r="I1616">
        <v>0</v>
      </c>
      <c r="J1616">
        <v>138772.38796421501</v>
      </c>
      <c r="K1616">
        <v>1.1879770250127161E-3</v>
      </c>
      <c r="L1616">
        <v>2.4172080128351996E-3</v>
      </c>
      <c r="M1616">
        <v>0</v>
      </c>
      <c r="N1616">
        <v>2.7756919405168864E-3</v>
      </c>
      <c r="O1616" t="s">
        <v>788</v>
      </c>
    </row>
    <row r="1617" spans="1:15">
      <c r="A1617" t="s">
        <v>5652</v>
      </c>
      <c r="B1617" t="s">
        <v>113</v>
      </c>
      <c r="C1617" t="s">
        <v>5653</v>
      </c>
      <c r="D1617" t="s">
        <v>112</v>
      </c>
      <c r="E1617" t="s">
        <v>5654</v>
      </c>
      <c r="F1617" t="s">
        <v>5655</v>
      </c>
      <c r="G1617">
        <v>65601446.963216402</v>
      </c>
      <c r="H1617">
        <v>107298991.96228901</v>
      </c>
      <c r="I1617">
        <v>35281.873486865996</v>
      </c>
      <c r="J1617">
        <v>977036.45301210997</v>
      </c>
      <c r="K1617">
        <v>1.893551258416426E-2</v>
      </c>
      <c r="L1617">
        <v>1.3600129876203584E-2</v>
      </c>
      <c r="M1617">
        <v>9.3440241054932559E-3</v>
      </c>
      <c r="N1617">
        <v>1.9542448234848027E-2</v>
      </c>
      <c r="O1617" t="s">
        <v>1067</v>
      </c>
    </row>
    <row r="1618" spans="1:15">
      <c r="A1618" t="s">
        <v>5656</v>
      </c>
      <c r="B1618" t="s">
        <v>113</v>
      </c>
      <c r="C1618" t="s">
        <v>5657</v>
      </c>
      <c r="D1618" t="s">
        <v>112</v>
      </c>
      <c r="E1618" t="s">
        <v>5658</v>
      </c>
      <c r="F1618" t="s">
        <v>5659</v>
      </c>
      <c r="G1618">
        <v>5899689.111247886</v>
      </c>
      <c r="H1618">
        <v>18438466.724934302</v>
      </c>
      <c r="I1618">
        <v>0</v>
      </c>
      <c r="J1618">
        <v>153742.20435852522</v>
      </c>
      <c r="K1618">
        <v>1.7029142279640648E-3</v>
      </c>
      <c r="L1618">
        <v>2.337072675065745E-3</v>
      </c>
      <c r="M1618">
        <v>0</v>
      </c>
      <c r="N1618">
        <v>3.0751146090049379E-3</v>
      </c>
      <c r="O1618" t="s">
        <v>1067</v>
      </c>
    </row>
    <row r="1619" spans="1:15">
      <c r="A1619" t="s">
        <v>5660</v>
      </c>
      <c r="B1619" t="s">
        <v>113</v>
      </c>
      <c r="C1619" t="s">
        <v>5661</v>
      </c>
      <c r="D1619" t="s">
        <v>112</v>
      </c>
      <c r="E1619" t="s">
        <v>5662</v>
      </c>
      <c r="F1619" t="s">
        <v>5663</v>
      </c>
      <c r="G1619">
        <v>31295529.135271888</v>
      </c>
      <c r="H1619">
        <v>74209607.5625339</v>
      </c>
      <c r="I1619">
        <v>0</v>
      </c>
      <c r="J1619">
        <v>112510.72348425581</v>
      </c>
      <c r="K1619">
        <v>9.0332898617510211E-3</v>
      </c>
      <c r="L1619">
        <v>9.4060557555589383E-3</v>
      </c>
      <c r="M1619">
        <v>0</v>
      </c>
      <c r="N1619">
        <v>2.2504124413965103E-3</v>
      </c>
      <c r="O1619" t="s">
        <v>1067</v>
      </c>
    </row>
    <row r="1620" spans="1:15">
      <c r="A1620" t="s">
        <v>5664</v>
      </c>
      <c r="B1620" t="s">
        <v>113</v>
      </c>
      <c r="C1620" t="s">
        <v>5665</v>
      </c>
      <c r="D1620" t="s">
        <v>112</v>
      </c>
      <c r="E1620" t="s">
        <v>5666</v>
      </c>
      <c r="F1620" t="s">
        <v>5667</v>
      </c>
      <c r="G1620">
        <v>43187349.658140503</v>
      </c>
      <c r="H1620">
        <v>94063375.848562807</v>
      </c>
      <c r="I1620">
        <v>25390.011307129997</v>
      </c>
      <c r="J1620">
        <v>703108.02504939993</v>
      </c>
      <c r="K1620">
        <v>1.2465801301409686E-2</v>
      </c>
      <c r="L1620">
        <v>1.192251767457625E-2</v>
      </c>
      <c r="M1620">
        <v>6.7242709710663645E-3</v>
      </c>
      <c r="N1620">
        <v>1.4063397676385182E-2</v>
      </c>
      <c r="O1620" t="s">
        <v>1067</v>
      </c>
    </row>
    <row r="1621" spans="1:15">
      <c r="A1621" t="s">
        <v>5668</v>
      </c>
      <c r="B1621" t="s">
        <v>113</v>
      </c>
      <c r="C1621" t="s">
        <v>472</v>
      </c>
      <c r="D1621" t="s">
        <v>112</v>
      </c>
      <c r="E1621" t="s">
        <v>473</v>
      </c>
      <c r="F1621" t="s">
        <v>5669</v>
      </c>
      <c r="G1621">
        <v>65898425.283945151</v>
      </c>
      <c r="H1621">
        <v>165529942.13507277</v>
      </c>
      <c r="I1621">
        <v>0</v>
      </c>
      <c r="J1621">
        <v>923968.2023457801</v>
      </c>
      <c r="K1621">
        <v>1.9021233814254447E-2</v>
      </c>
      <c r="L1621">
        <v>2.0980893392070859E-2</v>
      </c>
      <c r="M1621">
        <v>0</v>
      </c>
      <c r="N1621">
        <v>1.8480989843645261E-2</v>
      </c>
      <c r="O1621" t="s">
        <v>1067</v>
      </c>
    </row>
    <row r="1622" spans="1:15">
      <c r="A1622" t="s">
        <v>5670</v>
      </c>
      <c r="B1622" t="s">
        <v>113</v>
      </c>
      <c r="C1622" t="s">
        <v>5671</v>
      </c>
      <c r="D1622" t="s">
        <v>112</v>
      </c>
      <c r="E1622" t="s">
        <v>5672</v>
      </c>
      <c r="F1622" t="s">
        <v>5673</v>
      </c>
      <c r="G1622">
        <v>12165738.22134665</v>
      </c>
      <c r="H1622">
        <v>43245965.972679533</v>
      </c>
      <c r="I1622">
        <v>0</v>
      </c>
      <c r="J1622">
        <v>260430.57027058513</v>
      </c>
      <c r="K1622">
        <v>3.5115763424414404E-3</v>
      </c>
      <c r="L1622">
        <v>5.4814191922421072E-3</v>
      </c>
      <c r="M1622">
        <v>0</v>
      </c>
      <c r="N1622">
        <v>5.2090696540488032E-3</v>
      </c>
      <c r="O1622" t="s">
        <v>1067</v>
      </c>
    </row>
    <row r="1623" spans="1:15">
      <c r="A1623" t="s">
        <v>5674</v>
      </c>
      <c r="B1623" t="s">
        <v>113</v>
      </c>
      <c r="C1623" t="s">
        <v>1101</v>
      </c>
      <c r="D1623" t="s">
        <v>112</v>
      </c>
      <c r="E1623" t="s">
        <v>1102</v>
      </c>
      <c r="F1623" t="s">
        <v>5675</v>
      </c>
      <c r="G1623">
        <v>108990073.6907075</v>
      </c>
      <c r="H1623">
        <v>216291613.82195544</v>
      </c>
      <c r="I1623">
        <v>0</v>
      </c>
      <c r="J1623">
        <v>2036139.699582966</v>
      </c>
      <c r="K1623">
        <v>3.1459411452868902E-2</v>
      </c>
      <c r="L1623">
        <v>2.7414927067964518E-2</v>
      </c>
      <c r="M1623">
        <v>0</v>
      </c>
      <c r="N1623">
        <v>4.0726376744027105E-2</v>
      </c>
      <c r="O1623" t="s">
        <v>1067</v>
      </c>
    </row>
    <row r="1624" spans="1:15">
      <c r="A1624" t="s">
        <v>5676</v>
      </c>
      <c r="B1624" t="s">
        <v>113</v>
      </c>
      <c r="C1624" t="s">
        <v>5677</v>
      </c>
      <c r="D1624" t="s">
        <v>112</v>
      </c>
      <c r="E1624" t="s">
        <v>5678</v>
      </c>
      <c r="F1624" t="s">
        <v>5679</v>
      </c>
      <c r="G1624">
        <v>190596254.56297693</v>
      </c>
      <c r="H1624">
        <v>396168250.54146343</v>
      </c>
      <c r="I1624">
        <v>608506.03078862012</v>
      </c>
      <c r="J1624">
        <v>2004503.84143834</v>
      </c>
      <c r="K1624">
        <v>5.5014606290551174E-2</v>
      </c>
      <c r="L1624">
        <v>5.0214261678114304E-2</v>
      </c>
      <c r="M1624">
        <v>0.16115626688995172</v>
      </c>
      <c r="N1624">
        <v>4.0093603915285284E-2</v>
      </c>
      <c r="O1624" t="s">
        <v>1067</v>
      </c>
    </row>
    <row r="1625" spans="1:15">
      <c r="A1625" t="s">
        <v>5680</v>
      </c>
      <c r="B1625" t="s">
        <v>113</v>
      </c>
      <c r="C1625" t="s">
        <v>1680</v>
      </c>
      <c r="D1625" t="s">
        <v>112</v>
      </c>
      <c r="E1625" t="s">
        <v>1681</v>
      </c>
      <c r="F1625" t="s">
        <v>5681</v>
      </c>
      <c r="G1625">
        <v>5344875.6663806299</v>
      </c>
      <c r="H1625">
        <v>18818647.253421221</v>
      </c>
      <c r="I1625">
        <v>0</v>
      </c>
      <c r="J1625">
        <v>135480.63658013</v>
      </c>
      <c r="K1625">
        <v>1.5427702455754122E-3</v>
      </c>
      <c r="L1625">
        <v>2.3852604955593715E-3</v>
      </c>
      <c r="M1625">
        <v>0</v>
      </c>
      <c r="N1625">
        <v>2.7098511207325777E-3</v>
      </c>
      <c r="O1625" t="s">
        <v>1067</v>
      </c>
    </row>
    <row r="1626" spans="1:15">
      <c r="A1626" t="s">
        <v>5682</v>
      </c>
      <c r="B1626" t="s">
        <v>113</v>
      </c>
      <c r="C1626" t="s">
        <v>910</v>
      </c>
      <c r="D1626" t="s">
        <v>112</v>
      </c>
      <c r="E1626" t="s">
        <v>911</v>
      </c>
      <c r="F1626" t="s">
        <v>5683</v>
      </c>
      <c r="G1626">
        <v>40798956.256858699</v>
      </c>
      <c r="H1626">
        <v>127997800.65358439</v>
      </c>
      <c r="I1626">
        <v>0</v>
      </c>
      <c r="J1626">
        <v>954228.8314693179</v>
      </c>
      <c r="K1626">
        <v>1.1776404109740042E-2</v>
      </c>
      <c r="L1626">
        <v>1.6223700529907827E-2</v>
      </c>
      <c r="M1626">
        <v>0</v>
      </c>
      <c r="N1626">
        <v>1.9086255672138706E-2</v>
      </c>
      <c r="O1626" t="s">
        <v>1067</v>
      </c>
    </row>
    <row r="1627" spans="1:15">
      <c r="A1627" t="s">
        <v>5684</v>
      </c>
      <c r="B1627" t="s">
        <v>113</v>
      </c>
      <c r="C1627" t="s">
        <v>5685</v>
      </c>
      <c r="D1627" t="s">
        <v>112</v>
      </c>
      <c r="E1627" t="s">
        <v>5686</v>
      </c>
      <c r="F1627" t="s">
        <v>5687</v>
      </c>
      <c r="G1627">
        <v>8245398.03556656</v>
      </c>
      <c r="H1627">
        <v>26783959.98233116</v>
      </c>
      <c r="I1627">
        <v>0</v>
      </c>
      <c r="J1627">
        <v>208101.60042783598</v>
      </c>
      <c r="K1627">
        <v>2.3799907698904641E-3</v>
      </c>
      <c r="L1627">
        <v>3.3948625956035719E-3</v>
      </c>
      <c r="M1627">
        <v>0</v>
      </c>
      <c r="N1627">
        <v>4.1623981801420119E-3</v>
      </c>
      <c r="O1627" t="s">
        <v>788</v>
      </c>
    </row>
    <row r="1628" spans="1:15">
      <c r="A1628" t="s">
        <v>5688</v>
      </c>
      <c r="B1628" t="s">
        <v>113</v>
      </c>
      <c r="C1628" t="s">
        <v>504</v>
      </c>
      <c r="D1628" t="s">
        <v>112</v>
      </c>
      <c r="E1628" t="s">
        <v>505</v>
      </c>
      <c r="F1628" t="s">
        <v>5689</v>
      </c>
      <c r="G1628">
        <v>29689707.450574391</v>
      </c>
      <c r="H1628">
        <v>110205712.8464359</v>
      </c>
      <c r="I1628">
        <v>0</v>
      </c>
      <c r="J1628">
        <v>346222.87438090896</v>
      </c>
      <c r="K1628">
        <v>8.5697778795296078E-3</v>
      </c>
      <c r="L1628">
        <v>1.3968556278123229E-2</v>
      </c>
      <c r="M1628">
        <v>0</v>
      </c>
      <c r="N1628">
        <v>6.9250666947483306E-3</v>
      </c>
      <c r="O1628" t="s">
        <v>1067</v>
      </c>
    </row>
    <row r="1629" spans="1:15">
      <c r="A1629" t="s">
        <v>5690</v>
      </c>
      <c r="B1629" t="s">
        <v>113</v>
      </c>
      <c r="C1629" t="s">
        <v>5691</v>
      </c>
      <c r="D1629" t="s">
        <v>112</v>
      </c>
      <c r="E1629" t="s">
        <v>5692</v>
      </c>
      <c r="F1629" t="s">
        <v>5693</v>
      </c>
      <c r="G1629">
        <v>4809089.7666915301</v>
      </c>
      <c r="H1629">
        <v>18728155.113303252</v>
      </c>
      <c r="I1629">
        <v>0</v>
      </c>
      <c r="J1629">
        <v>137123.16255953303</v>
      </c>
      <c r="K1629">
        <v>1.3881184640122805E-3</v>
      </c>
      <c r="L1629">
        <v>2.37379063143602E-3</v>
      </c>
      <c r="M1629">
        <v>0</v>
      </c>
      <c r="N1629">
        <v>2.7427045304778521E-3</v>
      </c>
      <c r="O1629" t="s">
        <v>1067</v>
      </c>
    </row>
    <row r="1630" spans="1:15">
      <c r="A1630" t="s">
        <v>5694</v>
      </c>
      <c r="B1630" t="s">
        <v>113</v>
      </c>
      <c r="C1630" t="s">
        <v>1416</v>
      </c>
      <c r="D1630" t="s">
        <v>112</v>
      </c>
      <c r="E1630" t="s">
        <v>1417</v>
      </c>
      <c r="F1630" t="s">
        <v>5695</v>
      </c>
      <c r="G1630">
        <v>50897421.86466746</v>
      </c>
      <c r="H1630">
        <v>129552408.57535151</v>
      </c>
      <c r="I1630">
        <v>0</v>
      </c>
      <c r="J1630">
        <v>422564.39210897783</v>
      </c>
      <c r="K1630">
        <v>1.4691273086709896E-2</v>
      </c>
      <c r="L1630">
        <v>1.6420746832542604E-2</v>
      </c>
      <c r="M1630">
        <v>0</v>
      </c>
      <c r="N1630">
        <v>8.4520313783802807E-3</v>
      </c>
      <c r="O1630" t="s">
        <v>1067</v>
      </c>
    </row>
    <row r="1631" spans="1:15">
      <c r="A1631" t="s">
        <v>5696</v>
      </c>
      <c r="B1631" t="s">
        <v>113</v>
      </c>
      <c r="C1631" t="s">
        <v>5697</v>
      </c>
      <c r="D1631" t="s">
        <v>112</v>
      </c>
      <c r="E1631" t="s">
        <v>5698</v>
      </c>
      <c r="F1631" t="s">
        <v>5699</v>
      </c>
      <c r="G1631">
        <v>368509341.124708</v>
      </c>
      <c r="H1631">
        <v>697312533.74144769</v>
      </c>
      <c r="I1631">
        <v>301702.26015590999</v>
      </c>
      <c r="J1631">
        <v>4734344.6002500309</v>
      </c>
      <c r="K1631">
        <v>0.10636828285451685</v>
      </c>
      <c r="L1631">
        <v>8.8384250865295555E-2</v>
      </c>
      <c r="M1631">
        <v>7.9902593399073935E-2</v>
      </c>
      <c r="N1631">
        <v>9.4695222466967405E-2</v>
      </c>
      <c r="O1631" t="s">
        <v>1067</v>
      </c>
    </row>
    <row r="1632" spans="1:15">
      <c r="A1632" t="s">
        <v>5700</v>
      </c>
      <c r="B1632" t="s">
        <v>113</v>
      </c>
      <c r="C1632" t="s">
        <v>5701</v>
      </c>
      <c r="D1632" t="s">
        <v>112</v>
      </c>
      <c r="E1632" t="s">
        <v>5702</v>
      </c>
      <c r="F1632" t="s">
        <v>5703</v>
      </c>
      <c r="G1632">
        <v>13531261.993667621</v>
      </c>
      <c r="H1632">
        <v>42441327.391062275</v>
      </c>
      <c r="I1632">
        <v>12187.799502353002</v>
      </c>
      <c r="J1632">
        <v>337508.29021550395</v>
      </c>
      <c r="K1632">
        <v>3.9057275962888975E-3</v>
      </c>
      <c r="L1632">
        <v>5.3794313821679445E-3</v>
      </c>
      <c r="M1632">
        <v>3.2278074004573254E-3</v>
      </c>
      <c r="N1632">
        <v>6.7507596774250547E-3</v>
      </c>
      <c r="O1632" t="s">
        <v>1067</v>
      </c>
    </row>
    <row r="1633" spans="1:15">
      <c r="A1633" t="s">
        <v>5704</v>
      </c>
      <c r="B1633" t="s">
        <v>113</v>
      </c>
      <c r="C1633" t="s">
        <v>1442</v>
      </c>
      <c r="D1633" t="s">
        <v>112</v>
      </c>
      <c r="E1633" t="s">
        <v>1443</v>
      </c>
      <c r="F1633" t="s">
        <v>5705</v>
      </c>
      <c r="G1633">
        <v>65609718.136221759</v>
      </c>
      <c r="H1633">
        <v>182191898.56194803</v>
      </c>
      <c r="I1633">
        <v>267382.29748345999</v>
      </c>
      <c r="J1633">
        <v>989329.16236530186</v>
      </c>
      <c r="K1633">
        <v>1.8937900014743596E-2</v>
      </c>
      <c r="L1633">
        <v>2.3092793674198305E-2</v>
      </c>
      <c r="M1633">
        <v>7.0813321010225874E-2</v>
      </c>
      <c r="N1633">
        <v>1.9788324051927503E-2</v>
      </c>
      <c r="O1633" t="s">
        <v>1067</v>
      </c>
    </row>
    <row r="1634" spans="1:15">
      <c r="A1634" t="s">
        <v>5706</v>
      </c>
      <c r="B1634" t="s">
        <v>113</v>
      </c>
      <c r="C1634" t="s">
        <v>5707</v>
      </c>
      <c r="D1634" t="s">
        <v>112</v>
      </c>
      <c r="E1634" t="s">
        <v>5708</v>
      </c>
      <c r="F1634" t="s">
        <v>5709</v>
      </c>
      <c r="G1634">
        <v>2631851.966761576</v>
      </c>
      <c r="H1634">
        <v>11164421.684306301</v>
      </c>
      <c r="I1634">
        <v>0</v>
      </c>
      <c r="J1634">
        <v>77748.997050710299</v>
      </c>
      <c r="K1634">
        <v>7.5967022593594134E-4</v>
      </c>
      <c r="L1634">
        <v>1.4150886427025677E-3</v>
      </c>
      <c r="M1634">
        <v>0</v>
      </c>
      <c r="N1634">
        <v>1.5551167466584029E-3</v>
      </c>
      <c r="O1634" t="s">
        <v>1067</v>
      </c>
    </row>
    <row r="1635" spans="1:15">
      <c r="A1635" t="s">
        <v>5710</v>
      </c>
      <c r="B1635" t="s">
        <v>113</v>
      </c>
      <c r="C1635" t="s">
        <v>954</v>
      </c>
      <c r="D1635" t="s">
        <v>112</v>
      </c>
      <c r="E1635" t="s">
        <v>955</v>
      </c>
      <c r="F1635" t="s">
        <v>5711</v>
      </c>
      <c r="G1635">
        <v>12120285.9328907</v>
      </c>
      <c r="H1635">
        <v>37657820.211343139</v>
      </c>
      <c r="I1635">
        <v>11014.277127626199</v>
      </c>
      <c r="J1635">
        <v>305010.79020362301</v>
      </c>
      <c r="K1635">
        <v>3.4984567784702479E-3</v>
      </c>
      <c r="L1635">
        <v>4.7731226208442869E-3</v>
      </c>
      <c r="M1635">
        <v>2.9170126417304423E-3</v>
      </c>
      <c r="N1635">
        <v>6.1007524952096277E-3</v>
      </c>
      <c r="O1635" t="s">
        <v>1067</v>
      </c>
    </row>
    <row r="1636" spans="1:15">
      <c r="A1636" t="s">
        <v>5712</v>
      </c>
      <c r="B1636" t="s">
        <v>113</v>
      </c>
      <c r="C1636" t="s">
        <v>5713</v>
      </c>
      <c r="D1636" t="s">
        <v>112</v>
      </c>
      <c r="E1636" t="s">
        <v>5714</v>
      </c>
      <c r="F1636" t="s">
        <v>5715</v>
      </c>
      <c r="G1636">
        <v>22434775.180957522</v>
      </c>
      <c r="H1636">
        <v>51250445.884425931</v>
      </c>
      <c r="I1636">
        <v>12618.271672248999</v>
      </c>
      <c r="J1636">
        <v>491903.96949667606</v>
      </c>
      <c r="K1636">
        <v>6.4756798428564537E-3</v>
      </c>
      <c r="L1636">
        <v>6.4959857263757539E-3</v>
      </c>
      <c r="M1636">
        <v>3.3418133172278602E-3</v>
      </c>
      <c r="N1636">
        <v>9.8389449347248727E-3</v>
      </c>
      <c r="O1636" t="s">
        <v>1067</v>
      </c>
    </row>
    <row r="1637" spans="1:15">
      <c r="A1637" t="s">
        <v>5716</v>
      </c>
      <c r="B1637" t="s">
        <v>113</v>
      </c>
      <c r="C1637" t="s">
        <v>5717</v>
      </c>
      <c r="D1637" t="s">
        <v>112</v>
      </c>
      <c r="E1637" t="s">
        <v>5718</v>
      </c>
      <c r="F1637" t="s">
        <v>5719</v>
      </c>
      <c r="G1637">
        <v>12545460.087837052</v>
      </c>
      <c r="H1637">
        <v>51437626.572647773</v>
      </c>
      <c r="I1637">
        <v>0</v>
      </c>
      <c r="J1637">
        <v>227293.8235907674</v>
      </c>
      <c r="K1637">
        <v>3.6211810617617782E-3</v>
      </c>
      <c r="L1637">
        <v>6.5197108483324344E-3</v>
      </c>
      <c r="M1637">
        <v>0</v>
      </c>
      <c r="N1637">
        <v>4.5462764136684633E-3</v>
      </c>
      <c r="O1637" t="s">
        <v>1268</v>
      </c>
    </row>
    <row r="1638" spans="1:15">
      <c r="A1638" t="s">
        <v>5720</v>
      </c>
      <c r="B1638" t="s">
        <v>113</v>
      </c>
      <c r="C1638" t="s">
        <v>3988</v>
      </c>
      <c r="D1638" t="s">
        <v>112</v>
      </c>
      <c r="E1638" t="s">
        <v>3989</v>
      </c>
      <c r="F1638" t="s">
        <v>5721</v>
      </c>
      <c r="G1638">
        <v>51363679.845173903</v>
      </c>
      <c r="H1638">
        <v>116135743.00657892</v>
      </c>
      <c r="I1638">
        <v>0</v>
      </c>
      <c r="J1638">
        <v>354206.5125237974</v>
      </c>
      <c r="K1638">
        <v>1.4825856000137054E-2</v>
      </c>
      <c r="L1638">
        <v>1.4720186641771885E-2</v>
      </c>
      <c r="M1638">
        <v>0</v>
      </c>
      <c r="N1638">
        <v>7.0847535054626709E-3</v>
      </c>
      <c r="O1638" t="s">
        <v>1067</v>
      </c>
    </row>
    <row r="1639" spans="1:15">
      <c r="A1639" t="s">
        <v>5722</v>
      </c>
      <c r="B1639" t="s">
        <v>113</v>
      </c>
      <c r="C1639" t="s">
        <v>972</v>
      </c>
      <c r="D1639" t="s">
        <v>112</v>
      </c>
      <c r="E1639" t="s">
        <v>973</v>
      </c>
      <c r="F1639" t="s">
        <v>5723</v>
      </c>
      <c r="G1639">
        <v>10531992.776727101</v>
      </c>
      <c r="H1639">
        <v>33972310.353924938</v>
      </c>
      <c r="I1639">
        <v>0</v>
      </c>
      <c r="J1639">
        <v>58460.240654729401</v>
      </c>
      <c r="K1639">
        <v>3.0400043138052333E-3</v>
      </c>
      <c r="L1639">
        <v>4.3059848425272985E-3</v>
      </c>
      <c r="M1639">
        <v>0</v>
      </c>
      <c r="N1639">
        <v>1.1693076786129363E-3</v>
      </c>
      <c r="O1639" t="s">
        <v>788</v>
      </c>
    </row>
    <row r="1640" spans="1:15">
      <c r="A1640" t="s">
        <v>5724</v>
      </c>
      <c r="B1640" t="s">
        <v>113</v>
      </c>
      <c r="C1640" t="s">
        <v>5725</v>
      </c>
      <c r="D1640" t="s">
        <v>112</v>
      </c>
      <c r="E1640" t="s">
        <v>5726</v>
      </c>
      <c r="F1640" t="s">
        <v>5727</v>
      </c>
      <c r="G1640">
        <v>98018227.530873403</v>
      </c>
      <c r="H1640">
        <v>244162637.94178092</v>
      </c>
      <c r="I1640">
        <v>64100.822662319995</v>
      </c>
      <c r="J1640">
        <v>1775099.6610693801</v>
      </c>
      <c r="K1640">
        <v>2.8292445773780369E-2</v>
      </c>
      <c r="L1640">
        <v>3.0947574867168905E-2</v>
      </c>
      <c r="M1640">
        <v>1.6976412331437974E-2</v>
      </c>
      <c r="N1640">
        <v>3.5505116652709653E-2</v>
      </c>
      <c r="O1640" t="s">
        <v>1067</v>
      </c>
    </row>
    <row r="1641" spans="1:15">
      <c r="A1641" t="s">
        <v>5728</v>
      </c>
      <c r="B1641" t="s">
        <v>113</v>
      </c>
      <c r="C1641" t="s">
        <v>2729</v>
      </c>
      <c r="D1641" t="s">
        <v>112</v>
      </c>
      <c r="E1641" t="s">
        <v>2730</v>
      </c>
      <c r="F1641" t="s">
        <v>5729</v>
      </c>
      <c r="G1641">
        <v>28201469.540328</v>
      </c>
      <c r="H1641">
        <v>103459389.57367201</v>
      </c>
      <c r="I1641">
        <v>64910.882066120001</v>
      </c>
      <c r="J1641">
        <v>669054.37749185006</v>
      </c>
      <c r="K1641">
        <v>8.1402058352803095E-3</v>
      </c>
      <c r="L1641">
        <v>1.3113460894480761E-2</v>
      </c>
      <c r="M1641">
        <v>1.7190947837859041E-2</v>
      </c>
      <c r="N1641">
        <v>1.3382264805088999E-2</v>
      </c>
      <c r="O1641" t="s">
        <v>788</v>
      </c>
    </row>
    <row r="1642" spans="1:15">
      <c r="A1642" t="s">
        <v>5730</v>
      </c>
      <c r="B1642" t="s">
        <v>113</v>
      </c>
      <c r="C1642" t="s">
        <v>5731</v>
      </c>
      <c r="D1642" t="s">
        <v>112</v>
      </c>
      <c r="E1642" t="s">
        <v>5732</v>
      </c>
      <c r="F1642" t="s">
        <v>5733</v>
      </c>
      <c r="G1642">
        <v>37744499.151893303</v>
      </c>
      <c r="H1642">
        <v>66156834.980870903</v>
      </c>
      <c r="I1642">
        <v>0</v>
      </c>
      <c r="J1642">
        <v>591469.93424132105</v>
      </c>
      <c r="K1642">
        <v>1.0894751133681563E-2</v>
      </c>
      <c r="L1642">
        <v>8.3853681333244338E-3</v>
      </c>
      <c r="M1642">
        <v>0</v>
      </c>
      <c r="N1642">
        <v>1.1830439423979933E-2</v>
      </c>
      <c r="O1642" t="s">
        <v>788</v>
      </c>
    </row>
    <row r="1643" spans="1:15">
      <c r="A1643" t="s">
        <v>5734</v>
      </c>
      <c r="B1643" t="s">
        <v>113</v>
      </c>
      <c r="C1643" t="s">
        <v>5735</v>
      </c>
      <c r="D1643" t="s">
        <v>112</v>
      </c>
      <c r="E1643" t="s">
        <v>5736</v>
      </c>
      <c r="F1643" t="s">
        <v>5737</v>
      </c>
      <c r="G1643">
        <v>54058108.686432898</v>
      </c>
      <c r="H1643">
        <v>82251731.75483039</v>
      </c>
      <c r="I1643">
        <v>0</v>
      </c>
      <c r="J1643">
        <v>693166.18683154299</v>
      </c>
      <c r="K1643">
        <v>1.5603588711724995E-2</v>
      </c>
      <c r="L1643">
        <v>1.0425393696163555E-2</v>
      </c>
      <c r="M1643">
        <v>0</v>
      </c>
      <c r="N1643">
        <v>1.3864543418560173E-2</v>
      </c>
      <c r="O1643" t="s">
        <v>1067</v>
      </c>
    </row>
    <row r="1644" spans="1:15">
      <c r="A1644" t="s">
        <v>5738</v>
      </c>
      <c r="B1644" t="s">
        <v>113</v>
      </c>
      <c r="C1644" t="s">
        <v>5739</v>
      </c>
      <c r="D1644" t="s">
        <v>112</v>
      </c>
      <c r="E1644" t="s">
        <v>5740</v>
      </c>
      <c r="F1644" t="s">
        <v>5741</v>
      </c>
      <c r="G1644">
        <v>37407563.069421194</v>
      </c>
      <c r="H1644">
        <v>107785037.48161992</v>
      </c>
      <c r="I1644">
        <v>31786.027299920002</v>
      </c>
      <c r="J1644">
        <v>880228.38542406913</v>
      </c>
      <c r="K1644">
        <v>1.0797496305853039E-2</v>
      </c>
      <c r="L1644">
        <v>1.3661736067163612E-2</v>
      </c>
      <c r="M1644">
        <v>8.4181869032233705E-3</v>
      </c>
      <c r="N1644">
        <v>1.7606116541467997E-2</v>
      </c>
      <c r="O1644" t="s">
        <v>1067</v>
      </c>
    </row>
    <row r="1645" spans="1:15">
      <c r="A1645" t="s">
        <v>5742</v>
      </c>
      <c r="B1645" t="s">
        <v>113</v>
      </c>
      <c r="C1645" t="s">
        <v>3640</v>
      </c>
      <c r="D1645" t="s">
        <v>112</v>
      </c>
      <c r="E1645" t="s">
        <v>3641</v>
      </c>
      <c r="F1645" t="s">
        <v>5743</v>
      </c>
      <c r="G1645">
        <v>8828336.0646753293</v>
      </c>
      <c r="H1645">
        <v>29403002.039093591</v>
      </c>
      <c r="I1645">
        <v>7891.3238814440001</v>
      </c>
      <c r="J1645">
        <v>218528.97910679999</v>
      </c>
      <c r="K1645">
        <v>2.548252765577332E-3</v>
      </c>
      <c r="L1645">
        <v>3.7268257526826901E-3</v>
      </c>
      <c r="M1645">
        <v>2.08993211768974E-3</v>
      </c>
      <c r="N1645">
        <v>4.3709641015368464E-3</v>
      </c>
      <c r="O1645" t="s">
        <v>788</v>
      </c>
    </row>
    <row r="1646" spans="1:15">
      <c r="A1646" t="s">
        <v>5744</v>
      </c>
      <c r="B1646" t="s">
        <v>113</v>
      </c>
      <c r="C1646" t="s">
        <v>5745</v>
      </c>
      <c r="D1646" t="s">
        <v>112</v>
      </c>
      <c r="E1646" t="s">
        <v>5746</v>
      </c>
      <c r="F1646" t="s">
        <v>5747</v>
      </c>
      <c r="G1646">
        <v>108472017.65357511</v>
      </c>
      <c r="H1646">
        <v>195549767.14369413</v>
      </c>
      <c r="I1646">
        <v>0</v>
      </c>
      <c r="J1646">
        <v>1248823.45775668</v>
      </c>
      <c r="K1646">
        <v>3.1309877302868779E-2</v>
      </c>
      <c r="L1646">
        <v>2.4785901356373503E-2</v>
      </c>
      <c r="M1646">
        <v>0</v>
      </c>
      <c r="N1646">
        <v>2.4978666560940842E-2</v>
      </c>
      <c r="O1646" t="s">
        <v>1067</v>
      </c>
    </row>
    <row r="1647" spans="1:15">
      <c r="A1647" t="s">
        <v>5748</v>
      </c>
      <c r="B1647" t="s">
        <v>113</v>
      </c>
      <c r="C1647" t="s">
        <v>5749</v>
      </c>
      <c r="D1647" t="s">
        <v>112</v>
      </c>
      <c r="E1647" t="s">
        <v>5750</v>
      </c>
      <c r="F1647" t="s">
        <v>5751</v>
      </c>
      <c r="G1647">
        <v>45567053.331122302</v>
      </c>
      <c r="H1647">
        <v>127321941.0121783</v>
      </c>
      <c r="I1647">
        <v>0</v>
      </c>
      <c r="J1647">
        <v>524984.69746523234</v>
      </c>
      <c r="K1647">
        <v>1.3152690248715909E-2</v>
      </c>
      <c r="L1647">
        <v>1.6138035429676151E-2</v>
      </c>
      <c r="M1647">
        <v>0</v>
      </c>
      <c r="N1647">
        <v>1.0500617702310533E-2</v>
      </c>
      <c r="O1647" t="s">
        <v>1067</v>
      </c>
    </row>
    <row r="1648" spans="1:15">
      <c r="A1648" t="s">
        <v>5752</v>
      </c>
      <c r="B1648" t="s">
        <v>113</v>
      </c>
      <c r="C1648" t="s">
        <v>5753</v>
      </c>
      <c r="D1648" t="s">
        <v>112</v>
      </c>
      <c r="E1648" t="s">
        <v>5754</v>
      </c>
      <c r="F1648" t="s">
        <v>5755</v>
      </c>
      <c r="G1648">
        <v>30614348.42555391</v>
      </c>
      <c r="H1648">
        <v>94459627.83969219</v>
      </c>
      <c r="I1648">
        <v>107592.14265278001</v>
      </c>
      <c r="J1648">
        <v>203362.99181612078</v>
      </c>
      <c r="K1648">
        <v>8.8366706330899967E-3</v>
      </c>
      <c r="L1648">
        <v>1.1972742550360339E-2</v>
      </c>
      <c r="M1648">
        <v>2.8494619903999541E-2</v>
      </c>
      <c r="N1648">
        <v>4.0676176699428676E-3</v>
      </c>
      <c r="O1648" t="s">
        <v>1067</v>
      </c>
    </row>
    <row r="1649" spans="1:15">
      <c r="A1649" t="s">
        <v>5756</v>
      </c>
      <c r="B1649" t="s">
        <v>113</v>
      </c>
      <c r="C1649" t="s">
        <v>2477</v>
      </c>
      <c r="D1649" t="s">
        <v>112</v>
      </c>
      <c r="E1649" t="s">
        <v>2478</v>
      </c>
      <c r="F1649" t="s">
        <v>5757</v>
      </c>
      <c r="G1649">
        <v>21197589.9709685</v>
      </c>
      <c r="H1649">
        <v>54392702.136330411</v>
      </c>
      <c r="I1649">
        <v>15395.396524265001</v>
      </c>
      <c r="J1649">
        <v>484043.79060819204</v>
      </c>
      <c r="K1649">
        <v>6.1185728399297543E-3</v>
      </c>
      <c r="L1649">
        <v>6.894266198062134E-3</v>
      </c>
      <c r="M1649">
        <v>4.077304916642553E-3</v>
      </c>
      <c r="N1649">
        <v>9.6817275263351554E-3</v>
      </c>
      <c r="O1649" t="s">
        <v>1067</v>
      </c>
    </row>
    <row r="1650" spans="1:15">
      <c r="A1650" t="s">
        <v>5758</v>
      </c>
      <c r="B1650" t="s">
        <v>113</v>
      </c>
      <c r="C1650" t="s">
        <v>5759</v>
      </c>
      <c r="D1650" t="s">
        <v>112</v>
      </c>
      <c r="E1650" t="s">
        <v>5760</v>
      </c>
      <c r="F1650" t="s">
        <v>5761</v>
      </c>
      <c r="G1650">
        <v>19555546.735388931</v>
      </c>
      <c r="H1650">
        <v>48082456.336003199</v>
      </c>
      <c r="I1650">
        <v>35821.112092493997</v>
      </c>
      <c r="J1650">
        <v>387528.32759176096</v>
      </c>
      <c r="K1650">
        <v>5.6446056975816145E-3</v>
      </c>
      <c r="L1650">
        <v>6.0944435635179031E-3</v>
      </c>
      <c r="M1650">
        <v>9.4868356410393005E-3</v>
      </c>
      <c r="N1650">
        <v>7.7512484392487143E-3</v>
      </c>
      <c r="O1650" t="s">
        <v>1067</v>
      </c>
    </row>
    <row r="1651" spans="1:15">
      <c r="A1651" t="s">
        <v>5762</v>
      </c>
      <c r="B1651" t="s">
        <v>113</v>
      </c>
      <c r="C1651" t="s">
        <v>5763</v>
      </c>
      <c r="D1651" t="s">
        <v>112</v>
      </c>
      <c r="E1651" t="s">
        <v>5764</v>
      </c>
      <c r="F1651" t="s">
        <v>5765</v>
      </c>
      <c r="G1651">
        <v>11655265.412862681</v>
      </c>
      <c r="H1651">
        <v>30656876.73149953</v>
      </c>
      <c r="I1651">
        <v>16410.119758699202</v>
      </c>
      <c r="J1651">
        <v>168113.62985873941</v>
      </c>
      <c r="K1651">
        <v>3.3642310515008037E-3</v>
      </c>
      <c r="L1651">
        <v>3.8857541671378695E-3</v>
      </c>
      <c r="M1651">
        <v>4.3460434337875362E-3</v>
      </c>
      <c r="N1651">
        <v>3.362568406693927E-3</v>
      </c>
      <c r="O1651" t="s">
        <v>1067</v>
      </c>
    </row>
    <row r="1652" spans="1:15">
      <c r="A1652" t="s">
        <v>5766</v>
      </c>
      <c r="B1652" t="s">
        <v>113</v>
      </c>
      <c r="C1652" t="s">
        <v>2485</v>
      </c>
      <c r="D1652" t="s">
        <v>112</v>
      </c>
      <c r="E1652" t="s">
        <v>2486</v>
      </c>
      <c r="F1652" t="s">
        <v>5767</v>
      </c>
      <c r="G1652">
        <v>22765546.091747899</v>
      </c>
      <c r="H1652">
        <v>63284626.982558295</v>
      </c>
      <c r="I1652">
        <v>0</v>
      </c>
      <c r="J1652">
        <v>499493.03941357799</v>
      </c>
      <c r="K1652">
        <v>6.5711551263095544E-3</v>
      </c>
      <c r="L1652">
        <v>8.0213162341020161E-3</v>
      </c>
      <c r="M1652">
        <v>0</v>
      </c>
      <c r="N1652">
        <v>9.9907396866447985E-3</v>
      </c>
      <c r="O1652" t="s">
        <v>1067</v>
      </c>
    </row>
    <row r="1653" spans="1:15">
      <c r="A1653" t="s">
        <v>5768</v>
      </c>
      <c r="B1653" t="s">
        <v>113</v>
      </c>
      <c r="C1653" t="s">
        <v>5769</v>
      </c>
      <c r="D1653" t="s">
        <v>112</v>
      </c>
      <c r="E1653" t="s">
        <v>5770</v>
      </c>
      <c r="F1653" t="s">
        <v>5771</v>
      </c>
      <c r="G1653">
        <v>8429548.8715205193</v>
      </c>
      <c r="H1653">
        <v>28861897.622808479</v>
      </c>
      <c r="I1653">
        <v>8630.8447695562008</v>
      </c>
      <c r="J1653">
        <v>239008.00754106301</v>
      </c>
      <c r="K1653">
        <v>2.4331449400042081E-3</v>
      </c>
      <c r="L1653">
        <v>3.6582408554391888E-3</v>
      </c>
      <c r="M1653">
        <v>2.2857862581340828E-3</v>
      </c>
      <c r="N1653">
        <v>4.7805807047278078E-3</v>
      </c>
      <c r="O1653" t="s">
        <v>1067</v>
      </c>
    </row>
    <row r="1654" spans="1:15">
      <c r="A1654" t="s">
        <v>5772</v>
      </c>
      <c r="B1654" t="s">
        <v>113</v>
      </c>
      <c r="C1654" t="s">
        <v>5773</v>
      </c>
      <c r="D1654" t="s">
        <v>112</v>
      </c>
      <c r="E1654" t="s">
        <v>5774</v>
      </c>
      <c r="F1654" t="s">
        <v>5775</v>
      </c>
      <c r="G1654">
        <v>6071609.5203046603</v>
      </c>
      <c r="H1654">
        <v>20426042.412567511</v>
      </c>
      <c r="I1654">
        <v>0</v>
      </c>
      <c r="J1654">
        <v>86859.736228741502</v>
      </c>
      <c r="K1654">
        <v>1.7525381496893669E-3</v>
      </c>
      <c r="L1654">
        <v>2.5889975719939162E-3</v>
      </c>
      <c r="M1654">
        <v>0</v>
      </c>
      <c r="N1654">
        <v>1.7373475613009655E-3</v>
      </c>
      <c r="O1654" t="s">
        <v>788</v>
      </c>
    </row>
    <row r="1655" spans="1:15">
      <c r="A1655" t="s">
        <v>5776</v>
      </c>
      <c r="B1655" t="s">
        <v>113</v>
      </c>
      <c r="C1655" t="s">
        <v>5777</v>
      </c>
      <c r="D1655" t="s">
        <v>112</v>
      </c>
      <c r="E1655" t="s">
        <v>5778</v>
      </c>
      <c r="F1655" t="s">
        <v>5779</v>
      </c>
      <c r="G1655">
        <v>434656038.18413097</v>
      </c>
      <c r="H1655">
        <v>903640722.65626836</v>
      </c>
      <c r="I1655">
        <v>353432.91707381996</v>
      </c>
      <c r="J1655">
        <v>5716647.9554025996</v>
      </c>
      <c r="K1655">
        <v>0.12546117901078471</v>
      </c>
      <c r="L1655">
        <v>0.11453631543780943</v>
      </c>
      <c r="M1655">
        <v>9.3602900595456007E-2</v>
      </c>
      <c r="N1655">
        <v>0.11434301801216462</v>
      </c>
      <c r="O1655" t="s">
        <v>1067</v>
      </c>
    </row>
    <row r="1656" spans="1:15">
      <c r="A1656" t="s">
        <v>5780</v>
      </c>
      <c r="B1656" t="s">
        <v>111</v>
      </c>
      <c r="C1656" t="s">
        <v>1265</v>
      </c>
      <c r="D1656" t="s">
        <v>110</v>
      </c>
      <c r="E1656" t="s">
        <v>1266</v>
      </c>
      <c r="F1656" t="s">
        <v>5781</v>
      </c>
      <c r="G1656">
        <v>81129926.253052607</v>
      </c>
      <c r="H1656">
        <v>149275100.93990639</v>
      </c>
      <c r="I1656">
        <v>17335.463143337001</v>
      </c>
      <c r="J1656">
        <v>396239.1392517279</v>
      </c>
      <c r="K1656">
        <v>1.1218169570069846E-2</v>
      </c>
      <c r="L1656">
        <v>1.2637613261992182E-2</v>
      </c>
      <c r="M1656">
        <v>1.2141732760745793E-2</v>
      </c>
      <c r="N1656">
        <v>1.424213505226472E-2</v>
      </c>
      <c r="O1656" t="s">
        <v>788</v>
      </c>
    </row>
    <row r="1657" spans="1:15">
      <c r="A1657" t="s">
        <v>5782</v>
      </c>
      <c r="B1657" t="s">
        <v>111</v>
      </c>
      <c r="C1657" t="s">
        <v>5783</v>
      </c>
      <c r="D1657" t="s">
        <v>110</v>
      </c>
      <c r="E1657" t="s">
        <v>5784</v>
      </c>
      <c r="F1657" t="s">
        <v>5785</v>
      </c>
      <c r="G1657">
        <v>21643709.408370402</v>
      </c>
      <c r="H1657">
        <v>62328720.607580505</v>
      </c>
      <c r="I1657">
        <v>0</v>
      </c>
      <c r="J1657">
        <v>129766.610147567</v>
      </c>
      <c r="K1657">
        <v>2.9927649818278926E-3</v>
      </c>
      <c r="L1657">
        <v>5.2767424787772427E-3</v>
      </c>
      <c r="M1657">
        <v>0</v>
      </c>
      <c r="N1657">
        <v>4.6642378400234604E-3</v>
      </c>
      <c r="O1657" t="s">
        <v>788</v>
      </c>
    </row>
    <row r="1658" spans="1:15">
      <c r="A1658" t="s">
        <v>5786</v>
      </c>
      <c r="B1658" t="s">
        <v>111</v>
      </c>
      <c r="C1658" t="s">
        <v>5787</v>
      </c>
      <c r="D1658" t="s">
        <v>110</v>
      </c>
      <c r="E1658" t="s">
        <v>5788</v>
      </c>
      <c r="F1658" t="s">
        <v>5789</v>
      </c>
      <c r="G1658">
        <v>1136220.433809699</v>
      </c>
      <c r="H1658">
        <v>5483154.1984027792</v>
      </c>
      <c r="I1658">
        <v>0</v>
      </c>
      <c r="J1658">
        <v>10254.874785559299</v>
      </c>
      <c r="K1658">
        <v>1.5710988637778937E-4</v>
      </c>
      <c r="L1658">
        <v>4.6420321794442276E-4</v>
      </c>
      <c r="M1658">
        <v>0</v>
      </c>
      <c r="N1658">
        <v>3.6859385449859456E-4</v>
      </c>
      <c r="O1658" t="s">
        <v>1268</v>
      </c>
    </row>
    <row r="1659" spans="1:15">
      <c r="A1659" t="s">
        <v>5790</v>
      </c>
      <c r="B1659" t="s">
        <v>111</v>
      </c>
      <c r="C1659" t="s">
        <v>5791</v>
      </c>
      <c r="D1659" t="s">
        <v>110</v>
      </c>
      <c r="E1659" t="s">
        <v>5792</v>
      </c>
      <c r="F1659" t="s">
        <v>5793</v>
      </c>
      <c r="G1659">
        <v>6157384.8705129307</v>
      </c>
      <c r="H1659">
        <v>19455028.319968428</v>
      </c>
      <c r="I1659">
        <v>0</v>
      </c>
      <c r="J1659">
        <v>40630.167493455505</v>
      </c>
      <c r="K1659">
        <v>8.5140700572247359E-4</v>
      </c>
      <c r="L1659">
        <v>1.6470605101640112E-3</v>
      </c>
      <c r="M1659">
        <v>0</v>
      </c>
      <c r="N1659">
        <v>1.4603815608187822E-3</v>
      </c>
      <c r="O1659" t="s">
        <v>1268</v>
      </c>
    </row>
    <row r="1660" spans="1:15">
      <c r="A1660" t="s">
        <v>5794</v>
      </c>
      <c r="B1660" t="s">
        <v>111</v>
      </c>
      <c r="C1660" t="s">
        <v>2360</v>
      </c>
      <c r="D1660" t="s">
        <v>110</v>
      </c>
      <c r="E1660" t="s">
        <v>2361</v>
      </c>
      <c r="F1660" t="s">
        <v>5795</v>
      </c>
      <c r="G1660">
        <v>2813428.5372923901</v>
      </c>
      <c r="H1660">
        <v>12505460.47390856</v>
      </c>
      <c r="I1660">
        <v>0</v>
      </c>
      <c r="J1660">
        <v>21408.108339800801</v>
      </c>
      <c r="K1660">
        <v>3.8902436945617303E-4</v>
      </c>
      <c r="L1660">
        <v>1.0587108776835303E-3</v>
      </c>
      <c r="M1660">
        <v>0</v>
      </c>
      <c r="N1660">
        <v>7.6947767139999427E-4</v>
      </c>
      <c r="O1660" t="s">
        <v>788</v>
      </c>
    </row>
    <row r="1661" spans="1:15">
      <c r="A1661" t="s">
        <v>5796</v>
      </c>
      <c r="B1661" t="s">
        <v>111</v>
      </c>
      <c r="C1661" t="s">
        <v>790</v>
      </c>
      <c r="D1661" t="s">
        <v>110</v>
      </c>
      <c r="E1661" t="s">
        <v>791</v>
      </c>
      <c r="F1661" t="s">
        <v>5797</v>
      </c>
      <c r="G1661">
        <v>17430088.166930102</v>
      </c>
      <c r="H1661">
        <v>42801312.60488572</v>
      </c>
      <c r="I1661">
        <v>3613.7405894189997</v>
      </c>
      <c r="J1661">
        <v>100072.814933901</v>
      </c>
      <c r="K1661">
        <v>2.4101301912687564E-3</v>
      </c>
      <c r="L1661">
        <v>3.6235543128115477E-3</v>
      </c>
      <c r="M1661">
        <v>2.5310585670882363E-3</v>
      </c>
      <c r="N1661">
        <v>3.5969453902014968E-3</v>
      </c>
      <c r="O1661" t="s">
        <v>788</v>
      </c>
    </row>
    <row r="1662" spans="1:15">
      <c r="A1662" t="s">
        <v>5798</v>
      </c>
      <c r="B1662" t="s">
        <v>111</v>
      </c>
      <c r="C1662" t="s">
        <v>5799</v>
      </c>
      <c r="D1662" t="s">
        <v>110</v>
      </c>
      <c r="E1662" t="s">
        <v>5800</v>
      </c>
      <c r="F1662" t="s">
        <v>5801</v>
      </c>
      <c r="G1662">
        <v>26027635.173166901</v>
      </c>
      <c r="H1662">
        <v>60411401.846043497</v>
      </c>
      <c r="I1662">
        <v>5200.9383790599995</v>
      </c>
      <c r="J1662">
        <v>144025.94119562002</v>
      </c>
      <c r="K1662">
        <v>3.5989484813504849E-3</v>
      </c>
      <c r="L1662">
        <v>5.1144224879971266E-3</v>
      </c>
      <c r="M1662">
        <v>3.6427295527967723E-3</v>
      </c>
      <c r="N1662">
        <v>5.1767649945212027E-3</v>
      </c>
      <c r="O1662" t="s">
        <v>788</v>
      </c>
    </row>
    <row r="1663" spans="1:15">
      <c r="A1663" t="s">
        <v>5802</v>
      </c>
      <c r="B1663" t="s">
        <v>111</v>
      </c>
      <c r="C1663" t="s">
        <v>3726</v>
      </c>
      <c r="D1663" t="s">
        <v>110</v>
      </c>
      <c r="E1663" t="s">
        <v>3727</v>
      </c>
      <c r="F1663" t="s">
        <v>5803</v>
      </c>
      <c r="G1663">
        <v>5604242.7839010293</v>
      </c>
      <c r="H1663">
        <v>14384082.171218509</v>
      </c>
      <c r="I1663">
        <v>0</v>
      </c>
      <c r="J1663">
        <v>36022.631102829997</v>
      </c>
      <c r="K1663">
        <v>7.7492176765385035E-4</v>
      </c>
      <c r="L1663">
        <v>1.217754779357045E-3</v>
      </c>
      <c r="M1663">
        <v>0</v>
      </c>
      <c r="N1663">
        <v>1.2947715818110695E-3</v>
      </c>
      <c r="O1663" t="s">
        <v>788</v>
      </c>
    </row>
    <row r="1664" spans="1:15">
      <c r="A1664" t="s">
        <v>5804</v>
      </c>
      <c r="B1664" t="s">
        <v>111</v>
      </c>
      <c r="C1664" t="s">
        <v>2503</v>
      </c>
      <c r="D1664" t="s">
        <v>110</v>
      </c>
      <c r="E1664" t="s">
        <v>2504</v>
      </c>
      <c r="F1664" t="s">
        <v>5805</v>
      </c>
      <c r="G1664">
        <v>8412504.4348000102</v>
      </c>
      <c r="H1664">
        <v>27416824.04648678</v>
      </c>
      <c r="I1664">
        <v>0</v>
      </c>
      <c r="J1664">
        <v>54639.726966816997</v>
      </c>
      <c r="K1664">
        <v>1.1632316904146109E-3</v>
      </c>
      <c r="L1664">
        <v>2.3211052411953891E-3</v>
      </c>
      <c r="M1664">
        <v>0</v>
      </c>
      <c r="N1664">
        <v>1.9639311052154843E-3</v>
      </c>
      <c r="O1664" t="s">
        <v>788</v>
      </c>
    </row>
    <row r="1665" spans="1:15">
      <c r="A1665" t="s">
        <v>5806</v>
      </c>
      <c r="B1665" t="s">
        <v>111</v>
      </c>
      <c r="C1665" t="s">
        <v>5807</v>
      </c>
      <c r="D1665" t="s">
        <v>110</v>
      </c>
      <c r="E1665" t="s">
        <v>5808</v>
      </c>
      <c r="F1665" t="s">
        <v>5809</v>
      </c>
      <c r="G1665">
        <v>201304154.42041561</v>
      </c>
      <c r="H1665">
        <v>384092473.64583313</v>
      </c>
      <c r="I1665">
        <v>39507.831531586999</v>
      </c>
      <c r="J1665">
        <v>903036.10860123008</v>
      </c>
      <c r="K1665">
        <v>2.7835155826519416E-2</v>
      </c>
      <c r="L1665">
        <v>3.2517225633845265E-2</v>
      </c>
      <c r="M1665">
        <v>2.7671226805236461E-2</v>
      </c>
      <c r="N1665">
        <v>3.2458081349706611E-2</v>
      </c>
      <c r="O1665" t="s">
        <v>788</v>
      </c>
    </row>
    <row r="1666" spans="1:15">
      <c r="A1666" t="s">
        <v>5810</v>
      </c>
      <c r="B1666" t="s">
        <v>111</v>
      </c>
      <c r="C1666" t="s">
        <v>5811</v>
      </c>
      <c r="D1666" t="s">
        <v>110</v>
      </c>
      <c r="E1666" t="s">
        <v>5812</v>
      </c>
      <c r="F1666" t="s">
        <v>5813</v>
      </c>
      <c r="G1666">
        <v>22103322.136305671</v>
      </c>
      <c r="H1666">
        <v>47787442.536319301</v>
      </c>
      <c r="I1666">
        <v>0</v>
      </c>
      <c r="J1666">
        <v>112070.28147572599</v>
      </c>
      <c r="K1666">
        <v>3.0563175296566447E-3</v>
      </c>
      <c r="L1666">
        <v>4.0456795121967303E-3</v>
      </c>
      <c r="M1666">
        <v>0</v>
      </c>
      <c r="N1666">
        <v>4.0281737113016663E-3</v>
      </c>
      <c r="O1666" t="s">
        <v>788</v>
      </c>
    </row>
    <row r="1667" spans="1:15">
      <c r="A1667" t="s">
        <v>5814</v>
      </c>
      <c r="B1667" t="s">
        <v>111</v>
      </c>
      <c r="C1667" t="s">
        <v>352</v>
      </c>
      <c r="D1667" t="s">
        <v>110</v>
      </c>
      <c r="E1667" t="s">
        <v>353</v>
      </c>
      <c r="F1667" t="s">
        <v>5815</v>
      </c>
      <c r="G1667">
        <v>38044581.062691398</v>
      </c>
      <c r="H1667">
        <v>82102680.249913201</v>
      </c>
      <c r="I1667">
        <v>0</v>
      </c>
      <c r="J1667">
        <v>195718.00936715998</v>
      </c>
      <c r="K1667">
        <v>5.2605811603025051E-3</v>
      </c>
      <c r="L1667">
        <v>6.9508036788339242E-3</v>
      </c>
      <c r="M1667">
        <v>0</v>
      </c>
      <c r="N1667">
        <v>7.0347475689337734E-3</v>
      </c>
      <c r="O1667" t="s">
        <v>788</v>
      </c>
    </row>
    <row r="1668" spans="1:15">
      <c r="A1668" t="s">
        <v>5816</v>
      </c>
      <c r="B1668" t="s">
        <v>111</v>
      </c>
      <c r="C1668" t="s">
        <v>2515</v>
      </c>
      <c r="D1668" t="s">
        <v>110</v>
      </c>
      <c r="E1668" t="s">
        <v>2516</v>
      </c>
      <c r="F1668" t="s">
        <v>5817</v>
      </c>
      <c r="G1668">
        <v>140424893.9771691</v>
      </c>
      <c r="H1668">
        <v>250780657.0047785</v>
      </c>
      <c r="I1668">
        <v>25599.962756541998</v>
      </c>
      <c r="J1668">
        <v>585141.94267245999</v>
      </c>
      <c r="K1668">
        <v>1.9417129353494142E-2</v>
      </c>
      <c r="L1668">
        <v>2.123106222577972E-2</v>
      </c>
      <c r="M1668">
        <v>1.7930176073458235E-2</v>
      </c>
      <c r="N1668">
        <v>2.1031921753169855E-2</v>
      </c>
      <c r="O1668" t="s">
        <v>788</v>
      </c>
    </row>
    <row r="1669" spans="1:15">
      <c r="A1669" t="s">
        <v>5818</v>
      </c>
      <c r="B1669" t="s">
        <v>111</v>
      </c>
      <c r="C1669" t="s">
        <v>3115</v>
      </c>
      <c r="D1669" t="s">
        <v>110</v>
      </c>
      <c r="E1669" t="s">
        <v>3116</v>
      </c>
      <c r="F1669" t="s">
        <v>5819</v>
      </c>
      <c r="G1669">
        <v>33279268.842983298</v>
      </c>
      <c r="H1669">
        <v>81766540.970390707</v>
      </c>
      <c r="I1669">
        <v>6700.5384408659993</v>
      </c>
      <c r="J1669">
        <v>185553.38753965299</v>
      </c>
      <c r="K1669">
        <v>4.601661782411416E-3</v>
      </c>
      <c r="L1669">
        <v>6.9223461652229961E-3</v>
      </c>
      <c r="M1669">
        <v>4.6930472194144411E-3</v>
      </c>
      <c r="N1669">
        <v>6.6693977019420033E-3</v>
      </c>
      <c r="O1669" t="s">
        <v>788</v>
      </c>
    </row>
    <row r="1670" spans="1:15">
      <c r="A1670" t="s">
        <v>5820</v>
      </c>
      <c r="B1670" t="s">
        <v>111</v>
      </c>
      <c r="C1670" t="s">
        <v>3382</v>
      </c>
      <c r="D1670" t="s">
        <v>110</v>
      </c>
      <c r="E1670" t="s">
        <v>3383</v>
      </c>
      <c r="F1670" t="s">
        <v>5821</v>
      </c>
      <c r="G1670">
        <v>9582466.541558221</v>
      </c>
      <c r="H1670">
        <v>31182220.517654501</v>
      </c>
      <c r="I1670">
        <v>0</v>
      </c>
      <c r="J1670">
        <v>65240.583723814998</v>
      </c>
      <c r="K1670">
        <v>1.3250071770979348E-3</v>
      </c>
      <c r="L1670">
        <v>2.6398832830862753E-3</v>
      </c>
      <c r="M1670">
        <v>0</v>
      </c>
      <c r="N1670">
        <v>2.3449606872199082E-3</v>
      </c>
      <c r="O1670" t="s">
        <v>788</v>
      </c>
    </row>
    <row r="1671" spans="1:15">
      <c r="A1671" t="s">
        <v>5822</v>
      </c>
      <c r="B1671" t="s">
        <v>111</v>
      </c>
      <c r="C1671" t="s">
        <v>5823</v>
      </c>
      <c r="D1671" t="s">
        <v>110</v>
      </c>
      <c r="E1671" t="s">
        <v>5824</v>
      </c>
      <c r="F1671" t="s">
        <v>5825</v>
      </c>
      <c r="G1671">
        <v>20255798.903529402</v>
      </c>
      <c r="H1671">
        <v>65824840.807237193</v>
      </c>
      <c r="I1671">
        <v>4897.093450849</v>
      </c>
      <c r="J1671">
        <v>135611.839534125</v>
      </c>
      <c r="K1671">
        <v>2.8008528710880935E-3</v>
      </c>
      <c r="L1671">
        <v>5.5727236217977842E-3</v>
      </c>
      <c r="M1671">
        <v>3.429917014213751E-3</v>
      </c>
      <c r="N1671">
        <v>4.8743345671969423E-3</v>
      </c>
      <c r="O1671" t="s">
        <v>788</v>
      </c>
    </row>
    <row r="1672" spans="1:15">
      <c r="A1672" t="s">
        <v>5826</v>
      </c>
      <c r="B1672" t="s">
        <v>111</v>
      </c>
      <c r="C1672" t="s">
        <v>1302</v>
      </c>
      <c r="D1672" t="s">
        <v>110</v>
      </c>
      <c r="E1672" t="s">
        <v>1303</v>
      </c>
      <c r="F1672" t="s">
        <v>5827</v>
      </c>
      <c r="G1672">
        <v>50329125.924330838</v>
      </c>
      <c r="H1672">
        <v>116376476.53244779</v>
      </c>
      <c r="I1672">
        <v>14295.434604709999</v>
      </c>
      <c r="J1672">
        <v>265640.207839932</v>
      </c>
      <c r="K1672">
        <v>6.9592158529947863E-3</v>
      </c>
      <c r="L1672">
        <v>9.8524194185770578E-3</v>
      </c>
      <c r="M1672">
        <v>1.0012501265985489E-2</v>
      </c>
      <c r="N1672">
        <v>9.5479808544720463E-3</v>
      </c>
      <c r="O1672" t="s">
        <v>1268</v>
      </c>
    </row>
    <row r="1673" spans="1:15">
      <c r="A1673" t="s">
        <v>5828</v>
      </c>
      <c r="B1673" t="s">
        <v>111</v>
      </c>
      <c r="C1673" t="s">
        <v>380</v>
      </c>
      <c r="D1673" t="s">
        <v>110</v>
      </c>
      <c r="E1673" t="s">
        <v>381</v>
      </c>
      <c r="F1673" t="s">
        <v>5829</v>
      </c>
      <c r="G1673">
        <v>19882709.517790098</v>
      </c>
      <c r="H1673">
        <v>49556837.676019192</v>
      </c>
      <c r="I1673">
        <v>0</v>
      </c>
      <c r="J1673">
        <v>128427.83816421601</v>
      </c>
      <c r="K1673">
        <v>2.7492642627000852E-3</v>
      </c>
      <c r="L1673">
        <v>4.1954763057837439E-3</v>
      </c>
      <c r="M1673">
        <v>0</v>
      </c>
      <c r="N1673">
        <v>4.6161179813263113E-3</v>
      </c>
      <c r="O1673" t="s">
        <v>788</v>
      </c>
    </row>
    <row r="1674" spans="1:15">
      <c r="A1674" t="s">
        <v>5830</v>
      </c>
      <c r="B1674" t="s">
        <v>111</v>
      </c>
      <c r="C1674" t="s">
        <v>5831</v>
      </c>
      <c r="D1674" t="s">
        <v>110</v>
      </c>
      <c r="E1674" t="s">
        <v>5832</v>
      </c>
      <c r="F1674" t="s">
        <v>5833</v>
      </c>
      <c r="G1674">
        <v>39571033.0863818</v>
      </c>
      <c r="H1674">
        <v>78283338.817290425</v>
      </c>
      <c r="I1674">
        <v>0</v>
      </c>
      <c r="J1674">
        <v>191389.601616467</v>
      </c>
      <c r="K1674">
        <v>5.471649978347818E-3</v>
      </c>
      <c r="L1674">
        <v>6.6274586625714943E-3</v>
      </c>
      <c r="M1674">
        <v>0</v>
      </c>
      <c r="N1674">
        <v>6.8791703892966162E-3</v>
      </c>
      <c r="O1674" t="s">
        <v>788</v>
      </c>
    </row>
    <row r="1675" spans="1:15">
      <c r="A1675" t="s">
        <v>5834</v>
      </c>
      <c r="B1675" t="s">
        <v>111</v>
      </c>
      <c r="C1675" t="s">
        <v>5835</v>
      </c>
      <c r="D1675" t="s">
        <v>110</v>
      </c>
      <c r="E1675" t="s">
        <v>5836</v>
      </c>
      <c r="F1675" t="s">
        <v>5837</v>
      </c>
      <c r="G1675">
        <v>34282049.097533897</v>
      </c>
      <c r="H1675">
        <v>80094290.874493003</v>
      </c>
      <c r="I1675">
        <v>0</v>
      </c>
      <c r="J1675">
        <v>191392.92435753101</v>
      </c>
      <c r="K1675">
        <v>4.7403203447522529E-3</v>
      </c>
      <c r="L1675">
        <v>6.7807736601218803E-3</v>
      </c>
      <c r="M1675">
        <v>0</v>
      </c>
      <c r="N1675">
        <v>6.8792898195151114E-3</v>
      </c>
      <c r="O1675" t="s">
        <v>788</v>
      </c>
    </row>
    <row r="1676" spans="1:15">
      <c r="A1676" t="s">
        <v>5838</v>
      </c>
      <c r="B1676" t="s">
        <v>111</v>
      </c>
      <c r="C1676" t="s">
        <v>1322</v>
      </c>
      <c r="D1676" t="s">
        <v>110</v>
      </c>
      <c r="E1676" t="s">
        <v>1323</v>
      </c>
      <c r="F1676" t="s">
        <v>5839</v>
      </c>
      <c r="G1676">
        <v>36515248.107452296</v>
      </c>
      <c r="H1676">
        <v>102317277.04805858</v>
      </c>
      <c r="I1676">
        <v>0</v>
      </c>
      <c r="J1676">
        <v>216929.76378343801</v>
      </c>
      <c r="K1676">
        <v>5.0491139839678942E-3</v>
      </c>
      <c r="L1676">
        <v>8.6621691709591574E-3</v>
      </c>
      <c r="M1676">
        <v>0</v>
      </c>
      <c r="N1676">
        <v>7.797167635923123E-3</v>
      </c>
      <c r="O1676" t="s">
        <v>788</v>
      </c>
    </row>
    <row r="1677" spans="1:15">
      <c r="A1677" t="s">
        <v>5840</v>
      </c>
      <c r="B1677" t="s">
        <v>111</v>
      </c>
      <c r="C1677" t="s">
        <v>4818</v>
      </c>
      <c r="D1677" t="s">
        <v>110</v>
      </c>
      <c r="E1677" t="s">
        <v>4819</v>
      </c>
      <c r="F1677" t="s">
        <v>5841</v>
      </c>
      <c r="G1677">
        <v>69309911.98740299</v>
      </c>
      <c r="H1677">
        <v>122381906.5172229</v>
      </c>
      <c r="I1677">
        <v>0</v>
      </c>
      <c r="J1677">
        <v>284555.07494488003</v>
      </c>
      <c r="K1677">
        <v>9.5837674391087962E-3</v>
      </c>
      <c r="L1677">
        <v>1.0360838445874264E-2</v>
      </c>
      <c r="M1677">
        <v>0</v>
      </c>
      <c r="N1677">
        <v>1.0227843253509736E-2</v>
      </c>
      <c r="O1677" t="s">
        <v>788</v>
      </c>
    </row>
    <row r="1678" spans="1:15">
      <c r="A1678" t="s">
        <v>5842</v>
      </c>
      <c r="B1678" t="s">
        <v>111</v>
      </c>
      <c r="C1678" t="s">
        <v>5843</v>
      </c>
      <c r="D1678" t="s">
        <v>110</v>
      </c>
      <c r="E1678" t="s">
        <v>5844</v>
      </c>
      <c r="F1678" t="s">
        <v>5845</v>
      </c>
      <c r="G1678">
        <v>25254735.510569099</v>
      </c>
      <c r="H1678">
        <v>60388716.178471699</v>
      </c>
      <c r="I1678">
        <v>0</v>
      </c>
      <c r="J1678">
        <v>79917.783377870001</v>
      </c>
      <c r="K1678">
        <v>3.4920764567337283E-3</v>
      </c>
      <c r="L1678">
        <v>5.1125019219311367E-3</v>
      </c>
      <c r="M1678">
        <v>0</v>
      </c>
      <c r="N1678">
        <v>2.8725074107890458E-3</v>
      </c>
      <c r="O1678" t="s">
        <v>788</v>
      </c>
    </row>
    <row r="1679" spans="1:15">
      <c r="A1679" t="s">
        <v>5846</v>
      </c>
      <c r="B1679" t="s">
        <v>111</v>
      </c>
      <c r="C1679" t="s">
        <v>1926</v>
      </c>
      <c r="D1679" t="s">
        <v>110</v>
      </c>
      <c r="E1679" t="s">
        <v>1927</v>
      </c>
      <c r="F1679" t="s">
        <v>5847</v>
      </c>
      <c r="G1679">
        <v>136582463.48146319</v>
      </c>
      <c r="H1679">
        <v>247244902.48439899</v>
      </c>
      <c r="I1679">
        <v>0</v>
      </c>
      <c r="J1679">
        <v>549896.88168222399</v>
      </c>
      <c r="K1679">
        <v>1.8885820638537502E-2</v>
      </c>
      <c r="L1679">
        <v>2.0931725645623026E-2</v>
      </c>
      <c r="M1679">
        <v>0</v>
      </c>
      <c r="N1679">
        <v>1.9765098593054534E-2</v>
      </c>
      <c r="O1679" t="s">
        <v>788</v>
      </c>
    </row>
    <row r="1680" spans="1:15">
      <c r="A1680" t="s">
        <v>5848</v>
      </c>
      <c r="B1680" t="s">
        <v>111</v>
      </c>
      <c r="C1680" t="s">
        <v>5849</v>
      </c>
      <c r="D1680" t="s">
        <v>110</v>
      </c>
      <c r="E1680" t="s">
        <v>5850</v>
      </c>
      <c r="F1680" t="s">
        <v>5851</v>
      </c>
      <c r="G1680">
        <v>28437774.671594407</v>
      </c>
      <c r="H1680">
        <v>68593416.582140818</v>
      </c>
      <c r="I1680">
        <v>0</v>
      </c>
      <c r="J1680">
        <v>138341.96439965098</v>
      </c>
      <c r="K1680">
        <v>3.9322084118051312E-3</v>
      </c>
      <c r="L1680">
        <v>5.8071109356193805E-3</v>
      </c>
      <c r="M1680">
        <v>0</v>
      </c>
      <c r="N1680">
        <v>4.9724642146562895E-3</v>
      </c>
      <c r="O1680" t="s">
        <v>788</v>
      </c>
    </row>
    <row r="1681" spans="1:15">
      <c r="A1681" t="s">
        <v>5852</v>
      </c>
      <c r="B1681" t="s">
        <v>111</v>
      </c>
      <c r="C1681" t="s">
        <v>5853</v>
      </c>
      <c r="D1681" t="s">
        <v>110</v>
      </c>
      <c r="E1681" t="s">
        <v>5854</v>
      </c>
      <c r="F1681" t="s">
        <v>5855</v>
      </c>
      <c r="G1681">
        <v>19241991.837616105</v>
      </c>
      <c r="H1681">
        <v>40841683.008866332</v>
      </c>
      <c r="I1681">
        <v>0</v>
      </c>
      <c r="J1681">
        <v>99514.949119290002</v>
      </c>
      <c r="K1681">
        <v>2.6606695860537082E-3</v>
      </c>
      <c r="L1681">
        <v>3.4576522915413248E-3</v>
      </c>
      <c r="M1681">
        <v>0</v>
      </c>
      <c r="N1681">
        <v>3.5768938620063381E-3</v>
      </c>
      <c r="O1681" t="s">
        <v>788</v>
      </c>
    </row>
    <row r="1682" spans="1:15">
      <c r="A1682" t="s">
        <v>5856</v>
      </c>
      <c r="B1682" t="s">
        <v>111</v>
      </c>
      <c r="C1682" t="s">
        <v>1936</v>
      </c>
      <c r="D1682" t="s">
        <v>110</v>
      </c>
      <c r="E1682" t="s">
        <v>1937</v>
      </c>
      <c r="F1682" t="s">
        <v>5857</v>
      </c>
      <c r="G1682">
        <v>130968783.64499292</v>
      </c>
      <c r="H1682">
        <v>215586274.79131693</v>
      </c>
      <c r="I1682">
        <v>22886.628103449002</v>
      </c>
      <c r="J1682">
        <v>523122.95771008398</v>
      </c>
      <c r="K1682">
        <v>1.810959397069635E-2</v>
      </c>
      <c r="L1682">
        <v>1.8251509784629364E-2</v>
      </c>
      <c r="M1682">
        <v>1.6029760493215226E-2</v>
      </c>
      <c r="N1682">
        <v>1.880275589815978E-2</v>
      </c>
      <c r="O1682" t="s">
        <v>788</v>
      </c>
    </row>
    <row r="1683" spans="1:15">
      <c r="A1683" t="s">
        <v>5858</v>
      </c>
      <c r="B1683" t="s">
        <v>111</v>
      </c>
      <c r="C1683" t="s">
        <v>1338</v>
      </c>
      <c r="D1683" t="s">
        <v>110</v>
      </c>
      <c r="E1683" t="s">
        <v>1339</v>
      </c>
      <c r="F1683" t="s">
        <v>5859</v>
      </c>
      <c r="G1683">
        <v>2179662774.7447901</v>
      </c>
      <c r="H1683">
        <v>2488181192.6604571</v>
      </c>
      <c r="I1683">
        <v>387373.02775593399</v>
      </c>
      <c r="J1683">
        <v>6640680.4093070002</v>
      </c>
      <c r="K1683">
        <v>0.30139096313718122</v>
      </c>
      <c r="L1683">
        <v>0.21064914001474355</v>
      </c>
      <c r="M1683">
        <v>0.27131549603514854</v>
      </c>
      <c r="N1683">
        <v>0.23868784746222271</v>
      </c>
      <c r="O1683" t="s">
        <v>788</v>
      </c>
    </row>
    <row r="1684" spans="1:15">
      <c r="A1684" t="s">
        <v>5860</v>
      </c>
      <c r="B1684" t="s">
        <v>111</v>
      </c>
      <c r="C1684" t="s">
        <v>5861</v>
      </c>
      <c r="D1684" t="s">
        <v>110</v>
      </c>
      <c r="E1684" t="s">
        <v>5862</v>
      </c>
      <c r="F1684" t="s">
        <v>5863</v>
      </c>
      <c r="G1684">
        <v>6860691.2747879298</v>
      </c>
      <c r="H1684">
        <v>20276703.424552288</v>
      </c>
      <c r="I1684">
        <v>1547.8648843486001</v>
      </c>
      <c r="J1684">
        <v>42863.962465749006</v>
      </c>
      <c r="K1684">
        <v>9.4865608343350097E-4</v>
      </c>
      <c r="L1684">
        <v>1.7166234321339523E-3</v>
      </c>
      <c r="M1684">
        <v>1.0841222769826546E-3</v>
      </c>
      <c r="N1684">
        <v>1.5406714830474462E-3</v>
      </c>
      <c r="O1684" t="s">
        <v>788</v>
      </c>
    </row>
    <row r="1685" spans="1:15">
      <c r="A1685" t="s">
        <v>5864</v>
      </c>
      <c r="B1685" t="s">
        <v>111</v>
      </c>
      <c r="C1685" t="s">
        <v>4830</v>
      </c>
      <c r="D1685" t="s">
        <v>110</v>
      </c>
      <c r="E1685" t="s">
        <v>4831</v>
      </c>
      <c r="F1685" t="s">
        <v>5865</v>
      </c>
      <c r="G1685">
        <v>24131628.0382175</v>
      </c>
      <c r="H1685">
        <v>64826884.291772895</v>
      </c>
      <c r="I1685">
        <v>4805.1826026049994</v>
      </c>
      <c r="J1685">
        <v>144344.13238221401</v>
      </c>
      <c r="K1685">
        <v>3.3367797536287044E-3</v>
      </c>
      <c r="L1685">
        <v>5.4882367354027097E-3</v>
      </c>
      <c r="M1685">
        <v>3.3655427919639671E-3</v>
      </c>
      <c r="N1685">
        <v>5.1882018300152171E-3</v>
      </c>
      <c r="O1685" t="s">
        <v>788</v>
      </c>
    </row>
    <row r="1686" spans="1:15">
      <c r="A1686" t="s">
        <v>5866</v>
      </c>
      <c r="B1686" t="s">
        <v>111</v>
      </c>
      <c r="C1686" t="s">
        <v>444</v>
      </c>
      <c r="D1686" t="s">
        <v>110</v>
      </c>
      <c r="E1686" t="s">
        <v>445</v>
      </c>
      <c r="F1686" t="s">
        <v>5867</v>
      </c>
      <c r="G1686">
        <v>6967423.0962879602</v>
      </c>
      <c r="H1686">
        <v>21311883.517284952</v>
      </c>
      <c r="I1686">
        <v>0</v>
      </c>
      <c r="J1686">
        <v>46577.835119796</v>
      </c>
      <c r="K1686">
        <v>9.6341433266911784E-4</v>
      </c>
      <c r="L1686">
        <v>1.804261662395375E-3</v>
      </c>
      <c r="M1686">
        <v>0</v>
      </c>
      <c r="N1686">
        <v>1.6741602545144345E-3</v>
      </c>
      <c r="O1686" t="s">
        <v>788</v>
      </c>
    </row>
    <row r="1687" spans="1:15">
      <c r="A1687" t="s">
        <v>5868</v>
      </c>
      <c r="B1687" t="s">
        <v>111</v>
      </c>
      <c r="C1687" t="s">
        <v>5869</v>
      </c>
      <c r="D1687" t="s">
        <v>110</v>
      </c>
      <c r="E1687" t="s">
        <v>5870</v>
      </c>
      <c r="F1687" t="s">
        <v>5871</v>
      </c>
      <c r="G1687">
        <v>10151218.219989009</v>
      </c>
      <c r="H1687">
        <v>27803713.271162041</v>
      </c>
      <c r="I1687">
        <v>0</v>
      </c>
      <c r="J1687">
        <v>58931.026993008003</v>
      </c>
      <c r="K1687">
        <v>1.4036508178180982E-3</v>
      </c>
      <c r="L1687">
        <v>2.3538592394569363E-3</v>
      </c>
      <c r="M1687">
        <v>0</v>
      </c>
      <c r="N1687">
        <v>2.1181745114529789E-3</v>
      </c>
      <c r="O1687" t="s">
        <v>788</v>
      </c>
    </row>
    <row r="1688" spans="1:15">
      <c r="A1688" t="s">
        <v>5872</v>
      </c>
      <c r="B1688" t="s">
        <v>111</v>
      </c>
      <c r="C1688" t="s">
        <v>5873</v>
      </c>
      <c r="D1688" t="s">
        <v>110</v>
      </c>
      <c r="E1688" t="s">
        <v>5874</v>
      </c>
      <c r="F1688" t="s">
        <v>5875</v>
      </c>
      <c r="G1688">
        <v>14779834.943964001</v>
      </c>
      <c r="H1688">
        <v>37727255.986708686</v>
      </c>
      <c r="I1688">
        <v>3010.0618296000002</v>
      </c>
      <c r="J1688">
        <v>83355.543161388996</v>
      </c>
      <c r="K1688">
        <v>2.043668745634949E-3</v>
      </c>
      <c r="L1688">
        <v>3.1939852500126042E-3</v>
      </c>
      <c r="M1688">
        <v>2.1082428560538326E-3</v>
      </c>
      <c r="N1688">
        <v>2.9960717795351056E-3</v>
      </c>
      <c r="O1688" t="s">
        <v>788</v>
      </c>
    </row>
    <row r="1689" spans="1:15">
      <c r="A1689" t="s">
        <v>5876</v>
      </c>
      <c r="B1689" t="s">
        <v>111</v>
      </c>
      <c r="C1689" t="s">
        <v>5877</v>
      </c>
      <c r="D1689" t="s">
        <v>110</v>
      </c>
      <c r="E1689" t="s">
        <v>5878</v>
      </c>
      <c r="F1689" t="s">
        <v>5879</v>
      </c>
      <c r="G1689">
        <v>71667163.436978102</v>
      </c>
      <c r="H1689">
        <v>135685708.49916461</v>
      </c>
      <c r="I1689">
        <v>12575.547132366</v>
      </c>
      <c r="J1689">
        <v>348245.93234539696</v>
      </c>
      <c r="K1689">
        <v>9.9097143208814343E-3</v>
      </c>
      <c r="L1689">
        <v>1.1487136825867239E-2</v>
      </c>
      <c r="M1689">
        <v>8.8078946226503377E-3</v>
      </c>
      <c r="N1689">
        <v>1.2517101690739546E-2</v>
      </c>
      <c r="O1689" t="s">
        <v>788</v>
      </c>
    </row>
    <row r="1690" spans="1:15">
      <c r="A1690" t="s">
        <v>5880</v>
      </c>
      <c r="B1690" t="s">
        <v>111</v>
      </c>
      <c r="C1690" t="s">
        <v>5881</v>
      </c>
      <c r="D1690" t="s">
        <v>110</v>
      </c>
      <c r="E1690" t="s">
        <v>5882</v>
      </c>
      <c r="F1690" t="s">
        <v>5883</v>
      </c>
      <c r="G1690">
        <v>7507492.2320815995</v>
      </c>
      <c r="H1690">
        <v>22958383.530997999</v>
      </c>
      <c r="I1690">
        <v>0</v>
      </c>
      <c r="J1690">
        <v>43121.008114794</v>
      </c>
      <c r="K1690">
        <v>1.0380919199011926E-3</v>
      </c>
      <c r="L1690">
        <v>1.94365416843392E-3</v>
      </c>
      <c r="M1690">
        <v>0</v>
      </c>
      <c r="N1690">
        <v>1.5499105472529893E-3</v>
      </c>
      <c r="O1690" t="s">
        <v>788</v>
      </c>
    </row>
    <row r="1691" spans="1:15">
      <c r="A1691" t="s">
        <v>5884</v>
      </c>
      <c r="B1691" t="s">
        <v>111</v>
      </c>
      <c r="C1691" t="s">
        <v>1358</v>
      </c>
      <c r="D1691" t="s">
        <v>110</v>
      </c>
      <c r="E1691" t="s">
        <v>1359</v>
      </c>
      <c r="F1691" t="s">
        <v>5885</v>
      </c>
      <c r="G1691">
        <v>5057410.6994112507</v>
      </c>
      <c r="H1691">
        <v>15357269.7021995</v>
      </c>
      <c r="I1691">
        <v>0</v>
      </c>
      <c r="J1691">
        <v>32249.559975663</v>
      </c>
      <c r="K1691">
        <v>6.9930903960788735E-4</v>
      </c>
      <c r="L1691">
        <v>1.3001447263106358E-3</v>
      </c>
      <c r="M1691">
        <v>0</v>
      </c>
      <c r="N1691">
        <v>1.1591550229411126E-3</v>
      </c>
      <c r="O1691" t="s">
        <v>788</v>
      </c>
    </row>
    <row r="1692" spans="1:15">
      <c r="A1692" t="s">
        <v>5886</v>
      </c>
      <c r="B1692" t="s">
        <v>111</v>
      </c>
      <c r="C1692" t="s">
        <v>5887</v>
      </c>
      <c r="D1692" t="s">
        <v>110</v>
      </c>
      <c r="E1692" t="s">
        <v>5888</v>
      </c>
      <c r="F1692" t="s">
        <v>5889</v>
      </c>
      <c r="G1692">
        <v>7735956.1054824507</v>
      </c>
      <c r="H1692">
        <v>19175232.38824724</v>
      </c>
      <c r="I1692">
        <v>0</v>
      </c>
      <c r="J1692">
        <v>32299.683600197997</v>
      </c>
      <c r="K1692">
        <v>1.0696825621070245E-3</v>
      </c>
      <c r="L1692">
        <v>1.6233730180430406E-3</v>
      </c>
      <c r="M1692">
        <v>0</v>
      </c>
      <c r="N1692">
        <v>1.1609566305038701E-3</v>
      </c>
      <c r="O1692" t="s">
        <v>788</v>
      </c>
    </row>
    <row r="1693" spans="1:15">
      <c r="A1693" t="s">
        <v>5890</v>
      </c>
      <c r="B1693" t="s">
        <v>111</v>
      </c>
      <c r="C1693" t="s">
        <v>868</v>
      </c>
      <c r="D1693" t="s">
        <v>110</v>
      </c>
      <c r="E1693" t="s">
        <v>869</v>
      </c>
      <c r="F1693" t="s">
        <v>5891</v>
      </c>
      <c r="G1693">
        <v>1480098.075931737</v>
      </c>
      <c r="H1693">
        <v>9317975.1602708418</v>
      </c>
      <c r="I1693">
        <v>0</v>
      </c>
      <c r="J1693">
        <v>15010.6152413582</v>
      </c>
      <c r="K1693">
        <v>2.0465926647519412E-4</v>
      </c>
      <c r="L1693">
        <v>7.8885872941233438E-4</v>
      </c>
      <c r="M1693">
        <v>0</v>
      </c>
      <c r="N1693">
        <v>5.3953077398846184E-4</v>
      </c>
      <c r="O1693" t="s">
        <v>788</v>
      </c>
    </row>
    <row r="1694" spans="1:15">
      <c r="A1694" t="s">
        <v>5892</v>
      </c>
      <c r="B1694" t="s">
        <v>111</v>
      </c>
      <c r="C1694" t="s">
        <v>3464</v>
      </c>
      <c r="D1694" t="s">
        <v>110</v>
      </c>
      <c r="E1694" t="s">
        <v>3465</v>
      </c>
      <c r="F1694" t="s">
        <v>5893</v>
      </c>
      <c r="G1694">
        <v>7437464.4802331803</v>
      </c>
      <c r="H1694">
        <v>21674375.339793213</v>
      </c>
      <c r="I1694">
        <v>0</v>
      </c>
      <c r="J1694">
        <v>44161.980018485003</v>
      </c>
      <c r="K1694">
        <v>1.0284088937833574E-3</v>
      </c>
      <c r="L1694">
        <v>1.8349501793325585E-3</v>
      </c>
      <c r="M1694">
        <v>0</v>
      </c>
      <c r="N1694">
        <v>1.5873264937593787E-3</v>
      </c>
      <c r="O1694" t="s">
        <v>788</v>
      </c>
    </row>
    <row r="1695" spans="1:15">
      <c r="A1695" t="s">
        <v>5894</v>
      </c>
      <c r="B1695" t="s">
        <v>111</v>
      </c>
      <c r="C1695" t="s">
        <v>2020</v>
      </c>
      <c r="D1695" t="s">
        <v>110</v>
      </c>
      <c r="E1695" t="s">
        <v>2021</v>
      </c>
      <c r="F1695" t="s">
        <v>5895</v>
      </c>
      <c r="G1695">
        <v>234772802.53557426</v>
      </c>
      <c r="H1695">
        <v>390910201.23435134</v>
      </c>
      <c r="I1695">
        <v>56290.981848738003</v>
      </c>
      <c r="J1695">
        <v>964988.24903709698</v>
      </c>
      <c r="K1695">
        <v>3.2463003862098286E-2</v>
      </c>
      <c r="L1695">
        <v>3.3094413684945582E-2</v>
      </c>
      <c r="M1695">
        <v>3.9426120478936573E-2</v>
      </c>
      <c r="N1695">
        <v>3.4684844593061898E-2</v>
      </c>
      <c r="O1695" t="s">
        <v>788</v>
      </c>
    </row>
    <row r="1696" spans="1:15">
      <c r="A1696" t="s">
        <v>5896</v>
      </c>
      <c r="B1696" t="s">
        <v>111</v>
      </c>
      <c r="C1696" t="s">
        <v>1630</v>
      </c>
      <c r="D1696" t="s">
        <v>110</v>
      </c>
      <c r="E1696" t="s">
        <v>1631</v>
      </c>
      <c r="F1696" t="s">
        <v>5897</v>
      </c>
      <c r="G1696">
        <v>73066129.458029002</v>
      </c>
      <c r="H1696">
        <v>171234842.16971609</v>
      </c>
      <c r="I1696">
        <v>24458.935058268999</v>
      </c>
      <c r="J1696">
        <v>336610.316785709</v>
      </c>
      <c r="K1696">
        <v>1.0103155123452414E-2</v>
      </c>
      <c r="L1696">
        <v>1.449672248548874E-2</v>
      </c>
      <c r="M1696">
        <v>1.7131001960226391E-2</v>
      </c>
      <c r="N1696">
        <v>1.2098879481469023E-2</v>
      </c>
      <c r="O1696" t="s">
        <v>788</v>
      </c>
    </row>
    <row r="1697" spans="1:15">
      <c r="A1697" t="s">
        <v>5898</v>
      </c>
      <c r="B1697" t="s">
        <v>111</v>
      </c>
      <c r="C1697" t="s">
        <v>3844</v>
      </c>
      <c r="D1697" t="s">
        <v>110</v>
      </c>
      <c r="E1697" t="s">
        <v>3845</v>
      </c>
      <c r="F1697" t="s">
        <v>5899</v>
      </c>
      <c r="G1697">
        <v>14500711.923031488</v>
      </c>
      <c r="H1697">
        <v>39781155.145843625</v>
      </c>
      <c r="I1697">
        <v>0</v>
      </c>
      <c r="J1697">
        <v>80052.770947027006</v>
      </c>
      <c r="K1697">
        <v>2.0050732541271126E-3</v>
      </c>
      <c r="L1697">
        <v>3.3678681218970957E-3</v>
      </c>
      <c r="M1697">
        <v>0</v>
      </c>
      <c r="N1697">
        <v>2.877359307030143E-3</v>
      </c>
      <c r="O1697" t="s">
        <v>788</v>
      </c>
    </row>
    <row r="1698" spans="1:15">
      <c r="A1698" t="s">
        <v>5900</v>
      </c>
      <c r="B1698" t="s">
        <v>111</v>
      </c>
      <c r="C1698" t="s">
        <v>5901</v>
      </c>
      <c r="D1698" t="s">
        <v>110</v>
      </c>
      <c r="E1698" t="s">
        <v>5902</v>
      </c>
      <c r="F1698" t="s">
        <v>5903</v>
      </c>
      <c r="G1698">
        <v>3171499.3966516601</v>
      </c>
      <c r="H1698">
        <v>11891308.134496151</v>
      </c>
      <c r="I1698">
        <v>0</v>
      </c>
      <c r="J1698">
        <v>27446.506056480001</v>
      </c>
      <c r="K1698">
        <v>4.3853630424906063E-4</v>
      </c>
      <c r="L1698">
        <v>1.0067168096804123E-3</v>
      </c>
      <c r="M1698">
        <v>0</v>
      </c>
      <c r="N1698">
        <v>9.8651750230270845E-4</v>
      </c>
      <c r="O1698" t="s">
        <v>788</v>
      </c>
    </row>
    <row r="1699" spans="1:15">
      <c r="A1699" t="s">
        <v>5904</v>
      </c>
      <c r="B1699" t="s">
        <v>111</v>
      </c>
      <c r="C1699" t="s">
        <v>5905</v>
      </c>
      <c r="D1699" t="s">
        <v>110</v>
      </c>
      <c r="E1699" t="s">
        <v>5906</v>
      </c>
      <c r="F1699" t="s">
        <v>5907</v>
      </c>
      <c r="G1699">
        <v>11632418.772336699</v>
      </c>
      <c r="H1699">
        <v>30927472.827597391</v>
      </c>
      <c r="I1699">
        <v>0</v>
      </c>
      <c r="J1699">
        <v>69278.868670686992</v>
      </c>
      <c r="K1699">
        <v>1.6084625282551245E-3</v>
      </c>
      <c r="L1699">
        <v>2.6183163722883142E-3</v>
      </c>
      <c r="M1699">
        <v>0</v>
      </c>
      <c r="N1699">
        <v>2.4901099011554362E-3</v>
      </c>
      <c r="O1699" t="s">
        <v>788</v>
      </c>
    </row>
    <row r="1700" spans="1:15">
      <c r="A1700" t="s">
        <v>5908</v>
      </c>
      <c r="B1700" t="s">
        <v>111</v>
      </c>
      <c r="C1700" t="s">
        <v>5404</v>
      </c>
      <c r="D1700" t="s">
        <v>110</v>
      </c>
      <c r="E1700" t="s">
        <v>5405</v>
      </c>
      <c r="F1700" t="s">
        <v>5909</v>
      </c>
      <c r="G1700">
        <v>29050033.900227901</v>
      </c>
      <c r="H1700">
        <v>87908960.466005892</v>
      </c>
      <c r="I1700">
        <v>6875.9343563450002</v>
      </c>
      <c r="J1700">
        <v>190410.50745242002</v>
      </c>
      <c r="K1700">
        <v>4.0168680209637462E-3</v>
      </c>
      <c r="L1700">
        <v>7.4423627091056597E-3</v>
      </c>
      <c r="M1700">
        <v>4.8158942593500842E-3</v>
      </c>
      <c r="N1700">
        <v>6.8439785318249527E-3</v>
      </c>
      <c r="O1700" t="s">
        <v>788</v>
      </c>
    </row>
    <row r="1701" spans="1:15">
      <c r="A1701" t="s">
        <v>5910</v>
      </c>
      <c r="B1701" t="s">
        <v>111</v>
      </c>
      <c r="C1701" t="s">
        <v>5911</v>
      </c>
      <c r="D1701" t="s">
        <v>110</v>
      </c>
      <c r="E1701" t="s">
        <v>5912</v>
      </c>
      <c r="F1701" t="s">
        <v>5913</v>
      </c>
      <c r="G1701">
        <v>2612676.4214212899</v>
      </c>
      <c r="H1701">
        <v>8540792.9486452788</v>
      </c>
      <c r="I1701">
        <v>0</v>
      </c>
      <c r="J1701">
        <v>19063.379819729002</v>
      </c>
      <c r="K1701">
        <v>3.6126554627706806E-4</v>
      </c>
      <c r="L1701">
        <v>7.2306257075773362E-4</v>
      </c>
      <c r="M1701">
        <v>0</v>
      </c>
      <c r="N1701">
        <v>6.8520043339967548E-4</v>
      </c>
      <c r="O1701" t="s">
        <v>788</v>
      </c>
    </row>
    <row r="1702" spans="1:15">
      <c r="A1702" t="s">
        <v>5914</v>
      </c>
      <c r="B1702" t="s">
        <v>111</v>
      </c>
      <c r="C1702" t="s">
        <v>882</v>
      </c>
      <c r="D1702" t="s">
        <v>110</v>
      </c>
      <c r="E1702" t="s">
        <v>883</v>
      </c>
      <c r="F1702" t="s">
        <v>5915</v>
      </c>
      <c r="G1702">
        <v>20524843.349631701</v>
      </c>
      <c r="H1702">
        <v>52039065.039067</v>
      </c>
      <c r="I1702">
        <v>0</v>
      </c>
      <c r="J1702">
        <v>119004.75426345199</v>
      </c>
      <c r="K1702">
        <v>2.8380547564792755E-3</v>
      </c>
      <c r="L1702">
        <v>4.4056213952528931E-3</v>
      </c>
      <c r="M1702">
        <v>0</v>
      </c>
      <c r="N1702">
        <v>4.2774214210194736E-3</v>
      </c>
      <c r="O1702" t="s">
        <v>788</v>
      </c>
    </row>
    <row r="1703" spans="1:15">
      <c r="A1703" t="s">
        <v>5916</v>
      </c>
      <c r="B1703" t="s">
        <v>111</v>
      </c>
      <c r="C1703" t="s">
        <v>472</v>
      </c>
      <c r="D1703" t="s">
        <v>110</v>
      </c>
      <c r="E1703" t="s">
        <v>473</v>
      </c>
      <c r="F1703" t="s">
        <v>5917</v>
      </c>
      <c r="G1703">
        <v>21080039.001914602</v>
      </c>
      <c r="H1703">
        <v>52114338.281370506</v>
      </c>
      <c r="I1703">
        <v>0</v>
      </c>
      <c r="J1703">
        <v>125485.95542743499</v>
      </c>
      <c r="K1703">
        <v>2.9148239495443407E-3</v>
      </c>
      <c r="L1703">
        <v>4.4119940194830443E-3</v>
      </c>
      <c r="M1703">
        <v>0</v>
      </c>
      <c r="N1703">
        <v>4.5103770610217591E-3</v>
      </c>
      <c r="O1703" t="s">
        <v>788</v>
      </c>
    </row>
    <row r="1704" spans="1:15">
      <c r="A1704" t="s">
        <v>5918</v>
      </c>
      <c r="B1704" t="s">
        <v>111</v>
      </c>
      <c r="C1704" t="s">
        <v>898</v>
      </c>
      <c r="D1704" t="s">
        <v>110</v>
      </c>
      <c r="E1704" t="s">
        <v>899</v>
      </c>
      <c r="F1704" t="s">
        <v>5919</v>
      </c>
      <c r="G1704">
        <v>14158621.2504221</v>
      </c>
      <c r="H1704">
        <v>31174877.91641235</v>
      </c>
      <c r="I1704">
        <v>2586.9307594000006</v>
      </c>
      <c r="J1704">
        <v>71638.088855307986</v>
      </c>
      <c r="K1704">
        <v>1.9577709656756056E-3</v>
      </c>
      <c r="L1704">
        <v>2.6392616592906724E-3</v>
      </c>
      <c r="M1704">
        <v>1.8118824799475031E-3</v>
      </c>
      <c r="N1704">
        <v>2.5749080171387616E-3</v>
      </c>
      <c r="O1704" t="s">
        <v>788</v>
      </c>
    </row>
    <row r="1705" spans="1:15">
      <c r="A1705" t="s">
        <v>5920</v>
      </c>
      <c r="B1705" t="s">
        <v>111</v>
      </c>
      <c r="C1705" t="s">
        <v>5921</v>
      </c>
      <c r="D1705" t="s">
        <v>110</v>
      </c>
      <c r="E1705" t="s">
        <v>5922</v>
      </c>
      <c r="F1705" t="s">
        <v>5923</v>
      </c>
      <c r="G1705">
        <v>27232247.066154301</v>
      </c>
      <c r="H1705">
        <v>62266606.3646539</v>
      </c>
      <c r="I1705">
        <v>5084.72549213</v>
      </c>
      <c r="J1705">
        <v>140807.77128224401</v>
      </c>
      <c r="K1705">
        <v>3.7655151369086989E-3</v>
      </c>
      <c r="L1705">
        <v>5.2714838939548229E-3</v>
      </c>
      <c r="M1705">
        <v>3.5613342185739794E-3</v>
      </c>
      <c r="N1705">
        <v>5.061093406363632E-3</v>
      </c>
      <c r="O1705" t="s">
        <v>788</v>
      </c>
    </row>
    <row r="1706" spans="1:15">
      <c r="A1706" t="s">
        <v>5924</v>
      </c>
      <c r="B1706" t="s">
        <v>111</v>
      </c>
      <c r="C1706" t="s">
        <v>5925</v>
      </c>
      <c r="D1706" t="s">
        <v>110</v>
      </c>
      <c r="E1706" t="s">
        <v>5926</v>
      </c>
      <c r="F1706" t="s">
        <v>5927</v>
      </c>
      <c r="G1706">
        <v>78749654.656177104</v>
      </c>
      <c r="H1706">
        <v>173557813.37721851</v>
      </c>
      <c r="I1706">
        <v>58290.628694831998</v>
      </c>
      <c r="J1706">
        <v>214151.06033626897</v>
      </c>
      <c r="K1706">
        <v>1.0889039597570141E-2</v>
      </c>
      <c r="L1706">
        <v>1.4693384966735204E-2</v>
      </c>
      <c r="M1706">
        <v>4.0826670174112921E-2</v>
      </c>
      <c r="N1706">
        <v>7.6972919148131152E-3</v>
      </c>
      <c r="O1706" t="s">
        <v>788</v>
      </c>
    </row>
    <row r="1707" spans="1:15">
      <c r="A1707" t="s">
        <v>5928</v>
      </c>
      <c r="B1707" t="s">
        <v>111</v>
      </c>
      <c r="C1707" t="s">
        <v>5929</v>
      </c>
      <c r="D1707" t="s">
        <v>110</v>
      </c>
      <c r="E1707" t="s">
        <v>5930</v>
      </c>
      <c r="F1707" t="s">
        <v>5931</v>
      </c>
      <c r="G1707">
        <v>3502518.4432521001</v>
      </c>
      <c r="H1707">
        <v>11742739.79129982</v>
      </c>
      <c r="I1707">
        <v>0</v>
      </c>
      <c r="J1707">
        <v>0</v>
      </c>
      <c r="K1707">
        <v>4.8430767330101841E-4</v>
      </c>
      <c r="L1707">
        <v>9.9413903044952767E-4</v>
      </c>
      <c r="M1707">
        <v>0</v>
      </c>
      <c r="N1707">
        <v>0</v>
      </c>
      <c r="O1707" t="s">
        <v>788</v>
      </c>
    </row>
    <row r="1708" spans="1:15">
      <c r="A1708" t="s">
        <v>5932</v>
      </c>
      <c r="B1708" t="s">
        <v>111</v>
      </c>
      <c r="C1708" t="s">
        <v>5933</v>
      </c>
      <c r="D1708" t="s">
        <v>110</v>
      </c>
      <c r="E1708" t="s">
        <v>5934</v>
      </c>
      <c r="F1708" t="s">
        <v>5935</v>
      </c>
      <c r="G1708">
        <v>36650602.619900383</v>
      </c>
      <c r="H1708">
        <v>79168122.731850788</v>
      </c>
      <c r="I1708">
        <v>0</v>
      </c>
      <c r="J1708">
        <v>97526.933885820996</v>
      </c>
      <c r="K1708">
        <v>5.0678300107516562E-3</v>
      </c>
      <c r="L1708">
        <v>6.7023643692984778E-3</v>
      </c>
      <c r="M1708">
        <v>0</v>
      </c>
      <c r="N1708">
        <v>3.5054380701971454E-3</v>
      </c>
      <c r="O1708" t="s">
        <v>1268</v>
      </c>
    </row>
    <row r="1709" spans="1:15">
      <c r="A1709" t="s">
        <v>5936</v>
      </c>
      <c r="B1709" t="s">
        <v>111</v>
      </c>
      <c r="C1709" t="s">
        <v>2635</v>
      </c>
      <c r="D1709" t="s">
        <v>110</v>
      </c>
      <c r="E1709" t="s">
        <v>2636</v>
      </c>
      <c r="F1709" t="s">
        <v>5937</v>
      </c>
      <c r="G1709">
        <v>21751735.791677598</v>
      </c>
      <c r="H1709">
        <v>53000339.450133994</v>
      </c>
      <c r="I1709">
        <v>0</v>
      </c>
      <c r="J1709">
        <v>138274.65459864598</v>
      </c>
      <c r="K1709">
        <v>3.0077022354647515E-3</v>
      </c>
      <c r="L1709">
        <v>4.4870027788140032E-3</v>
      </c>
      <c r="M1709">
        <v>0</v>
      </c>
      <c r="N1709">
        <v>4.9700448795091745E-3</v>
      </c>
      <c r="O1709" t="s">
        <v>788</v>
      </c>
    </row>
    <row r="1710" spans="1:15">
      <c r="A1710" t="s">
        <v>5938</v>
      </c>
      <c r="B1710" t="s">
        <v>111</v>
      </c>
      <c r="C1710" t="s">
        <v>5939</v>
      </c>
      <c r="D1710" t="s">
        <v>110</v>
      </c>
      <c r="E1710" t="s">
        <v>5940</v>
      </c>
      <c r="F1710" t="s">
        <v>5941</v>
      </c>
      <c r="G1710">
        <v>1098516841.0659831</v>
      </c>
      <c r="H1710">
        <v>1427069542.7757859</v>
      </c>
      <c r="I1710">
        <v>216155.59915072998</v>
      </c>
      <c r="J1710">
        <v>3705524.5908367001</v>
      </c>
      <c r="K1710">
        <v>0.15189645507895411</v>
      </c>
      <c r="L1710">
        <v>0.1208155470404179</v>
      </c>
      <c r="M1710">
        <v>0.15139506212937837</v>
      </c>
      <c r="N1710">
        <v>0.13318871467832696</v>
      </c>
      <c r="O1710" t="s">
        <v>788</v>
      </c>
    </row>
    <row r="1711" spans="1:15">
      <c r="A1711" t="s">
        <v>5942</v>
      </c>
      <c r="B1711" t="s">
        <v>111</v>
      </c>
      <c r="C1711" t="s">
        <v>910</v>
      </c>
      <c r="D1711" t="s">
        <v>110</v>
      </c>
      <c r="E1711" t="s">
        <v>911</v>
      </c>
      <c r="F1711" t="s">
        <v>5943</v>
      </c>
      <c r="G1711">
        <v>187663985.69746473</v>
      </c>
      <c r="H1711">
        <v>340921573.87106299</v>
      </c>
      <c r="I1711">
        <v>137963.13993105001</v>
      </c>
      <c r="J1711">
        <v>646702.57979874592</v>
      </c>
      <c r="K1711">
        <v>2.5949073430473004E-2</v>
      </c>
      <c r="L1711">
        <v>2.8862382112785426E-2</v>
      </c>
      <c r="M1711">
        <v>9.6629179274049348E-2</v>
      </c>
      <c r="N1711">
        <v>2.3244613082733415E-2</v>
      </c>
      <c r="O1711" t="s">
        <v>788</v>
      </c>
    </row>
    <row r="1712" spans="1:15">
      <c r="A1712" t="s">
        <v>5944</v>
      </c>
      <c r="B1712" t="s">
        <v>111</v>
      </c>
      <c r="C1712" t="s">
        <v>918</v>
      </c>
      <c r="D1712" t="s">
        <v>110</v>
      </c>
      <c r="E1712" t="s">
        <v>919</v>
      </c>
      <c r="F1712" t="s">
        <v>5945</v>
      </c>
      <c r="G1712">
        <v>4419591.1846447494</v>
      </c>
      <c r="H1712">
        <v>15148063.955722982</v>
      </c>
      <c r="I1712">
        <v>0</v>
      </c>
      <c r="J1712">
        <v>26341.985034655801</v>
      </c>
      <c r="K1712">
        <v>6.1111510424755467E-4</v>
      </c>
      <c r="L1712">
        <v>1.2824333913357498E-3</v>
      </c>
      <c r="M1712">
        <v>0</v>
      </c>
      <c r="N1712">
        <v>9.4681739193352044E-4</v>
      </c>
      <c r="O1712" t="s">
        <v>788</v>
      </c>
    </row>
    <row r="1713" spans="1:15">
      <c r="A1713" t="s">
        <v>5946</v>
      </c>
      <c r="B1713" t="s">
        <v>111</v>
      </c>
      <c r="C1713" t="s">
        <v>5947</v>
      </c>
      <c r="D1713" t="s">
        <v>110</v>
      </c>
      <c r="E1713" t="s">
        <v>5948</v>
      </c>
      <c r="F1713" t="s">
        <v>5949</v>
      </c>
      <c r="G1713">
        <v>2940425.1227358803</v>
      </c>
      <c r="H1713">
        <v>10033150.324306455</v>
      </c>
      <c r="I1713">
        <v>0</v>
      </c>
      <c r="J1713">
        <v>16690.7088864</v>
      </c>
      <c r="K1713">
        <v>4.0658471119593063E-4</v>
      </c>
      <c r="L1713">
        <v>8.4940537838966359E-4</v>
      </c>
      <c r="M1713">
        <v>0</v>
      </c>
      <c r="N1713">
        <v>5.9991885336477919E-4</v>
      </c>
      <c r="O1713" t="s">
        <v>788</v>
      </c>
    </row>
    <row r="1714" spans="1:15">
      <c r="A1714" t="s">
        <v>5950</v>
      </c>
      <c r="B1714" t="s">
        <v>111</v>
      </c>
      <c r="C1714" t="s">
        <v>3530</v>
      </c>
      <c r="D1714" t="s">
        <v>110</v>
      </c>
      <c r="E1714" t="s">
        <v>3531</v>
      </c>
      <c r="F1714" t="s">
        <v>5951</v>
      </c>
      <c r="G1714">
        <v>52213713.699852303</v>
      </c>
      <c r="H1714">
        <v>185566608.51507691</v>
      </c>
      <c r="I1714">
        <v>0</v>
      </c>
      <c r="J1714">
        <v>70014.249298748997</v>
      </c>
      <c r="K1714">
        <v>7.2198055787827476E-3</v>
      </c>
      <c r="L1714">
        <v>1.5710048212910745E-2</v>
      </c>
      <c r="M1714">
        <v>0</v>
      </c>
      <c r="N1714">
        <v>2.5165418943185968E-3</v>
      </c>
      <c r="O1714" t="s">
        <v>788</v>
      </c>
    </row>
    <row r="1715" spans="1:15">
      <c r="A1715" t="s">
        <v>5952</v>
      </c>
      <c r="B1715" t="s">
        <v>111</v>
      </c>
      <c r="C1715" t="s">
        <v>504</v>
      </c>
      <c r="D1715" t="s">
        <v>110</v>
      </c>
      <c r="E1715" t="s">
        <v>505</v>
      </c>
      <c r="F1715" t="s">
        <v>5953</v>
      </c>
      <c r="G1715">
        <v>19981848.421005499</v>
      </c>
      <c r="H1715">
        <v>35209334.172222801</v>
      </c>
      <c r="I1715">
        <v>5641.5697417699994</v>
      </c>
      <c r="J1715">
        <v>128950.16472823299</v>
      </c>
      <c r="K1715">
        <v>2.7629726078031262E-3</v>
      </c>
      <c r="L1715">
        <v>2.9808182722979738E-3</v>
      </c>
      <c r="M1715">
        <v>3.9513471079086118E-3</v>
      </c>
      <c r="N1715">
        <v>4.6348921122215166E-3</v>
      </c>
      <c r="O1715" t="s">
        <v>788</v>
      </c>
    </row>
    <row r="1716" spans="1:15">
      <c r="A1716" t="s">
        <v>5954</v>
      </c>
      <c r="B1716" t="s">
        <v>111</v>
      </c>
      <c r="C1716" t="s">
        <v>5955</v>
      </c>
      <c r="D1716" t="s">
        <v>110</v>
      </c>
      <c r="E1716" t="s">
        <v>5956</v>
      </c>
      <c r="F1716" t="s">
        <v>5957</v>
      </c>
      <c r="G1716">
        <v>35853336.790363245</v>
      </c>
      <c r="H1716">
        <v>84585227.606369302</v>
      </c>
      <c r="I1716">
        <v>0</v>
      </c>
      <c r="J1716">
        <v>192846.39892760004</v>
      </c>
      <c r="K1716">
        <v>4.9575887757199221E-3</v>
      </c>
      <c r="L1716">
        <v>7.1609758589090411E-3</v>
      </c>
      <c r="M1716">
        <v>0</v>
      </c>
      <c r="N1716">
        <v>6.9315324656127365E-3</v>
      </c>
      <c r="O1716" t="s">
        <v>788</v>
      </c>
    </row>
    <row r="1717" spans="1:15">
      <c r="A1717" t="s">
        <v>5958</v>
      </c>
      <c r="B1717" t="s">
        <v>111</v>
      </c>
      <c r="C1717" t="s">
        <v>5959</v>
      </c>
      <c r="D1717" t="s">
        <v>110</v>
      </c>
      <c r="E1717" t="s">
        <v>5960</v>
      </c>
      <c r="F1717" t="s">
        <v>5961</v>
      </c>
      <c r="G1717">
        <v>29698360.721605901</v>
      </c>
      <c r="H1717">
        <v>71439496.223961204</v>
      </c>
      <c r="I1717">
        <v>0</v>
      </c>
      <c r="J1717">
        <v>144898.553252001</v>
      </c>
      <c r="K1717">
        <v>4.106514844952682E-3</v>
      </c>
      <c r="L1717">
        <v>6.0480597181000887E-3</v>
      </c>
      <c r="M1717">
        <v>0</v>
      </c>
      <c r="N1717">
        <v>5.2081295355876946E-3</v>
      </c>
      <c r="O1717" t="s">
        <v>788</v>
      </c>
    </row>
    <row r="1718" spans="1:15">
      <c r="A1718" t="s">
        <v>5962</v>
      </c>
      <c r="B1718" t="s">
        <v>111</v>
      </c>
      <c r="C1718" t="s">
        <v>5963</v>
      </c>
      <c r="D1718" t="s">
        <v>110</v>
      </c>
      <c r="E1718" t="s">
        <v>5964</v>
      </c>
      <c r="F1718" t="s">
        <v>5965</v>
      </c>
      <c r="G1718">
        <v>9838362.7686663996</v>
      </c>
      <c r="H1718">
        <v>24461860.569273882</v>
      </c>
      <c r="I1718">
        <v>0</v>
      </c>
      <c r="J1718">
        <v>55358.087032184994</v>
      </c>
      <c r="K1718">
        <v>1.3603910040114054E-3</v>
      </c>
      <c r="L1718">
        <v>2.070938365452584E-3</v>
      </c>
      <c r="M1718">
        <v>0</v>
      </c>
      <c r="N1718">
        <v>1.9897513234969121E-3</v>
      </c>
      <c r="O1718" t="s">
        <v>788</v>
      </c>
    </row>
    <row r="1719" spans="1:15">
      <c r="A1719" t="s">
        <v>5966</v>
      </c>
      <c r="B1719" t="s">
        <v>111</v>
      </c>
      <c r="C1719" t="s">
        <v>3556</v>
      </c>
      <c r="D1719" t="s">
        <v>110</v>
      </c>
      <c r="E1719" t="s">
        <v>3557</v>
      </c>
      <c r="F1719" t="s">
        <v>5967</v>
      </c>
      <c r="G1719">
        <v>28071050.811656799</v>
      </c>
      <c r="H1719">
        <v>56453679.697346672</v>
      </c>
      <c r="I1719">
        <v>4964.1694076299991</v>
      </c>
      <c r="J1719">
        <v>137469.30490645501</v>
      </c>
      <c r="K1719">
        <v>3.8814999909279968E-3</v>
      </c>
      <c r="L1719">
        <v>4.7793621758705504E-3</v>
      </c>
      <c r="M1719">
        <v>3.4768969151931636E-3</v>
      </c>
      <c r="N1719">
        <v>4.9410979685549873E-3</v>
      </c>
      <c r="O1719" t="s">
        <v>788</v>
      </c>
    </row>
    <row r="1720" spans="1:15">
      <c r="A1720" t="s">
        <v>5968</v>
      </c>
      <c r="B1720" t="s">
        <v>111</v>
      </c>
      <c r="C1720" t="s">
        <v>5969</v>
      </c>
      <c r="D1720" t="s">
        <v>110</v>
      </c>
      <c r="E1720" t="s">
        <v>5970</v>
      </c>
      <c r="F1720" t="s">
        <v>5971</v>
      </c>
      <c r="G1720">
        <v>11012286.866655599</v>
      </c>
      <c r="H1720">
        <v>27647920.525239959</v>
      </c>
      <c r="I1720">
        <v>0</v>
      </c>
      <c r="J1720">
        <v>61618.649131585</v>
      </c>
      <c r="K1720">
        <v>1.5227143315657509E-3</v>
      </c>
      <c r="L1720">
        <v>2.3406698431035571E-3</v>
      </c>
      <c r="M1720">
        <v>0</v>
      </c>
      <c r="N1720">
        <v>2.2147764714192625E-3</v>
      </c>
      <c r="O1720" t="s">
        <v>788</v>
      </c>
    </row>
    <row r="1721" spans="1:15">
      <c r="A1721" t="s">
        <v>5972</v>
      </c>
      <c r="B1721" t="s">
        <v>111</v>
      </c>
      <c r="C1721" t="s">
        <v>5973</v>
      </c>
      <c r="D1721" t="s">
        <v>110</v>
      </c>
      <c r="E1721" t="s">
        <v>5974</v>
      </c>
      <c r="F1721" t="s">
        <v>5975</v>
      </c>
      <c r="G1721">
        <v>85645710.576504439</v>
      </c>
      <c r="H1721">
        <v>155118181.50746521</v>
      </c>
      <c r="I1721">
        <v>24846.893224116004</v>
      </c>
      <c r="J1721">
        <v>348928.96547837695</v>
      </c>
      <c r="K1721">
        <v>1.1842585696424204E-2</v>
      </c>
      <c r="L1721">
        <v>1.3132287805881434E-2</v>
      </c>
      <c r="M1721">
        <v>1.7402727286115589E-2</v>
      </c>
      <c r="N1721">
        <v>1.2541652143134137E-2</v>
      </c>
      <c r="O1721" t="s">
        <v>788</v>
      </c>
    </row>
    <row r="1722" spans="1:15">
      <c r="A1722" t="s">
        <v>5976</v>
      </c>
      <c r="B1722" t="s">
        <v>111</v>
      </c>
      <c r="C1722" t="s">
        <v>3584</v>
      </c>
      <c r="D1722" t="s">
        <v>110</v>
      </c>
      <c r="E1722" t="s">
        <v>3585</v>
      </c>
      <c r="F1722" t="s">
        <v>5977</v>
      </c>
      <c r="G1722">
        <v>8099639.1639343696</v>
      </c>
      <c r="H1722">
        <v>19862310.661492847</v>
      </c>
      <c r="I1722">
        <v>0</v>
      </c>
      <c r="J1722">
        <v>43699.499651393002</v>
      </c>
      <c r="K1722">
        <v>1.1199705188191969E-3</v>
      </c>
      <c r="L1722">
        <v>1.6815409874051306E-3</v>
      </c>
      <c r="M1722">
        <v>0</v>
      </c>
      <c r="N1722">
        <v>1.5707034315864095E-3</v>
      </c>
      <c r="O1722" t="s">
        <v>788</v>
      </c>
    </row>
    <row r="1723" spans="1:15">
      <c r="A1723" t="s">
        <v>5978</v>
      </c>
      <c r="B1723" t="s">
        <v>111</v>
      </c>
      <c r="C1723" t="s">
        <v>5979</v>
      </c>
      <c r="D1723" t="s">
        <v>110</v>
      </c>
      <c r="E1723" t="s">
        <v>5980</v>
      </c>
      <c r="F1723" t="s">
        <v>5981</v>
      </c>
      <c r="G1723">
        <v>9667670.6953766495</v>
      </c>
      <c r="H1723">
        <v>30293895.977266233</v>
      </c>
      <c r="I1723">
        <v>0</v>
      </c>
      <c r="J1723">
        <v>64206.759873913004</v>
      </c>
      <c r="K1723">
        <v>1.3367887069199651E-3</v>
      </c>
      <c r="L1723">
        <v>2.5646778273747885E-3</v>
      </c>
      <c r="M1723">
        <v>0</v>
      </c>
      <c r="N1723">
        <v>2.3078016652253583E-3</v>
      </c>
      <c r="O1723" t="s">
        <v>788</v>
      </c>
    </row>
    <row r="1724" spans="1:15">
      <c r="A1724" t="s">
        <v>5982</v>
      </c>
      <c r="B1724" t="s">
        <v>111</v>
      </c>
      <c r="C1724" t="s">
        <v>5501</v>
      </c>
      <c r="D1724" t="s">
        <v>110</v>
      </c>
      <c r="E1724" t="s">
        <v>5502</v>
      </c>
      <c r="F1724" t="s">
        <v>5983</v>
      </c>
      <c r="G1724">
        <v>28068828.620993596</v>
      </c>
      <c r="H1724">
        <v>70505969.792494804</v>
      </c>
      <c r="I1724">
        <v>5976.5864376700001</v>
      </c>
      <c r="J1724">
        <v>165505.42083688002</v>
      </c>
      <c r="K1724">
        <v>3.8811927194582919E-3</v>
      </c>
      <c r="L1724">
        <v>5.9690274753721514E-3</v>
      </c>
      <c r="M1724">
        <v>4.185992306503683E-3</v>
      </c>
      <c r="N1724">
        <v>5.9488079847237699E-3</v>
      </c>
      <c r="O1724" t="s">
        <v>788</v>
      </c>
    </row>
    <row r="1725" spans="1:15">
      <c r="A1725" t="s">
        <v>5984</v>
      </c>
      <c r="B1725" t="s">
        <v>111</v>
      </c>
      <c r="C1725" t="s">
        <v>2158</v>
      </c>
      <c r="D1725" t="s">
        <v>110</v>
      </c>
      <c r="E1725" t="s">
        <v>2159</v>
      </c>
      <c r="F1725" t="s">
        <v>5985</v>
      </c>
      <c r="G1725">
        <v>29496873.344069302</v>
      </c>
      <c r="H1725">
        <v>71146062.177252799</v>
      </c>
      <c r="I1725">
        <v>5707.4099258270007</v>
      </c>
      <c r="J1725">
        <v>158051.29698977398</v>
      </c>
      <c r="K1725">
        <v>4.0786543541100791E-3</v>
      </c>
      <c r="L1725">
        <v>6.0232176246976868E-3</v>
      </c>
      <c r="M1725">
        <v>3.9974614754988242E-3</v>
      </c>
      <c r="N1725">
        <v>5.6808823105279479E-3</v>
      </c>
      <c r="O1725" t="s">
        <v>788</v>
      </c>
    </row>
    <row r="1726" spans="1:15">
      <c r="A1726" t="s">
        <v>5986</v>
      </c>
      <c r="B1726" t="s">
        <v>111</v>
      </c>
      <c r="C1726" t="s">
        <v>5507</v>
      </c>
      <c r="D1726" t="s">
        <v>110</v>
      </c>
      <c r="E1726" t="s">
        <v>5508</v>
      </c>
      <c r="F1726" t="s">
        <v>5987</v>
      </c>
      <c r="G1726">
        <v>107011377.3606911</v>
      </c>
      <c r="H1726">
        <v>203847606.86146381</v>
      </c>
      <c r="I1726">
        <v>0</v>
      </c>
      <c r="J1726">
        <v>496799.595379295</v>
      </c>
      <c r="K1726">
        <v>1.479690457765943E-2</v>
      </c>
      <c r="L1726">
        <v>1.7257715477512099E-2</v>
      </c>
      <c r="M1726">
        <v>0</v>
      </c>
      <c r="N1726">
        <v>1.7856607867319692E-2</v>
      </c>
      <c r="O1726" t="s">
        <v>788</v>
      </c>
    </row>
    <row r="1727" spans="1:15">
      <c r="A1727" t="s">
        <v>5988</v>
      </c>
      <c r="B1727" t="s">
        <v>111</v>
      </c>
      <c r="C1727" t="s">
        <v>964</v>
      </c>
      <c r="D1727" t="s">
        <v>110</v>
      </c>
      <c r="E1727" t="s">
        <v>965</v>
      </c>
      <c r="F1727" t="s">
        <v>5989</v>
      </c>
      <c r="G1727">
        <v>17253160.857794899</v>
      </c>
      <c r="H1727">
        <v>40938623.477416158</v>
      </c>
      <c r="I1727">
        <v>3418.7742538269995</v>
      </c>
      <c r="J1727">
        <v>94673.721919981996</v>
      </c>
      <c r="K1727">
        <v>2.3856657223961472E-3</v>
      </c>
      <c r="L1727">
        <v>3.4658592607093594E-3</v>
      </c>
      <c r="M1727">
        <v>2.3945044338339536E-3</v>
      </c>
      <c r="N1727">
        <v>3.402884268402212E-3</v>
      </c>
      <c r="O1727" t="s">
        <v>788</v>
      </c>
    </row>
    <row r="1728" spans="1:15">
      <c r="A1728" t="s">
        <v>5990</v>
      </c>
      <c r="B1728" t="s">
        <v>111</v>
      </c>
      <c r="C1728" t="s">
        <v>5991</v>
      </c>
      <c r="D1728" t="s">
        <v>110</v>
      </c>
      <c r="E1728" t="s">
        <v>5992</v>
      </c>
      <c r="F1728" t="s">
        <v>5993</v>
      </c>
      <c r="G1728">
        <v>30463639.5770537</v>
      </c>
      <c r="H1728">
        <v>69464490.710480601</v>
      </c>
      <c r="I1728">
        <v>6114.0476542500001</v>
      </c>
      <c r="J1728">
        <v>169312.10584765</v>
      </c>
      <c r="K1728">
        <v>4.2123331091284046E-3</v>
      </c>
      <c r="L1728">
        <v>5.880855973386374E-3</v>
      </c>
      <c r="M1728">
        <v>4.2822699394045871E-3</v>
      </c>
      <c r="N1728">
        <v>6.0856327368853051E-3</v>
      </c>
      <c r="O1728" t="s">
        <v>788</v>
      </c>
    </row>
    <row r="1729" spans="1:15">
      <c r="A1729" t="s">
        <v>5994</v>
      </c>
      <c r="B1729" t="s">
        <v>111</v>
      </c>
      <c r="C1729" t="s">
        <v>5995</v>
      </c>
      <c r="D1729" t="s">
        <v>110</v>
      </c>
      <c r="E1729" t="s">
        <v>5996</v>
      </c>
      <c r="F1729" t="s">
        <v>5997</v>
      </c>
      <c r="G1729">
        <v>27151338.916570403</v>
      </c>
      <c r="H1729">
        <v>62510313.073273748</v>
      </c>
      <c r="I1729">
        <v>5331.9869925780004</v>
      </c>
      <c r="J1729">
        <v>147655.017876083</v>
      </c>
      <c r="K1729">
        <v>3.7543276333135184E-3</v>
      </c>
      <c r="L1729">
        <v>5.2921160765056858E-3</v>
      </c>
      <c r="M1729">
        <v>3.7345158079920017E-3</v>
      </c>
      <c r="N1729">
        <v>5.3072059204120258E-3</v>
      </c>
      <c r="O1729" t="s">
        <v>788</v>
      </c>
    </row>
    <row r="1730" spans="1:15">
      <c r="A1730" t="s">
        <v>5998</v>
      </c>
      <c r="B1730" t="s">
        <v>111</v>
      </c>
      <c r="C1730" t="s">
        <v>4982</v>
      </c>
      <c r="D1730" t="s">
        <v>110</v>
      </c>
      <c r="E1730" t="s">
        <v>4983</v>
      </c>
      <c r="F1730" t="s">
        <v>5999</v>
      </c>
      <c r="G1730">
        <v>6794231.0348707503</v>
      </c>
      <c r="H1730">
        <v>25410846.406084202</v>
      </c>
      <c r="I1730">
        <v>0</v>
      </c>
      <c r="J1730">
        <v>0</v>
      </c>
      <c r="K1730">
        <v>9.3946635190665401E-4</v>
      </c>
      <c r="L1730">
        <v>2.1512793996987765E-3</v>
      </c>
      <c r="M1730">
        <v>0</v>
      </c>
      <c r="N1730">
        <v>0</v>
      </c>
      <c r="O1730" t="s">
        <v>788</v>
      </c>
    </row>
    <row r="1731" spans="1:15">
      <c r="A1731" t="s">
        <v>6000</v>
      </c>
      <c r="B1731" t="s">
        <v>111</v>
      </c>
      <c r="C1731" t="s">
        <v>986</v>
      </c>
      <c r="D1731" t="s">
        <v>110</v>
      </c>
      <c r="E1731" t="s">
        <v>987</v>
      </c>
      <c r="F1731" t="s">
        <v>6001</v>
      </c>
      <c r="G1731">
        <v>36794163.707650095</v>
      </c>
      <c r="H1731">
        <v>67107131.918648504</v>
      </c>
      <c r="I1731">
        <v>6617.4780352600001</v>
      </c>
      <c r="J1731">
        <v>183253.23040373897</v>
      </c>
      <c r="K1731">
        <v>5.0876807945551151E-3</v>
      </c>
      <c r="L1731">
        <v>5.6812822431168879E-3</v>
      </c>
      <c r="M1731">
        <v>4.6348718341058109E-3</v>
      </c>
      <c r="N1731">
        <v>6.5867225057638029E-3</v>
      </c>
      <c r="O1731" t="s">
        <v>788</v>
      </c>
    </row>
    <row r="1732" spans="1:15">
      <c r="A1732" t="s">
        <v>6002</v>
      </c>
      <c r="B1732" t="s">
        <v>111</v>
      </c>
      <c r="C1732" t="s">
        <v>6003</v>
      </c>
      <c r="D1732" t="s">
        <v>110</v>
      </c>
      <c r="E1732" t="s">
        <v>6004</v>
      </c>
      <c r="F1732" t="s">
        <v>6005</v>
      </c>
      <c r="G1732">
        <v>606713761.64048302</v>
      </c>
      <c r="H1732">
        <v>793618600.167274</v>
      </c>
      <c r="I1732">
        <v>123907.98379338</v>
      </c>
      <c r="J1732">
        <v>2124136.8415751001</v>
      </c>
      <c r="K1732">
        <v>8.3892814562022175E-2</v>
      </c>
      <c r="L1732">
        <v>6.7187661460534953E-2</v>
      </c>
      <c r="M1732">
        <v>8.6784968691205056E-2</v>
      </c>
      <c r="N1732">
        <v>7.6348449131837456E-2</v>
      </c>
      <c r="O1732" t="s">
        <v>788</v>
      </c>
    </row>
    <row r="1733" spans="1:15">
      <c r="A1733" t="s">
        <v>6006</v>
      </c>
      <c r="B1733" t="s">
        <v>111</v>
      </c>
      <c r="C1733" t="s">
        <v>6007</v>
      </c>
      <c r="D1733" t="s">
        <v>110</v>
      </c>
      <c r="E1733" t="s">
        <v>6008</v>
      </c>
      <c r="F1733" t="s">
        <v>6009</v>
      </c>
      <c r="G1733">
        <v>76888124.500006497</v>
      </c>
      <c r="H1733">
        <v>142402786.4985154</v>
      </c>
      <c r="I1733">
        <v>14497.881353033001</v>
      </c>
      <c r="J1733">
        <v>401479.7638745216</v>
      </c>
      <c r="K1733">
        <v>1.0631638143924239E-2</v>
      </c>
      <c r="L1733">
        <v>1.2055803894065067E-2</v>
      </c>
      <c r="M1733">
        <v>1.0154294669259205E-2</v>
      </c>
      <c r="N1733">
        <v>1.4430500300021415E-2</v>
      </c>
      <c r="O1733" t="s">
        <v>788</v>
      </c>
    </row>
    <row r="1734" spans="1:15">
      <c r="A1734" t="s">
        <v>6010</v>
      </c>
      <c r="B1734" t="s">
        <v>111</v>
      </c>
      <c r="C1734" t="s">
        <v>6011</v>
      </c>
      <c r="D1734" t="s">
        <v>110</v>
      </c>
      <c r="E1734" t="s">
        <v>6012</v>
      </c>
      <c r="F1734" t="s">
        <v>6013</v>
      </c>
      <c r="G1734">
        <v>97857390.342861488</v>
      </c>
      <c r="H1734">
        <v>183891052.92655319</v>
      </c>
      <c r="I1734">
        <v>0</v>
      </c>
      <c r="J1734">
        <v>476469.45171983005</v>
      </c>
      <c r="K1734">
        <v>1.3531145031817779E-2</v>
      </c>
      <c r="L1734">
        <v>1.556819586517556E-2</v>
      </c>
      <c r="M1734">
        <v>0</v>
      </c>
      <c r="N1734">
        <v>1.7125875784222526E-2</v>
      </c>
      <c r="O1734" t="s">
        <v>788</v>
      </c>
    </row>
    <row r="1735" spans="1:15">
      <c r="A1735" t="s">
        <v>6014</v>
      </c>
      <c r="B1735" t="s">
        <v>111</v>
      </c>
      <c r="C1735" t="s">
        <v>3632</v>
      </c>
      <c r="D1735" t="s">
        <v>110</v>
      </c>
      <c r="E1735" t="s">
        <v>3633</v>
      </c>
      <c r="F1735" t="s">
        <v>6015</v>
      </c>
      <c r="G1735">
        <v>113808502.84741339</v>
      </c>
      <c r="H1735">
        <v>215751302.09398702</v>
      </c>
      <c r="I1735">
        <v>14614.117408823002</v>
      </c>
      <c r="J1735">
        <v>553790.98048373603</v>
      </c>
      <c r="K1735">
        <v>1.5736771157363428E-2</v>
      </c>
      <c r="L1735">
        <v>1.8265480977518754E-2</v>
      </c>
      <c r="M1735">
        <v>1.0235706230917296E-2</v>
      </c>
      <c r="N1735">
        <v>1.9905065283732114E-2</v>
      </c>
      <c r="O1735" t="s">
        <v>788</v>
      </c>
    </row>
    <row r="1736" spans="1:15">
      <c r="A1736" t="s">
        <v>6016</v>
      </c>
      <c r="B1736" t="s">
        <v>111</v>
      </c>
      <c r="C1736" t="s">
        <v>3640</v>
      </c>
      <c r="D1736" t="s">
        <v>110</v>
      </c>
      <c r="E1736" t="s">
        <v>3641</v>
      </c>
      <c r="F1736" t="s">
        <v>6017</v>
      </c>
      <c r="G1736">
        <v>17301562.4862516</v>
      </c>
      <c r="H1736">
        <v>49638436.982670084</v>
      </c>
      <c r="I1736">
        <v>6166.7089947329996</v>
      </c>
      <c r="J1736">
        <v>95186.449807702986</v>
      </c>
      <c r="K1736">
        <v>2.3923584152232206E-3</v>
      </c>
      <c r="L1736">
        <v>4.2023844939102807E-3</v>
      </c>
      <c r="M1736">
        <v>4.3191538644362058E-3</v>
      </c>
      <c r="N1736">
        <v>3.421313391370162E-3</v>
      </c>
      <c r="O1736" t="s">
        <v>788</v>
      </c>
    </row>
    <row r="1737" spans="1:15">
      <c r="A1737" t="s">
        <v>6018</v>
      </c>
      <c r="B1737" t="s">
        <v>111</v>
      </c>
      <c r="C1737" t="s">
        <v>3644</v>
      </c>
      <c r="D1737" t="s">
        <v>110</v>
      </c>
      <c r="E1737" t="s">
        <v>3645</v>
      </c>
      <c r="F1737" t="s">
        <v>6019</v>
      </c>
      <c r="G1737">
        <v>12105492.552558821</v>
      </c>
      <c r="H1737">
        <v>29197853.704706021</v>
      </c>
      <c r="I1737">
        <v>2531.695616597</v>
      </c>
      <c r="J1737">
        <v>70108.479531197998</v>
      </c>
      <c r="K1737">
        <v>1.6738763913114346E-3</v>
      </c>
      <c r="L1737">
        <v>2.4718870118121371E-3</v>
      </c>
      <c r="M1737">
        <v>1.7731958675754863E-3</v>
      </c>
      <c r="N1737">
        <v>2.5199288381199574E-3</v>
      </c>
      <c r="O1737" t="s">
        <v>788</v>
      </c>
    </row>
    <row r="1738" spans="1:15">
      <c r="A1738" t="s">
        <v>6020</v>
      </c>
      <c r="B1738" t="s">
        <v>111</v>
      </c>
      <c r="C1738" t="s">
        <v>3310</v>
      </c>
      <c r="D1738" t="s">
        <v>110</v>
      </c>
      <c r="E1738" t="s">
        <v>3311</v>
      </c>
      <c r="F1738" t="s">
        <v>6021</v>
      </c>
      <c r="G1738">
        <v>4626952.7327606799</v>
      </c>
      <c r="H1738">
        <v>17745304.514543861</v>
      </c>
      <c r="I1738">
        <v>0</v>
      </c>
      <c r="J1738">
        <v>17018.715450256801</v>
      </c>
      <c r="K1738">
        <v>6.3978784088755854E-4</v>
      </c>
      <c r="L1738">
        <v>1.5023154850276658E-3</v>
      </c>
      <c r="M1738">
        <v>0</v>
      </c>
      <c r="N1738">
        <v>6.1170848572997087E-4</v>
      </c>
      <c r="O1738" t="s">
        <v>788</v>
      </c>
    </row>
    <row r="1739" spans="1:15">
      <c r="A1739" t="s">
        <v>6022</v>
      </c>
      <c r="B1739" t="s">
        <v>111</v>
      </c>
      <c r="C1739" t="s">
        <v>3656</v>
      </c>
      <c r="D1739" t="s">
        <v>110</v>
      </c>
      <c r="E1739" t="s">
        <v>3657</v>
      </c>
      <c r="F1739" t="s">
        <v>6023</v>
      </c>
      <c r="G1739">
        <v>25888494.486237399</v>
      </c>
      <c r="H1739">
        <v>52173184.614265606</v>
      </c>
      <c r="I1739">
        <v>48623.440878759997</v>
      </c>
      <c r="J1739">
        <v>44116.960174948006</v>
      </c>
      <c r="K1739">
        <v>3.5797089246029229E-3</v>
      </c>
      <c r="L1739">
        <v>4.4169759434096213E-3</v>
      </c>
      <c r="M1739">
        <v>3.4055786117530996E-2</v>
      </c>
      <c r="N1739">
        <v>1.5857083328354058E-3</v>
      </c>
      <c r="O1739" t="s">
        <v>788</v>
      </c>
    </row>
    <row r="1740" spans="1:15">
      <c r="A1740" t="s">
        <v>6024</v>
      </c>
      <c r="B1740" t="s">
        <v>111</v>
      </c>
      <c r="C1740" t="s">
        <v>6025</v>
      </c>
      <c r="D1740" t="s">
        <v>110</v>
      </c>
      <c r="E1740" t="s">
        <v>6026</v>
      </c>
      <c r="F1740" t="s">
        <v>6027</v>
      </c>
      <c r="G1740">
        <v>19617085.149974797</v>
      </c>
      <c r="H1740">
        <v>53926209.573813401</v>
      </c>
      <c r="I1740">
        <v>0</v>
      </c>
      <c r="J1740">
        <v>108175.551982241</v>
      </c>
      <c r="K1740">
        <v>2.7125352856417271E-3</v>
      </c>
      <c r="L1740">
        <v>4.5653868393855223E-3</v>
      </c>
      <c r="M1740">
        <v>0</v>
      </c>
      <c r="N1740">
        <v>3.8881843514847591E-3</v>
      </c>
      <c r="O1740" t="s">
        <v>788</v>
      </c>
    </row>
    <row r="1741" spans="1:15">
      <c r="A1741" t="s">
        <v>6028</v>
      </c>
      <c r="B1741" t="s">
        <v>111</v>
      </c>
      <c r="C1741" t="s">
        <v>2234</v>
      </c>
      <c r="D1741" t="s">
        <v>110</v>
      </c>
      <c r="E1741" t="s">
        <v>2235</v>
      </c>
      <c r="F1741" t="s">
        <v>6029</v>
      </c>
      <c r="G1741">
        <v>4771026.9665112197</v>
      </c>
      <c r="H1741">
        <v>17200692.821279541</v>
      </c>
      <c r="I1741">
        <v>0</v>
      </c>
      <c r="J1741">
        <v>13641.5056723668</v>
      </c>
      <c r="K1741">
        <v>6.5970957950531816E-4</v>
      </c>
      <c r="L1741">
        <v>1.4562087203087196E-3</v>
      </c>
      <c r="M1741">
        <v>0</v>
      </c>
      <c r="N1741">
        <v>4.9032048290074612E-4</v>
      </c>
      <c r="O1741" t="s">
        <v>788</v>
      </c>
    </row>
    <row r="1742" spans="1:15">
      <c r="A1742" t="s">
        <v>6030</v>
      </c>
      <c r="B1742" t="s">
        <v>111</v>
      </c>
      <c r="C1742" t="s">
        <v>6031</v>
      </c>
      <c r="D1742" t="s">
        <v>110</v>
      </c>
      <c r="E1742" t="s">
        <v>6032</v>
      </c>
      <c r="F1742" t="s">
        <v>6033</v>
      </c>
      <c r="G1742">
        <v>19430940.8887247</v>
      </c>
      <c r="H1742">
        <v>42576449.449260101</v>
      </c>
      <c r="I1742">
        <v>19347.14858922</v>
      </c>
      <c r="J1742">
        <v>69068.631228792015</v>
      </c>
      <c r="K1742">
        <v>2.6867963507795699E-3</v>
      </c>
      <c r="L1742">
        <v>3.604517423338522E-3</v>
      </c>
      <c r="M1742">
        <v>1.3550714273419204E-2</v>
      </c>
      <c r="N1742">
        <v>2.4825532775312143E-3</v>
      </c>
      <c r="O1742" t="s">
        <v>788</v>
      </c>
    </row>
    <row r="1743" spans="1:15">
      <c r="A1743" t="s">
        <v>6034</v>
      </c>
      <c r="B1743" t="s">
        <v>111</v>
      </c>
      <c r="C1743" t="s">
        <v>2485</v>
      </c>
      <c r="D1743" t="s">
        <v>110</v>
      </c>
      <c r="E1743" t="s">
        <v>2486</v>
      </c>
      <c r="F1743" t="s">
        <v>6035</v>
      </c>
      <c r="G1743">
        <v>11637820.834128048</v>
      </c>
      <c r="H1743">
        <v>31477110.689338963</v>
      </c>
      <c r="I1743">
        <v>0</v>
      </c>
      <c r="J1743">
        <v>67009.015630056994</v>
      </c>
      <c r="K1743">
        <v>1.6092094936229263E-3</v>
      </c>
      <c r="L1743">
        <v>2.6648486518654328E-3</v>
      </c>
      <c r="M1743">
        <v>0</v>
      </c>
      <c r="N1743">
        <v>2.4085239336144844E-3</v>
      </c>
      <c r="O1743" t="s">
        <v>788</v>
      </c>
    </row>
    <row r="1744" spans="1:15">
      <c r="A1744" t="s">
        <v>6036</v>
      </c>
      <c r="B1744" t="s">
        <v>111</v>
      </c>
      <c r="C1744" t="s">
        <v>149</v>
      </c>
      <c r="D1744" t="s">
        <v>110</v>
      </c>
      <c r="E1744" t="s">
        <v>584</v>
      </c>
      <c r="F1744" t="s">
        <v>6037</v>
      </c>
      <c r="G1744">
        <v>59335173.822140746</v>
      </c>
      <c r="H1744">
        <v>133781412.49832624</v>
      </c>
      <c r="I1744">
        <v>0</v>
      </c>
      <c r="J1744">
        <v>300492.86365432618</v>
      </c>
      <c r="K1744">
        <v>8.2045192464512938E-3</v>
      </c>
      <c r="L1744">
        <v>1.132591934054367E-2</v>
      </c>
      <c r="M1744">
        <v>0</v>
      </c>
      <c r="N1744">
        <v>1.080069968476245E-2</v>
      </c>
      <c r="O1744" t="s">
        <v>788</v>
      </c>
    </row>
    <row r="1745" spans="1:15">
      <c r="A1745" t="s">
        <v>6038</v>
      </c>
      <c r="B1745" t="s">
        <v>111</v>
      </c>
      <c r="C1745" t="s">
        <v>2286</v>
      </c>
      <c r="D1745" t="s">
        <v>110</v>
      </c>
      <c r="E1745" t="s">
        <v>2287</v>
      </c>
      <c r="F1745" t="s">
        <v>6039</v>
      </c>
      <c r="G1745">
        <v>26900194.472350501</v>
      </c>
      <c r="H1745">
        <v>53666046.9158336</v>
      </c>
      <c r="I1745">
        <v>5009.3650858399997</v>
      </c>
      <c r="J1745">
        <v>138720.90585142808</v>
      </c>
      <c r="K1745">
        <v>3.719600855021472E-3</v>
      </c>
      <c r="L1745">
        <v>4.5433614980120518E-3</v>
      </c>
      <c r="M1745">
        <v>3.5085519014043283E-3</v>
      </c>
      <c r="N1745">
        <v>4.9860846140527305E-3</v>
      </c>
      <c r="O1745" t="s">
        <v>788</v>
      </c>
    </row>
    <row r="1746" spans="1:15">
      <c r="A1746" t="s">
        <v>6040</v>
      </c>
      <c r="B1746" t="s">
        <v>111</v>
      </c>
      <c r="C1746" t="s">
        <v>2290</v>
      </c>
      <c r="D1746" t="s">
        <v>110</v>
      </c>
      <c r="E1746" t="s">
        <v>2291</v>
      </c>
      <c r="F1746" t="s">
        <v>6041</v>
      </c>
      <c r="G1746">
        <v>9817731.2273470908</v>
      </c>
      <c r="H1746">
        <v>23618825.940550666</v>
      </c>
      <c r="I1746">
        <v>0</v>
      </c>
      <c r="J1746">
        <v>54009.841951279996</v>
      </c>
      <c r="K1746">
        <v>1.3575381956865218E-3</v>
      </c>
      <c r="L1746">
        <v>1.9995671485705394E-3</v>
      </c>
      <c r="M1746">
        <v>0</v>
      </c>
      <c r="N1746">
        <v>1.9412909705846227E-3</v>
      </c>
      <c r="O1746" t="s">
        <v>788</v>
      </c>
    </row>
    <row r="1747" spans="1:15">
      <c r="A1747" t="s">
        <v>6042</v>
      </c>
      <c r="B1747" t="s">
        <v>111</v>
      </c>
      <c r="C1747" t="s">
        <v>2294</v>
      </c>
      <c r="D1747" t="s">
        <v>110</v>
      </c>
      <c r="E1747" t="s">
        <v>2295</v>
      </c>
      <c r="F1747" t="s">
        <v>6043</v>
      </c>
      <c r="G1747">
        <v>4010536.5260056397</v>
      </c>
      <c r="H1747">
        <v>14177307.15787977</v>
      </c>
      <c r="I1747">
        <v>0</v>
      </c>
      <c r="J1747">
        <v>27583.573978427001</v>
      </c>
      <c r="K1747">
        <v>5.5455342921622913E-4</v>
      </c>
      <c r="L1747">
        <v>1.2002492299763065E-3</v>
      </c>
      <c r="M1747">
        <v>0</v>
      </c>
      <c r="N1747">
        <v>9.9144417325043198E-4</v>
      </c>
      <c r="O1747" t="s">
        <v>788</v>
      </c>
    </row>
    <row r="1748" spans="1:15">
      <c r="A1748" t="s">
        <v>6044</v>
      </c>
      <c r="B1748" t="s">
        <v>111</v>
      </c>
      <c r="C1748" t="s">
        <v>4337</v>
      </c>
      <c r="D1748" t="s">
        <v>110</v>
      </c>
      <c r="E1748" t="s">
        <v>4338</v>
      </c>
      <c r="F1748" t="s">
        <v>6045</v>
      </c>
      <c r="G1748">
        <v>93022675.341001689</v>
      </c>
      <c r="H1748">
        <v>202566641.74064592</v>
      </c>
      <c r="I1748">
        <v>67385.133602489994</v>
      </c>
      <c r="J1748">
        <v>290956.82191928505</v>
      </c>
      <c r="K1748">
        <v>1.2862629044946866E-2</v>
      </c>
      <c r="L1748">
        <v>1.7149269114407548E-2</v>
      </c>
      <c r="M1748">
        <v>4.7196447968167202E-2</v>
      </c>
      <c r="N1748">
        <v>1.0457943049183835E-2</v>
      </c>
      <c r="O1748" t="s">
        <v>788</v>
      </c>
    </row>
    <row r="1749" spans="1:15">
      <c r="A1749" t="s">
        <v>6046</v>
      </c>
      <c r="B1749" t="s">
        <v>155</v>
      </c>
      <c r="C1749" t="s">
        <v>6047</v>
      </c>
      <c r="D1749" t="s">
        <v>154</v>
      </c>
      <c r="E1749" t="s">
        <v>6048</v>
      </c>
      <c r="F1749" t="s">
        <v>6049</v>
      </c>
      <c r="G1749">
        <v>106592911.81156361</v>
      </c>
      <c r="H1749">
        <v>211439265.7687141</v>
      </c>
      <c r="I1749">
        <v>0</v>
      </c>
      <c r="J1749">
        <v>309791.35194104206</v>
      </c>
      <c r="K1749">
        <v>8.8901165768402318E-3</v>
      </c>
      <c r="L1749">
        <v>1.5875091071734754E-2</v>
      </c>
      <c r="M1749">
        <v>0</v>
      </c>
      <c r="N1749">
        <v>8.2978349307189867E-3</v>
      </c>
      <c r="O1749" t="s">
        <v>1067</v>
      </c>
    </row>
    <row r="1750" spans="1:15">
      <c r="A1750" t="s">
        <v>6050</v>
      </c>
      <c r="B1750" t="s">
        <v>155</v>
      </c>
      <c r="C1750" t="s">
        <v>808</v>
      </c>
      <c r="D1750" t="s">
        <v>154</v>
      </c>
      <c r="E1750" t="s">
        <v>809</v>
      </c>
      <c r="F1750" t="s">
        <v>6051</v>
      </c>
      <c r="G1750">
        <v>9555292582.6764698</v>
      </c>
      <c r="H1750">
        <v>8609365543.0576229</v>
      </c>
      <c r="I1750">
        <v>29201936.622949999</v>
      </c>
      <c r="J1750">
        <v>23955245.737723589</v>
      </c>
      <c r="K1750">
        <v>0.79693540163329268</v>
      </c>
      <c r="L1750">
        <v>0.64640057072179891</v>
      </c>
      <c r="M1750">
        <v>0.76204469989106527</v>
      </c>
      <c r="N1750">
        <v>0.64164694595564464</v>
      </c>
      <c r="O1750" t="s">
        <v>1067</v>
      </c>
    </row>
    <row r="1751" spans="1:15">
      <c r="A1751" t="s">
        <v>6052</v>
      </c>
      <c r="B1751" t="s">
        <v>155</v>
      </c>
      <c r="C1751" t="s">
        <v>1338</v>
      </c>
      <c r="D1751" t="s">
        <v>154</v>
      </c>
      <c r="E1751" t="s">
        <v>1339</v>
      </c>
      <c r="F1751" t="s">
        <v>6053</v>
      </c>
      <c r="G1751">
        <v>156567544.28098202</v>
      </c>
      <c r="H1751">
        <v>365257098.604096</v>
      </c>
      <c r="I1751">
        <v>275743.59228859999</v>
      </c>
      <c r="J1751">
        <v>1050451.7828675502</v>
      </c>
      <c r="K1751">
        <v>1.3058126447170816E-2</v>
      </c>
      <c r="L1751">
        <v>2.7423902007304487E-2</v>
      </c>
      <c r="M1751">
        <v>7.1957194396247226E-3</v>
      </c>
      <c r="N1751">
        <v>2.8136600464474134E-2</v>
      </c>
      <c r="O1751" t="s">
        <v>1067</v>
      </c>
    </row>
    <row r="1752" spans="1:15">
      <c r="A1752" t="s">
        <v>6054</v>
      </c>
      <c r="B1752" t="s">
        <v>155</v>
      </c>
      <c r="C1752" t="s">
        <v>6055</v>
      </c>
      <c r="D1752" t="s">
        <v>154</v>
      </c>
      <c r="E1752" t="s">
        <v>6056</v>
      </c>
      <c r="F1752" t="s">
        <v>6057</v>
      </c>
      <c r="G1752">
        <v>206241021.53210759</v>
      </c>
      <c r="H1752">
        <v>529825260.26701975</v>
      </c>
      <c r="I1752">
        <v>0</v>
      </c>
      <c r="J1752">
        <v>470118.74409521098</v>
      </c>
      <c r="K1752">
        <v>1.7201019215877609E-2</v>
      </c>
      <c r="L1752">
        <v>3.9779859376001758E-2</v>
      </c>
      <c r="M1752">
        <v>0</v>
      </c>
      <c r="N1752">
        <v>1.2592242203976678E-2</v>
      </c>
      <c r="O1752" t="s">
        <v>1067</v>
      </c>
    </row>
    <row r="1753" spans="1:15">
      <c r="A1753" t="s">
        <v>6058</v>
      </c>
      <c r="B1753" t="s">
        <v>155</v>
      </c>
      <c r="C1753" t="s">
        <v>6059</v>
      </c>
      <c r="D1753" t="s">
        <v>154</v>
      </c>
      <c r="E1753" t="s">
        <v>6060</v>
      </c>
      <c r="F1753" t="s">
        <v>6061</v>
      </c>
      <c r="G1753">
        <v>23042472.977013581</v>
      </c>
      <c r="H1753">
        <v>62816506.717689648</v>
      </c>
      <c r="I1753">
        <v>0</v>
      </c>
      <c r="J1753">
        <v>177241.99549753001</v>
      </c>
      <c r="K1753">
        <v>1.9218001225679863E-3</v>
      </c>
      <c r="L1753">
        <v>4.7163319515230546E-3</v>
      </c>
      <c r="M1753">
        <v>0</v>
      </c>
      <c r="N1753">
        <v>4.7474689406747641E-3</v>
      </c>
      <c r="O1753" t="s">
        <v>1067</v>
      </c>
    </row>
    <row r="1754" spans="1:15">
      <c r="A1754" t="s">
        <v>6062</v>
      </c>
      <c r="B1754" t="s">
        <v>155</v>
      </c>
      <c r="C1754" t="s">
        <v>6063</v>
      </c>
      <c r="D1754" t="s">
        <v>154</v>
      </c>
      <c r="E1754" t="s">
        <v>6064</v>
      </c>
      <c r="F1754" t="s">
        <v>6065</v>
      </c>
      <c r="G1754">
        <v>21846909.179580312</v>
      </c>
      <c r="H1754">
        <v>93651922.551618904</v>
      </c>
      <c r="I1754">
        <v>0</v>
      </c>
      <c r="J1754">
        <v>113031.52615829952</v>
      </c>
      <c r="K1754">
        <v>1.8220870989382246E-3</v>
      </c>
      <c r="L1754">
        <v>7.0314886600877828E-3</v>
      </c>
      <c r="M1754">
        <v>0</v>
      </c>
      <c r="N1754">
        <v>3.0275762707776114E-3</v>
      </c>
      <c r="O1754" t="s">
        <v>1067</v>
      </c>
    </row>
    <row r="1755" spans="1:15">
      <c r="A1755" t="s">
        <v>6066</v>
      </c>
      <c r="B1755" t="s">
        <v>155</v>
      </c>
      <c r="C1755" t="s">
        <v>1081</v>
      </c>
      <c r="D1755" t="s">
        <v>154</v>
      </c>
      <c r="E1755" t="s">
        <v>1082</v>
      </c>
      <c r="F1755" t="s">
        <v>6067</v>
      </c>
      <c r="G1755">
        <v>86548400.13096121</v>
      </c>
      <c r="H1755">
        <v>204500567.44040972</v>
      </c>
      <c r="I1755">
        <v>0</v>
      </c>
      <c r="J1755">
        <v>202724.15374431398</v>
      </c>
      <c r="K1755">
        <v>7.2183539564381173E-3</v>
      </c>
      <c r="L1755">
        <v>1.5354126020703896E-2</v>
      </c>
      <c r="M1755">
        <v>0</v>
      </c>
      <c r="N1755">
        <v>5.4300146007954329E-3</v>
      </c>
      <c r="O1755" t="s">
        <v>1067</v>
      </c>
    </row>
    <row r="1756" spans="1:15">
      <c r="A1756" t="s">
        <v>6068</v>
      </c>
      <c r="B1756" t="s">
        <v>155</v>
      </c>
      <c r="C1756" t="s">
        <v>6069</v>
      </c>
      <c r="D1756" t="s">
        <v>154</v>
      </c>
      <c r="E1756" t="s">
        <v>6070</v>
      </c>
      <c r="F1756" t="s">
        <v>6071</v>
      </c>
      <c r="G1756">
        <v>29118784.836257897</v>
      </c>
      <c r="H1756">
        <v>67604702.452278718</v>
      </c>
      <c r="I1756">
        <v>0</v>
      </c>
      <c r="J1756">
        <v>163230.79666121962</v>
      </c>
      <c r="K1756">
        <v>2.4285797936348069E-3</v>
      </c>
      <c r="L1756">
        <v>5.0758349183893953E-3</v>
      </c>
      <c r="M1756">
        <v>0</v>
      </c>
      <c r="N1756">
        <v>4.3721756524769959E-3</v>
      </c>
      <c r="O1756" t="s">
        <v>1067</v>
      </c>
    </row>
    <row r="1757" spans="1:15">
      <c r="A1757" t="s">
        <v>6072</v>
      </c>
      <c r="B1757" t="s">
        <v>155</v>
      </c>
      <c r="C1757" t="s">
        <v>910</v>
      </c>
      <c r="D1757" t="s">
        <v>154</v>
      </c>
      <c r="E1757" t="s">
        <v>911</v>
      </c>
      <c r="F1757" t="s">
        <v>6073</v>
      </c>
      <c r="G1757">
        <v>39853723.870202705</v>
      </c>
      <c r="H1757">
        <v>95810834.347790584</v>
      </c>
      <c r="I1757">
        <v>0</v>
      </c>
      <c r="J1757">
        <v>260750.22583820802</v>
      </c>
      <c r="K1757">
        <v>3.3239006722477582E-3</v>
      </c>
      <c r="L1757">
        <v>7.1935821163597972E-3</v>
      </c>
      <c r="M1757">
        <v>0</v>
      </c>
      <c r="N1757">
        <v>6.9842567218110219E-3</v>
      </c>
      <c r="O1757" t="s">
        <v>1067</v>
      </c>
    </row>
    <row r="1758" spans="1:15">
      <c r="A1758" t="s">
        <v>6074</v>
      </c>
      <c r="B1758" t="s">
        <v>155</v>
      </c>
      <c r="C1758" t="s">
        <v>3234</v>
      </c>
      <c r="D1758" t="s">
        <v>154</v>
      </c>
      <c r="E1758" t="s">
        <v>3235</v>
      </c>
      <c r="F1758" t="s">
        <v>6075</v>
      </c>
      <c r="G1758">
        <v>193646357.14761552</v>
      </c>
      <c r="H1758">
        <v>345663165.63043487</v>
      </c>
      <c r="I1758">
        <v>0</v>
      </c>
      <c r="J1758">
        <v>1591847.5782484198</v>
      </c>
      <c r="K1758">
        <v>1.6150592571916037E-2</v>
      </c>
      <c r="L1758">
        <v>2.5952768113231144E-2</v>
      </c>
      <c r="M1758">
        <v>0</v>
      </c>
      <c r="N1758">
        <v>4.2638015413948717E-2</v>
      </c>
      <c r="O1758" t="s">
        <v>1067</v>
      </c>
    </row>
    <row r="1759" spans="1:15">
      <c r="A1759" t="s">
        <v>6076</v>
      </c>
      <c r="B1759" t="s">
        <v>155</v>
      </c>
      <c r="C1759" t="s">
        <v>1416</v>
      </c>
      <c r="D1759" t="s">
        <v>154</v>
      </c>
      <c r="E1759" t="s">
        <v>1417</v>
      </c>
      <c r="F1759" t="s">
        <v>6077</v>
      </c>
      <c r="G1759">
        <v>40649852.423569009</v>
      </c>
      <c r="H1759">
        <v>82661428.021007106</v>
      </c>
      <c r="I1759">
        <v>0</v>
      </c>
      <c r="J1759">
        <v>137006.31368422598</v>
      </c>
      <c r="K1759">
        <v>3.3902997932520667E-3</v>
      </c>
      <c r="L1759">
        <v>6.2063103235922472E-3</v>
      </c>
      <c r="M1759">
        <v>0</v>
      </c>
      <c r="N1759">
        <v>3.6697466481710366E-3</v>
      </c>
      <c r="O1759" t="s">
        <v>1067</v>
      </c>
    </row>
    <row r="1760" spans="1:15">
      <c r="A1760" t="s">
        <v>6078</v>
      </c>
      <c r="B1760" t="s">
        <v>155</v>
      </c>
      <c r="C1760" t="s">
        <v>6079</v>
      </c>
      <c r="D1760" t="s">
        <v>154</v>
      </c>
      <c r="E1760" t="s">
        <v>6080</v>
      </c>
      <c r="F1760" t="s">
        <v>6081</v>
      </c>
      <c r="G1760">
        <v>171190588.041787</v>
      </c>
      <c r="H1760">
        <v>279436893.29382849</v>
      </c>
      <c r="I1760">
        <v>673541.12255459989</v>
      </c>
      <c r="J1760">
        <v>744950.22315545997</v>
      </c>
      <c r="K1760">
        <v>1.4277725025841875E-2</v>
      </c>
      <c r="L1760">
        <v>2.098042723386408E-2</v>
      </c>
      <c r="M1760">
        <v>1.7576520668085766E-2</v>
      </c>
      <c r="N1760">
        <v>1.9953668637343713E-2</v>
      </c>
      <c r="O1760" t="s">
        <v>1067</v>
      </c>
    </row>
    <row r="1761" spans="1:15">
      <c r="A1761" t="s">
        <v>6082</v>
      </c>
      <c r="B1761" t="s">
        <v>155</v>
      </c>
      <c r="C1761" t="s">
        <v>6083</v>
      </c>
      <c r="D1761" t="s">
        <v>154</v>
      </c>
      <c r="E1761" t="s">
        <v>6084</v>
      </c>
      <c r="F1761" t="s">
        <v>6085</v>
      </c>
      <c r="G1761">
        <v>59399371.247743003</v>
      </c>
      <c r="H1761">
        <v>149654658.11018908</v>
      </c>
      <c r="I1761">
        <v>0</v>
      </c>
      <c r="J1761">
        <v>47156.088994594895</v>
      </c>
      <c r="K1761">
        <v>4.9540567567660752E-3</v>
      </c>
      <c r="L1761">
        <v>1.1236235228925561E-2</v>
      </c>
      <c r="M1761">
        <v>0</v>
      </c>
      <c r="N1761">
        <v>1.2630870423068225E-3</v>
      </c>
      <c r="O1761" t="s">
        <v>1067</v>
      </c>
    </row>
    <row r="1762" spans="1:15">
      <c r="A1762" t="s">
        <v>6086</v>
      </c>
      <c r="B1762" t="s">
        <v>155</v>
      </c>
      <c r="C1762" t="s">
        <v>6087</v>
      </c>
      <c r="D1762" t="s">
        <v>154</v>
      </c>
      <c r="E1762" t="s">
        <v>6088</v>
      </c>
      <c r="F1762" t="s">
        <v>6089</v>
      </c>
      <c r="G1762">
        <v>22191171.811264209</v>
      </c>
      <c r="H1762">
        <v>52071641.535828464</v>
      </c>
      <c r="I1762">
        <v>0</v>
      </c>
      <c r="J1762">
        <v>225580.43394481001</v>
      </c>
      <c r="K1762">
        <v>1.8507994671126686E-3</v>
      </c>
      <c r="L1762">
        <v>3.9095957348822688E-3</v>
      </c>
      <c r="M1762">
        <v>0</v>
      </c>
      <c r="N1762">
        <v>6.0422254938550662E-3</v>
      </c>
      <c r="O1762" t="s">
        <v>1067</v>
      </c>
    </row>
    <row r="1763" spans="1:15">
      <c r="A1763" t="s">
        <v>6090</v>
      </c>
      <c r="B1763" t="s">
        <v>155</v>
      </c>
      <c r="C1763" t="s">
        <v>6091</v>
      </c>
      <c r="D1763" t="s">
        <v>154</v>
      </c>
      <c r="E1763" t="s">
        <v>6092</v>
      </c>
      <c r="F1763" t="s">
        <v>6093</v>
      </c>
      <c r="G1763">
        <v>1062410768.447409</v>
      </c>
      <c r="H1763">
        <v>1756025932.9466815</v>
      </c>
      <c r="I1763">
        <v>7958473.9353799997</v>
      </c>
      <c r="J1763">
        <v>6860370.9705800004</v>
      </c>
      <c r="K1763">
        <v>8.8607726568956102E-2</v>
      </c>
      <c r="L1763">
        <v>0.13184434550747209</v>
      </c>
      <c r="M1763">
        <v>0.20768187260947682</v>
      </c>
      <c r="N1763">
        <v>0.18375666564185808</v>
      </c>
      <c r="O1763" t="s">
        <v>1067</v>
      </c>
    </row>
    <row r="1764" spans="1:15">
      <c r="A1764" t="s">
        <v>6094</v>
      </c>
      <c r="B1764" t="s">
        <v>155</v>
      </c>
      <c r="C1764" t="s">
        <v>6095</v>
      </c>
      <c r="D1764" t="s">
        <v>154</v>
      </c>
      <c r="E1764" t="s">
        <v>6096</v>
      </c>
      <c r="F1764" t="s">
        <v>6097</v>
      </c>
      <c r="G1764">
        <v>36821523.930290096</v>
      </c>
      <c r="H1764">
        <v>119769181.42259029</v>
      </c>
      <c r="I1764">
        <v>0</v>
      </c>
      <c r="J1764">
        <v>221420.84323631349</v>
      </c>
      <c r="K1764">
        <v>3.0710075812159145E-3</v>
      </c>
      <c r="L1764">
        <v>8.9924009892777372E-3</v>
      </c>
      <c r="M1764">
        <v>0</v>
      </c>
      <c r="N1764">
        <v>5.9308098689120391E-3</v>
      </c>
      <c r="O1764" t="s">
        <v>1067</v>
      </c>
    </row>
    <row r="1765" spans="1:15">
      <c r="A1765" t="s">
        <v>6098</v>
      </c>
      <c r="B1765" t="s">
        <v>155</v>
      </c>
      <c r="C1765" t="s">
        <v>6099</v>
      </c>
      <c r="D1765" t="s">
        <v>154</v>
      </c>
      <c r="E1765" t="s">
        <v>6099</v>
      </c>
      <c r="F1765" t="s">
        <v>6100</v>
      </c>
      <c r="G1765">
        <v>178632590.43805069</v>
      </c>
      <c r="H1765">
        <v>293377857.07188147</v>
      </c>
      <c r="I1765">
        <v>210808.27094230001</v>
      </c>
      <c r="J1765">
        <v>803079.14122550003</v>
      </c>
      <c r="K1765">
        <v>1.4898406717931004E-2</v>
      </c>
      <c r="L1765">
        <v>2.202713002485104E-2</v>
      </c>
      <c r="M1765">
        <v>5.5011873917474073E-3</v>
      </c>
      <c r="N1765">
        <v>2.1510665512254147E-2</v>
      </c>
      <c r="O1765" t="s">
        <v>1067</v>
      </c>
    </row>
    <row r="1766" spans="1:15">
      <c r="A1766" t="s">
        <v>6101</v>
      </c>
      <c r="B1766" t="s">
        <v>153</v>
      </c>
      <c r="C1766" t="s">
        <v>6102</v>
      </c>
      <c r="D1766" t="s">
        <v>152</v>
      </c>
      <c r="E1766" t="s">
        <v>6103</v>
      </c>
      <c r="F1766" t="s">
        <v>6104</v>
      </c>
      <c r="G1766">
        <v>264364763.20179811</v>
      </c>
      <c r="H1766">
        <v>393866802.46717542</v>
      </c>
      <c r="I1766">
        <v>4002912.0348468996</v>
      </c>
      <c r="J1766">
        <v>891057.90677443601</v>
      </c>
      <c r="K1766">
        <v>4.7192225165635322E-2</v>
      </c>
      <c r="L1766">
        <v>5.3775568565879499E-2</v>
      </c>
      <c r="M1766">
        <v>7.6945530865510675E-2</v>
      </c>
      <c r="N1766">
        <v>2.8182544683263342E-2</v>
      </c>
      <c r="O1766" t="s">
        <v>109</v>
      </c>
    </row>
    <row r="1767" spans="1:15">
      <c r="A1767" t="s">
        <v>6105</v>
      </c>
      <c r="B1767" t="s">
        <v>153</v>
      </c>
      <c r="C1767" t="s">
        <v>800</v>
      </c>
      <c r="D1767" t="s">
        <v>152</v>
      </c>
      <c r="E1767" t="s">
        <v>801</v>
      </c>
      <c r="F1767" t="s">
        <v>6106</v>
      </c>
      <c r="G1767">
        <v>184190050.14567101</v>
      </c>
      <c r="H1767">
        <v>334290442.22222102</v>
      </c>
      <c r="I1767">
        <v>3383740.8711299999</v>
      </c>
      <c r="J1767">
        <v>616974.63878899999</v>
      </c>
      <c r="K1767">
        <v>3.2880094209488224E-2</v>
      </c>
      <c r="L1767">
        <v>4.5641466820848367E-2</v>
      </c>
      <c r="M1767">
        <v>6.5043582115683826E-2</v>
      </c>
      <c r="N1767">
        <v>1.9513788266639399E-2</v>
      </c>
      <c r="O1767" t="s">
        <v>109</v>
      </c>
    </row>
    <row r="1768" spans="1:15">
      <c r="A1768" t="s">
        <v>6107</v>
      </c>
      <c r="B1768" t="s">
        <v>153</v>
      </c>
      <c r="C1768" t="s">
        <v>6108</v>
      </c>
      <c r="D1768" t="s">
        <v>152</v>
      </c>
      <c r="E1768" t="s">
        <v>6109</v>
      </c>
      <c r="F1768" t="s">
        <v>6110</v>
      </c>
      <c r="G1768">
        <v>262792114.23303801</v>
      </c>
      <c r="H1768">
        <v>373041138.33946496</v>
      </c>
      <c r="I1768">
        <v>2961737.4415759998</v>
      </c>
      <c r="J1768">
        <v>1515012.8444457501</v>
      </c>
      <c r="K1768">
        <v>4.6911488794640306E-2</v>
      </c>
      <c r="L1768">
        <v>5.0932191256051501E-2</v>
      </c>
      <c r="M1768">
        <v>5.6931668181172249E-2</v>
      </c>
      <c r="N1768">
        <v>4.7917107137144366E-2</v>
      </c>
      <c r="O1768" t="s">
        <v>109</v>
      </c>
    </row>
    <row r="1769" spans="1:15">
      <c r="A1769" t="s">
        <v>6111</v>
      </c>
      <c r="B1769" t="s">
        <v>153</v>
      </c>
      <c r="C1769" t="s">
        <v>6112</v>
      </c>
      <c r="D1769" t="s">
        <v>152</v>
      </c>
      <c r="E1769" t="s">
        <v>6113</v>
      </c>
      <c r="F1769" t="s">
        <v>6114</v>
      </c>
      <c r="G1769">
        <v>120596089.700553</v>
      </c>
      <c r="H1769">
        <v>233980027.23962927</v>
      </c>
      <c r="I1769">
        <v>1698741.2948149997</v>
      </c>
      <c r="J1769">
        <v>566521.66464861704</v>
      </c>
      <c r="K1769">
        <v>2.1527822960654475E-2</v>
      </c>
      <c r="L1769">
        <v>3.194584798478832E-2</v>
      </c>
      <c r="M1769">
        <v>3.2653865384704724E-2</v>
      </c>
      <c r="N1769">
        <v>1.7918052246225169E-2</v>
      </c>
      <c r="O1769" t="s">
        <v>109</v>
      </c>
    </row>
    <row r="1770" spans="1:15">
      <c r="A1770" t="s">
        <v>6115</v>
      </c>
      <c r="B1770" t="s">
        <v>153</v>
      </c>
      <c r="C1770" t="s">
        <v>6116</v>
      </c>
      <c r="D1770" t="s">
        <v>152</v>
      </c>
      <c r="E1770" t="s">
        <v>6117</v>
      </c>
      <c r="F1770" t="s">
        <v>6118</v>
      </c>
      <c r="G1770">
        <v>384402275.958606</v>
      </c>
      <c r="H1770">
        <v>575562580.48327529</v>
      </c>
      <c r="I1770">
        <v>4952738.9287240002</v>
      </c>
      <c r="J1770">
        <v>2240348.7033603401</v>
      </c>
      <c r="K1770">
        <v>6.8620335560279522E-2</v>
      </c>
      <c r="L1770">
        <v>7.8582924016076111E-2</v>
      </c>
      <c r="M1770">
        <v>9.5203472569819911E-2</v>
      </c>
      <c r="N1770">
        <v>7.0858164164775125E-2</v>
      </c>
      <c r="O1770" t="s">
        <v>109</v>
      </c>
    </row>
    <row r="1771" spans="1:15">
      <c r="A1771" t="s">
        <v>6119</v>
      </c>
      <c r="B1771" t="s">
        <v>153</v>
      </c>
      <c r="C1771" t="s">
        <v>1650</v>
      </c>
      <c r="D1771" t="s">
        <v>152</v>
      </c>
      <c r="E1771" t="s">
        <v>1651</v>
      </c>
      <c r="F1771" t="s">
        <v>6120</v>
      </c>
      <c r="G1771">
        <v>1451062321.1998129</v>
      </c>
      <c r="H1771">
        <v>1631247371.0076349</v>
      </c>
      <c r="I1771">
        <v>14455538.984836999</v>
      </c>
      <c r="J1771">
        <v>8773857.6470940001</v>
      </c>
      <c r="K1771">
        <v>0.25903172178494493</v>
      </c>
      <c r="L1771">
        <v>0.22271807194220783</v>
      </c>
      <c r="M1771">
        <v>0.27786998851147876</v>
      </c>
      <c r="N1771">
        <v>0.27750119639128312</v>
      </c>
      <c r="O1771" t="s">
        <v>109</v>
      </c>
    </row>
    <row r="1772" spans="1:15">
      <c r="A1772" t="s">
        <v>6121</v>
      </c>
      <c r="B1772" t="s">
        <v>153</v>
      </c>
      <c r="C1772" t="s">
        <v>6122</v>
      </c>
      <c r="D1772" t="s">
        <v>152</v>
      </c>
      <c r="E1772" t="s">
        <v>6123</v>
      </c>
      <c r="F1772" t="s">
        <v>6124</v>
      </c>
      <c r="G1772">
        <v>823226389.42149901</v>
      </c>
      <c r="H1772">
        <v>1147205462.3888946</v>
      </c>
      <c r="I1772">
        <v>5485916.4090879997</v>
      </c>
      <c r="J1772">
        <v>1269626.986849</v>
      </c>
      <c r="K1772">
        <v>0.14695561035196286</v>
      </c>
      <c r="L1772">
        <v>0.15663068229007909</v>
      </c>
      <c r="M1772">
        <v>0.10545241731679396</v>
      </c>
      <c r="N1772">
        <v>4.0155997736976132E-2</v>
      </c>
      <c r="O1772" t="s">
        <v>109</v>
      </c>
    </row>
    <row r="1773" spans="1:15">
      <c r="A1773" t="s">
        <v>6125</v>
      </c>
      <c r="B1773" t="s">
        <v>153</v>
      </c>
      <c r="C1773" t="s">
        <v>6126</v>
      </c>
      <c r="D1773" t="s">
        <v>152</v>
      </c>
      <c r="E1773" t="s">
        <v>6127</v>
      </c>
      <c r="F1773" t="s">
        <v>6128</v>
      </c>
      <c r="G1773">
        <v>1487651219.811424</v>
      </c>
      <c r="H1773">
        <v>1859900725.4823496</v>
      </c>
      <c r="I1773">
        <v>9127123.8150350004</v>
      </c>
      <c r="J1773">
        <v>15029525.888095399</v>
      </c>
      <c r="K1773">
        <v>0.26556327130360641</v>
      </c>
      <c r="L1773">
        <v>0.25393665666260479</v>
      </c>
      <c r="M1773">
        <v>0.17544512122909386</v>
      </c>
      <c r="N1773">
        <v>0.47535663135834233</v>
      </c>
      <c r="O1773" t="s">
        <v>109</v>
      </c>
    </row>
    <row r="1774" spans="1:15">
      <c r="A1774" t="s">
        <v>6129</v>
      </c>
      <c r="B1774" t="s">
        <v>153</v>
      </c>
      <c r="C1774" t="s">
        <v>6130</v>
      </c>
      <c r="D1774" t="s">
        <v>152</v>
      </c>
      <c r="E1774" t="s">
        <v>6131</v>
      </c>
      <c r="F1774" t="s">
        <v>6132</v>
      </c>
      <c r="G1774">
        <v>487856668.62703699</v>
      </c>
      <c r="H1774">
        <v>563077787.68324077</v>
      </c>
      <c r="I1774">
        <v>3589747.4178350004</v>
      </c>
      <c r="J1774">
        <v>395000.69908489799</v>
      </c>
      <c r="K1774">
        <v>8.7088163625004905E-2</v>
      </c>
      <c r="L1774">
        <v>7.687834564835494E-2</v>
      </c>
      <c r="M1774">
        <v>6.9003520020887679E-2</v>
      </c>
      <c r="N1774">
        <v>1.2493155346298275E-2</v>
      </c>
      <c r="O1774" t="s">
        <v>109</v>
      </c>
    </row>
    <row r="1775" spans="1:15">
      <c r="A1775" t="s">
        <v>6133</v>
      </c>
      <c r="B1775" t="s">
        <v>153</v>
      </c>
      <c r="C1775" t="s">
        <v>3017</v>
      </c>
      <c r="D1775" t="s">
        <v>152</v>
      </c>
      <c r="E1775" t="s">
        <v>3018</v>
      </c>
      <c r="F1775" t="s">
        <v>6134</v>
      </c>
      <c r="G1775">
        <v>135729226.8082183</v>
      </c>
      <c r="H1775">
        <v>212098013.90808651</v>
      </c>
      <c r="I1775">
        <v>2364473.772353</v>
      </c>
      <c r="J1775">
        <v>319441.742839335</v>
      </c>
      <c r="K1775">
        <v>2.4229266243783042E-2</v>
      </c>
      <c r="L1775">
        <v>2.8958244813109657E-2</v>
      </c>
      <c r="M1775">
        <v>4.5450833804854457E-2</v>
      </c>
      <c r="N1775">
        <v>1.0103362669052698E-2</v>
      </c>
      <c r="O1775" t="s">
        <v>109</v>
      </c>
    </row>
    <row r="1776" spans="1:15">
      <c r="A1776" t="s">
        <v>6135</v>
      </c>
      <c r="B1776" t="s">
        <v>151</v>
      </c>
      <c r="C1776" t="s">
        <v>6136</v>
      </c>
      <c r="D1776" t="s">
        <v>150</v>
      </c>
      <c r="E1776" t="s">
        <v>6137</v>
      </c>
      <c r="F1776" t="s">
        <v>6138</v>
      </c>
      <c r="G1776">
        <v>1259730857.4001081</v>
      </c>
      <c r="H1776">
        <v>1347255655.2355933</v>
      </c>
      <c r="I1776">
        <v>8257290.6088234009</v>
      </c>
      <c r="J1776">
        <v>8879793.8171890453</v>
      </c>
      <c r="K1776">
        <v>3.3907487702380466E-2</v>
      </c>
      <c r="L1776">
        <v>3.6206684987119382E-2</v>
      </c>
      <c r="M1776">
        <v>4.4041027088165527E-2</v>
      </c>
      <c r="N1776">
        <v>4.2285487038751797E-2</v>
      </c>
      <c r="O1776" t="s">
        <v>1539</v>
      </c>
    </row>
    <row r="1777" spans="1:15">
      <c r="A1777" t="s">
        <v>6139</v>
      </c>
      <c r="B1777" t="s">
        <v>151</v>
      </c>
      <c r="C1777" t="s">
        <v>6140</v>
      </c>
      <c r="D1777" t="s">
        <v>150</v>
      </c>
      <c r="E1777" t="s">
        <v>6141</v>
      </c>
      <c r="F1777" t="s">
        <v>6142</v>
      </c>
      <c r="G1777">
        <v>3796900759.2608299</v>
      </c>
      <c r="H1777">
        <v>3766263577.3294482</v>
      </c>
      <c r="I1777">
        <v>13563141.137902286</v>
      </c>
      <c r="J1777">
        <v>8721405.5769040007</v>
      </c>
      <c r="K1777">
        <v>0.10219910470995548</v>
      </c>
      <c r="L1777">
        <v>0.10121606719029347</v>
      </c>
      <c r="M1777">
        <v>7.2340274135038865E-2</v>
      </c>
      <c r="N1777">
        <v>4.1531243863792117E-2</v>
      </c>
      <c r="O1777" t="s">
        <v>1539</v>
      </c>
    </row>
    <row r="1778" spans="1:15">
      <c r="A1778" t="s">
        <v>6143</v>
      </c>
      <c r="B1778" t="s">
        <v>151</v>
      </c>
      <c r="C1778" t="s">
        <v>6144</v>
      </c>
      <c r="D1778" t="s">
        <v>150</v>
      </c>
      <c r="E1778" t="s">
        <v>6145</v>
      </c>
      <c r="F1778" t="s">
        <v>6146</v>
      </c>
      <c r="G1778">
        <v>2093047969.4261198</v>
      </c>
      <c r="H1778">
        <v>2566971306.6875091</v>
      </c>
      <c r="I1778">
        <v>10969172.237969</v>
      </c>
      <c r="J1778">
        <v>15747005.211292099</v>
      </c>
      <c r="K1778">
        <v>5.6337429433363083E-2</v>
      </c>
      <c r="L1778">
        <v>6.8985809123181044E-2</v>
      </c>
      <c r="M1778">
        <v>5.8505099863014637E-2</v>
      </c>
      <c r="N1778">
        <v>7.4987077230587576E-2</v>
      </c>
      <c r="O1778" t="s">
        <v>1539</v>
      </c>
    </row>
    <row r="1779" spans="1:15">
      <c r="A1779" t="s">
        <v>6147</v>
      </c>
      <c r="B1779" t="s">
        <v>151</v>
      </c>
      <c r="C1779" t="s">
        <v>1852</v>
      </c>
      <c r="D1779" t="s">
        <v>150</v>
      </c>
      <c r="E1779" t="s">
        <v>1853</v>
      </c>
      <c r="F1779" t="s">
        <v>6148</v>
      </c>
      <c r="G1779">
        <v>2024980544.0691619</v>
      </c>
      <c r="H1779">
        <v>1823207794.4835315</v>
      </c>
      <c r="I1779">
        <v>7351506.85081816</v>
      </c>
      <c r="J1779">
        <v>15094127.596409902</v>
      </c>
      <c r="K1779">
        <v>5.4505295708396545E-2</v>
      </c>
      <c r="L1779">
        <v>4.8997612312402877E-2</v>
      </c>
      <c r="M1779">
        <v>3.9209945210085251E-2</v>
      </c>
      <c r="N1779">
        <v>7.1878080727926494E-2</v>
      </c>
      <c r="O1779" t="s">
        <v>1539</v>
      </c>
    </row>
    <row r="1780" spans="1:15">
      <c r="A1780" t="s">
        <v>6149</v>
      </c>
      <c r="B1780" t="s">
        <v>151</v>
      </c>
      <c r="C1780" t="s">
        <v>6150</v>
      </c>
      <c r="D1780" t="s">
        <v>150</v>
      </c>
      <c r="E1780" t="s">
        <v>6151</v>
      </c>
      <c r="F1780" t="s">
        <v>6152</v>
      </c>
      <c r="G1780">
        <v>453541526.87604445</v>
      </c>
      <c r="H1780">
        <v>610340646.7722882</v>
      </c>
      <c r="I1780">
        <v>3730726.6316108098</v>
      </c>
      <c r="J1780">
        <v>3540013.9467559601</v>
      </c>
      <c r="K1780">
        <v>1.2207729654893994E-2</v>
      </c>
      <c r="L1780">
        <v>1.6402537593100407E-2</v>
      </c>
      <c r="M1780">
        <v>1.9898177310817014E-2</v>
      </c>
      <c r="N1780">
        <v>1.6857510089117751E-2</v>
      </c>
      <c r="O1780" t="s">
        <v>1539</v>
      </c>
    </row>
    <row r="1781" spans="1:15">
      <c r="A1781" t="s">
        <v>6153</v>
      </c>
      <c r="B1781" t="s">
        <v>151</v>
      </c>
      <c r="C1781" t="s">
        <v>2543</v>
      </c>
      <c r="D1781" t="s">
        <v>150</v>
      </c>
      <c r="E1781" t="s">
        <v>2544</v>
      </c>
      <c r="F1781" t="s">
        <v>6154</v>
      </c>
      <c r="G1781">
        <v>516361753.20404691</v>
      </c>
      <c r="H1781">
        <v>597932418.41523194</v>
      </c>
      <c r="I1781">
        <v>2762538.536201952</v>
      </c>
      <c r="J1781">
        <v>6840661.9166973578</v>
      </c>
      <c r="K1781">
        <v>1.389862738845722E-2</v>
      </c>
      <c r="L1781">
        <v>1.6069073922989764E-2</v>
      </c>
      <c r="M1781">
        <v>1.4734256097873686E-2</v>
      </c>
      <c r="N1781">
        <v>3.2575161852863431E-2</v>
      </c>
      <c r="O1781" t="s">
        <v>1539</v>
      </c>
    </row>
    <row r="1782" spans="1:15">
      <c r="A1782" t="s">
        <v>6155</v>
      </c>
      <c r="B1782" t="s">
        <v>151</v>
      </c>
      <c r="C1782" t="s">
        <v>4438</v>
      </c>
      <c r="D1782" t="s">
        <v>150</v>
      </c>
      <c r="E1782" t="s">
        <v>4439</v>
      </c>
      <c r="F1782" t="s">
        <v>6156</v>
      </c>
      <c r="G1782">
        <v>2588821843.8850203</v>
      </c>
      <c r="H1782">
        <v>2171548154.4464054</v>
      </c>
      <c r="I1782">
        <v>17782717.539668001</v>
      </c>
      <c r="J1782">
        <v>11596326.901531501</v>
      </c>
      <c r="K1782">
        <v>6.968190413018116E-2</v>
      </c>
      <c r="L1782">
        <v>5.835904986322174E-2</v>
      </c>
      <c r="M1782">
        <v>9.4845777140125404E-2</v>
      </c>
      <c r="N1782">
        <v>5.5221589711084582E-2</v>
      </c>
      <c r="O1782" t="s">
        <v>1539</v>
      </c>
    </row>
    <row r="1783" spans="1:15">
      <c r="A1783" t="s">
        <v>6157</v>
      </c>
      <c r="B1783" t="s">
        <v>151</v>
      </c>
      <c r="C1783" t="s">
        <v>6158</v>
      </c>
      <c r="D1783" t="s">
        <v>150</v>
      </c>
      <c r="E1783" t="s">
        <v>6159</v>
      </c>
      <c r="F1783" t="s">
        <v>6160</v>
      </c>
      <c r="G1783">
        <v>1425157980.589206</v>
      </c>
      <c r="H1783">
        <v>1484051742.2539022</v>
      </c>
      <c r="I1783">
        <v>8521131.8836585991</v>
      </c>
      <c r="J1783">
        <v>6473932.9181275014</v>
      </c>
      <c r="K1783">
        <v>3.8360199257570185E-2</v>
      </c>
      <c r="L1783">
        <v>3.9882997505010696E-2</v>
      </c>
      <c r="M1783">
        <v>4.5448249055087292E-2</v>
      </c>
      <c r="N1783">
        <v>3.082880212480963E-2</v>
      </c>
      <c r="O1783" t="s">
        <v>1539</v>
      </c>
    </row>
    <row r="1784" spans="1:15">
      <c r="A1784" t="s">
        <v>6161</v>
      </c>
      <c r="B1784" t="s">
        <v>151</v>
      </c>
      <c r="C1784" t="s">
        <v>6162</v>
      </c>
      <c r="D1784" t="s">
        <v>150</v>
      </c>
      <c r="E1784" t="s">
        <v>6163</v>
      </c>
      <c r="F1784" t="s">
        <v>6164</v>
      </c>
      <c r="G1784">
        <v>1129592244.8611081</v>
      </c>
      <c r="H1784">
        <v>966242132.13027871</v>
      </c>
      <c r="I1784">
        <v>12761268.847828612</v>
      </c>
      <c r="J1784">
        <v>6195499.1454006499</v>
      </c>
      <c r="K1784">
        <v>3.0404617721583073E-2</v>
      </c>
      <c r="L1784">
        <v>2.5967175838802391E-2</v>
      </c>
      <c r="M1784">
        <v>6.8063413731137432E-2</v>
      </c>
      <c r="N1784">
        <v>2.9502903356191702E-2</v>
      </c>
      <c r="O1784" t="s">
        <v>1539</v>
      </c>
    </row>
    <row r="1785" spans="1:15">
      <c r="A1785" t="s">
        <v>6165</v>
      </c>
      <c r="B1785" t="s">
        <v>151</v>
      </c>
      <c r="C1785" t="s">
        <v>6166</v>
      </c>
      <c r="D1785" t="s">
        <v>150</v>
      </c>
      <c r="E1785" t="s">
        <v>6167</v>
      </c>
      <c r="F1785" t="s">
        <v>6168</v>
      </c>
      <c r="G1785">
        <v>749655904.19909453</v>
      </c>
      <c r="H1785">
        <v>909548341.87959504</v>
      </c>
      <c r="I1785">
        <v>2982954.8494339995</v>
      </c>
      <c r="J1785">
        <v>6520148.1130281994</v>
      </c>
      <c r="K1785">
        <v>2.0178078677145793E-2</v>
      </c>
      <c r="L1785">
        <v>2.4443564342828843E-2</v>
      </c>
      <c r="M1785">
        <v>1.5909866995151942E-2</v>
      </c>
      <c r="N1785">
        <v>3.1048878408696304E-2</v>
      </c>
      <c r="O1785" t="s">
        <v>1539</v>
      </c>
    </row>
    <row r="1786" spans="1:15">
      <c r="A1786" t="s">
        <v>6169</v>
      </c>
      <c r="B1786" t="s">
        <v>151</v>
      </c>
      <c r="C1786" t="s">
        <v>2691</v>
      </c>
      <c r="D1786" t="s">
        <v>150</v>
      </c>
      <c r="E1786" t="s">
        <v>2692</v>
      </c>
      <c r="F1786" t="s">
        <v>6170</v>
      </c>
      <c r="G1786">
        <v>1837235863.703722</v>
      </c>
      <c r="H1786">
        <v>1676846544.3776925</v>
      </c>
      <c r="I1786">
        <v>17212027.839451078</v>
      </c>
      <c r="J1786">
        <v>2879785.4983117422</v>
      </c>
      <c r="K1786">
        <v>4.9451874651602834E-2</v>
      </c>
      <c r="L1786">
        <v>4.5064241792628419E-2</v>
      </c>
      <c r="M1786">
        <v>9.180195057075001E-2</v>
      </c>
      <c r="N1786">
        <v>1.3713508992463815E-2</v>
      </c>
      <c r="O1786" t="s">
        <v>1539</v>
      </c>
    </row>
    <row r="1787" spans="1:15">
      <c r="A1787" t="s">
        <v>6171</v>
      </c>
      <c r="B1787" t="s">
        <v>151</v>
      </c>
      <c r="C1787" t="s">
        <v>1516</v>
      </c>
      <c r="D1787" t="s">
        <v>150</v>
      </c>
      <c r="E1787" t="s">
        <v>1517</v>
      </c>
      <c r="F1787" t="s">
        <v>6172</v>
      </c>
      <c r="G1787">
        <v>4365890286.6880798</v>
      </c>
      <c r="H1787">
        <v>3676592750.348412</v>
      </c>
      <c r="I1787">
        <v>16589575.664477799</v>
      </c>
      <c r="J1787">
        <v>21166191.4981279</v>
      </c>
      <c r="K1787">
        <v>0.11751428516353313</v>
      </c>
      <c r="L1787">
        <v>9.8806217677010769E-2</v>
      </c>
      <c r="M1787">
        <v>8.8482044030244719E-2</v>
      </c>
      <c r="N1787">
        <v>0.10079318672031405</v>
      </c>
      <c r="O1787" t="s">
        <v>1539</v>
      </c>
    </row>
    <row r="1788" spans="1:15">
      <c r="A1788" t="s">
        <v>6173</v>
      </c>
      <c r="B1788" t="s">
        <v>151</v>
      </c>
      <c r="C1788" t="s">
        <v>6174</v>
      </c>
      <c r="D1788" t="s">
        <v>150</v>
      </c>
      <c r="E1788" t="s">
        <v>6175</v>
      </c>
      <c r="F1788" t="s">
        <v>6176</v>
      </c>
      <c r="G1788">
        <v>3411093572.959506</v>
      </c>
      <c r="H1788">
        <v>3598880647.0307589</v>
      </c>
      <c r="I1788">
        <v>9527561.0499271005</v>
      </c>
      <c r="J1788">
        <v>18672426.734902602</v>
      </c>
      <c r="K1788">
        <v>9.1814543318801747E-2</v>
      </c>
      <c r="L1788">
        <v>9.6717751665697779E-2</v>
      </c>
      <c r="M1788">
        <v>5.0816132574481407E-2</v>
      </c>
      <c r="N1788">
        <v>8.8917904507236703E-2</v>
      </c>
      <c r="O1788" t="s">
        <v>1539</v>
      </c>
    </row>
    <row r="1789" spans="1:15">
      <c r="A1789" t="s">
        <v>6177</v>
      </c>
      <c r="B1789" t="s">
        <v>151</v>
      </c>
      <c r="C1789" t="s">
        <v>3548</v>
      </c>
      <c r="D1789" t="s">
        <v>150</v>
      </c>
      <c r="E1789" t="s">
        <v>3549</v>
      </c>
      <c r="F1789" t="s">
        <v>6178</v>
      </c>
      <c r="G1789">
        <v>2448199581.2836361</v>
      </c>
      <c r="H1789">
        <v>2753774138.2925797</v>
      </c>
      <c r="I1789">
        <v>9486086.4992564768</v>
      </c>
      <c r="J1789">
        <v>13960669.022890499</v>
      </c>
      <c r="K1789">
        <v>6.5896851464504566E-2</v>
      </c>
      <c r="L1789">
        <v>7.4006022808937644E-2</v>
      </c>
      <c r="M1789">
        <v>5.0594924202863406E-2</v>
      </c>
      <c r="N1789">
        <v>6.6480562631646076E-2</v>
      </c>
      <c r="O1789" t="s">
        <v>1539</v>
      </c>
    </row>
    <row r="1790" spans="1:15">
      <c r="A1790" t="s">
        <v>6179</v>
      </c>
      <c r="B1790" t="s">
        <v>151</v>
      </c>
      <c r="C1790" t="s">
        <v>6180</v>
      </c>
      <c r="D1790" t="s">
        <v>150</v>
      </c>
      <c r="E1790" t="s">
        <v>6181</v>
      </c>
      <c r="F1790" t="s">
        <v>6182</v>
      </c>
      <c r="G1790">
        <v>2393126003.3387928</v>
      </c>
      <c r="H1790">
        <v>2438944981.8532996</v>
      </c>
      <c r="I1790">
        <v>10589637.0866498</v>
      </c>
      <c r="J1790">
        <v>15396191.4821488</v>
      </c>
      <c r="K1790">
        <v>6.4414466035965554E-2</v>
      </c>
      <c r="L1790">
        <v>6.5545178686547065E-2</v>
      </c>
      <c r="M1790">
        <v>5.6480813850566587E-2</v>
      </c>
      <c r="N1790">
        <v>7.3316505852230845E-2</v>
      </c>
      <c r="O1790" t="s">
        <v>1539</v>
      </c>
    </row>
    <row r="1791" spans="1:15">
      <c r="A1791" t="s">
        <v>6183</v>
      </c>
      <c r="B1791" t="s">
        <v>151</v>
      </c>
      <c r="C1791" t="s">
        <v>6184</v>
      </c>
      <c r="D1791" t="s">
        <v>150</v>
      </c>
      <c r="E1791" t="s">
        <v>6185</v>
      </c>
      <c r="F1791" t="s">
        <v>6186</v>
      </c>
      <c r="G1791">
        <v>1451069214.2529628</v>
      </c>
      <c r="H1791">
        <v>1427143872.0988832</v>
      </c>
      <c r="I1791">
        <v>7665729.5329256039</v>
      </c>
      <c r="J1791">
        <v>10908895.926717</v>
      </c>
      <c r="K1791">
        <v>3.905763778711499E-2</v>
      </c>
      <c r="L1791">
        <v>3.8353632740436482E-2</v>
      </c>
      <c r="M1791">
        <v>4.0885881096321658E-2</v>
      </c>
      <c r="N1791">
        <v>5.1948050462990093E-2</v>
      </c>
      <c r="O1791" t="s">
        <v>1539</v>
      </c>
    </row>
    <row r="1792" spans="1:15">
      <c r="A1792" t="s">
        <v>6187</v>
      </c>
      <c r="B1792" t="s">
        <v>151</v>
      </c>
      <c r="C1792" t="s">
        <v>6188</v>
      </c>
      <c r="D1792" t="s">
        <v>150</v>
      </c>
      <c r="E1792" t="s">
        <v>6189</v>
      </c>
      <c r="F1792" t="s">
        <v>6190</v>
      </c>
      <c r="G1792">
        <v>315128480.40681231</v>
      </c>
      <c r="H1792">
        <v>426461008.53455663</v>
      </c>
      <c r="I1792">
        <v>3982130.9893542002</v>
      </c>
      <c r="J1792">
        <v>10852722.75090822</v>
      </c>
      <c r="K1792">
        <v>8.4821412536615019E-3</v>
      </c>
      <c r="L1792">
        <v>1.1460882969980789E-2</v>
      </c>
      <c r="M1792">
        <v>2.1239065824251231E-2</v>
      </c>
      <c r="N1792">
        <v>5.168055437620149E-2</v>
      </c>
      <c r="O1792" t="s">
        <v>1539</v>
      </c>
    </row>
    <row r="1793" spans="1:15">
      <c r="A1793" t="s">
        <v>6191</v>
      </c>
      <c r="B1793" t="s">
        <v>151</v>
      </c>
      <c r="C1793" t="s">
        <v>4327</v>
      </c>
      <c r="D1793" t="s">
        <v>150</v>
      </c>
      <c r="E1793" t="s">
        <v>4328</v>
      </c>
      <c r="F1793" t="s">
        <v>6192</v>
      </c>
      <c r="G1793">
        <v>1698870040.1462793</v>
      </c>
      <c r="H1793">
        <v>1663602146.7580643</v>
      </c>
      <c r="I1793">
        <v>6024683.0788906002</v>
      </c>
      <c r="J1793">
        <v>7234762.6508144001</v>
      </c>
      <c r="K1793">
        <v>4.5727557323704274E-2</v>
      </c>
      <c r="L1793">
        <v>4.4708306576773507E-2</v>
      </c>
      <c r="M1793">
        <v>3.2133207276429057E-2</v>
      </c>
      <c r="N1793">
        <v>3.4451865504721881E-2</v>
      </c>
      <c r="O1793" t="s">
        <v>1539</v>
      </c>
    </row>
    <row r="1794" spans="1:15">
      <c r="A1794" t="s">
        <v>6193</v>
      </c>
      <c r="B1794" t="s">
        <v>151</v>
      </c>
      <c r="C1794" t="s">
        <v>1545</v>
      </c>
      <c r="D1794" t="s">
        <v>150</v>
      </c>
      <c r="E1794" t="s">
        <v>1546</v>
      </c>
      <c r="F1794" t="s">
        <v>6194</v>
      </c>
      <c r="G1794">
        <v>523267133.15314364</v>
      </c>
      <c r="H1794">
        <v>675134549.83182251</v>
      </c>
      <c r="I1794">
        <v>1879810.3147705002</v>
      </c>
      <c r="J1794">
        <v>3813671.8991264999</v>
      </c>
      <c r="K1794">
        <v>1.4084495730356457E-2</v>
      </c>
      <c r="L1794">
        <v>1.8143834746351006E-2</v>
      </c>
      <c r="M1794">
        <v>1.0026143067431331E-2</v>
      </c>
      <c r="N1794">
        <v>1.8160666450205299E-2</v>
      </c>
      <c r="O1794" t="s">
        <v>1539</v>
      </c>
    </row>
    <row r="1795" spans="1:15">
      <c r="A1795" t="s">
        <v>6195</v>
      </c>
      <c r="B1795" t="s">
        <v>151</v>
      </c>
      <c r="C1795" t="s">
        <v>1014</v>
      </c>
      <c r="D1795" t="s">
        <v>150</v>
      </c>
      <c r="E1795" t="s">
        <v>1015</v>
      </c>
      <c r="F1795" t="s">
        <v>6196</v>
      </c>
      <c r="G1795">
        <v>2075311435.6571882</v>
      </c>
      <c r="H1795">
        <v>1946083807.3003259</v>
      </c>
      <c r="I1795">
        <v>11504092.0205025</v>
      </c>
      <c r="J1795">
        <v>10275843.749260401</v>
      </c>
      <c r="K1795">
        <v>5.5860024837675E-2</v>
      </c>
      <c r="L1795">
        <v>5.2299831212907655E-2</v>
      </c>
      <c r="M1795">
        <v>6.135814425113148E-2</v>
      </c>
      <c r="N1795">
        <v>4.8933462489913884E-2</v>
      </c>
      <c r="O1795" t="s">
        <v>1539</v>
      </c>
    </row>
    <row r="1796" spans="1:15">
      <c r="A1796" t="s">
        <v>6197</v>
      </c>
      <c r="B1796" t="s">
        <v>151</v>
      </c>
      <c r="C1796" t="s">
        <v>2280</v>
      </c>
      <c r="D1796" t="s">
        <v>150</v>
      </c>
      <c r="E1796" t="s">
        <v>2281</v>
      </c>
      <c r="F1796" t="s">
        <v>6198</v>
      </c>
      <c r="G1796">
        <v>595013296.940943</v>
      </c>
      <c r="H1796">
        <v>683309307.66653466</v>
      </c>
      <c r="I1796">
        <v>4347089.6238299999</v>
      </c>
      <c r="J1796">
        <v>5226176.2360133799</v>
      </c>
      <c r="K1796">
        <v>1.6015648049153005E-2</v>
      </c>
      <c r="L1796">
        <v>1.8363526443778432E-2</v>
      </c>
      <c r="M1796">
        <v>2.3185606629032098E-2</v>
      </c>
      <c r="N1796">
        <v>2.4886997608254448E-2</v>
      </c>
      <c r="O1796" t="s">
        <v>1539</v>
      </c>
    </row>
    <row r="1797" spans="1:15">
      <c r="A1797" t="s">
        <v>6199</v>
      </c>
      <c r="B1797" t="s">
        <v>181</v>
      </c>
      <c r="C1797" t="s">
        <v>6200</v>
      </c>
      <c r="D1797" t="s">
        <v>180</v>
      </c>
      <c r="E1797" t="s">
        <v>6201</v>
      </c>
      <c r="F1797" t="s">
        <v>6202</v>
      </c>
      <c r="G1797">
        <v>3247834925.7413836</v>
      </c>
      <c r="H1797">
        <v>3821980195.7294116</v>
      </c>
      <c r="I1797">
        <v>25748125.814729996</v>
      </c>
      <c r="J1797">
        <v>8900156.6633989997</v>
      </c>
      <c r="K1797">
        <v>0.32712932752149415</v>
      </c>
      <c r="L1797">
        <v>0.24852947514551929</v>
      </c>
      <c r="M1797">
        <v>0.64957734725186778</v>
      </c>
      <c r="N1797">
        <v>0.15994347288099717</v>
      </c>
      <c r="O1797" t="s">
        <v>715</v>
      </c>
    </row>
    <row r="1798" spans="1:15">
      <c r="A1798" t="s">
        <v>6203</v>
      </c>
      <c r="B1798" t="s">
        <v>181</v>
      </c>
      <c r="C1798" t="s">
        <v>6204</v>
      </c>
      <c r="D1798" t="s">
        <v>180</v>
      </c>
      <c r="E1798" t="s">
        <v>6205</v>
      </c>
      <c r="F1798" t="s">
        <v>6206</v>
      </c>
      <c r="G1798">
        <v>10190267.04267755</v>
      </c>
      <c r="H1798">
        <v>44882680.003806308</v>
      </c>
      <c r="I1798">
        <v>0</v>
      </c>
      <c r="J1798">
        <v>215962.87908955602</v>
      </c>
      <c r="K1798">
        <v>1.0263868950096365E-3</v>
      </c>
      <c r="L1798">
        <v>2.9185574841372108E-3</v>
      </c>
      <c r="M1798">
        <v>0</v>
      </c>
      <c r="N1798">
        <v>3.8810387503640667E-3</v>
      </c>
      <c r="O1798" t="s">
        <v>715</v>
      </c>
    </row>
    <row r="1799" spans="1:15">
      <c r="A1799" t="s">
        <v>6207</v>
      </c>
      <c r="B1799" t="s">
        <v>181</v>
      </c>
      <c r="C1799" t="s">
        <v>6208</v>
      </c>
      <c r="D1799" t="s">
        <v>180</v>
      </c>
      <c r="E1799" t="s">
        <v>6209</v>
      </c>
      <c r="F1799" t="s">
        <v>6210</v>
      </c>
      <c r="G1799">
        <v>232602594.75544399</v>
      </c>
      <c r="H1799">
        <v>404090923.851107</v>
      </c>
      <c r="I1799">
        <v>663110.29303899989</v>
      </c>
      <c r="J1799">
        <v>1767477.4555108</v>
      </c>
      <c r="K1799">
        <v>2.3428262871067466E-2</v>
      </c>
      <c r="L1799">
        <v>2.6276563475655896E-2</v>
      </c>
      <c r="M1799">
        <v>1.6729039938171483E-2</v>
      </c>
      <c r="N1799">
        <v>3.1763090602194274E-2</v>
      </c>
      <c r="O1799" t="s">
        <v>788</v>
      </c>
    </row>
    <row r="1800" spans="1:15">
      <c r="A1800" t="s">
        <v>6211</v>
      </c>
      <c r="B1800" t="s">
        <v>181</v>
      </c>
      <c r="C1800" t="s">
        <v>6212</v>
      </c>
      <c r="D1800" t="s">
        <v>180</v>
      </c>
      <c r="E1800" t="s">
        <v>6213</v>
      </c>
      <c r="F1800" t="s">
        <v>6214</v>
      </c>
      <c r="G1800">
        <v>216892447.68865412</v>
      </c>
      <c r="H1800">
        <v>355615880.51203346</v>
      </c>
      <c r="I1800">
        <v>599624.13411264005</v>
      </c>
      <c r="J1800">
        <v>785688.74801981356</v>
      </c>
      <c r="K1800">
        <v>2.1845901093844565E-2</v>
      </c>
      <c r="L1800">
        <v>2.312440766590633E-2</v>
      </c>
      <c r="M1800">
        <v>1.5127402172404344E-2</v>
      </c>
      <c r="N1800">
        <v>1.4119502803652838E-2</v>
      </c>
      <c r="O1800" t="s">
        <v>715</v>
      </c>
    </row>
    <row r="1801" spans="1:15">
      <c r="A1801" t="s">
        <v>6215</v>
      </c>
      <c r="B1801" t="s">
        <v>181</v>
      </c>
      <c r="C1801" t="s">
        <v>5831</v>
      </c>
      <c r="D1801" t="s">
        <v>180</v>
      </c>
      <c r="E1801" t="s">
        <v>5832</v>
      </c>
      <c r="F1801" t="s">
        <v>6216</v>
      </c>
      <c r="G1801">
        <v>76869204.847123295</v>
      </c>
      <c r="H1801">
        <v>173211051.70870531</v>
      </c>
      <c r="I1801">
        <v>0</v>
      </c>
      <c r="J1801">
        <v>569882.07216122898</v>
      </c>
      <c r="K1801">
        <v>7.7424413074230689E-3</v>
      </c>
      <c r="L1801">
        <v>1.1263284885324311E-2</v>
      </c>
      <c r="M1801">
        <v>0</v>
      </c>
      <c r="N1801">
        <v>1.0241271159745621E-2</v>
      </c>
      <c r="O1801" t="s">
        <v>715</v>
      </c>
    </row>
    <row r="1802" spans="1:15">
      <c r="A1802" t="s">
        <v>6217</v>
      </c>
      <c r="B1802" t="s">
        <v>181</v>
      </c>
      <c r="C1802" t="s">
        <v>6218</v>
      </c>
      <c r="D1802" t="s">
        <v>180</v>
      </c>
      <c r="E1802" t="s">
        <v>6219</v>
      </c>
      <c r="F1802" t="s">
        <v>6220</v>
      </c>
      <c r="G1802">
        <v>152546893.64993098</v>
      </c>
      <c r="H1802">
        <v>257057541.97347298</v>
      </c>
      <c r="I1802">
        <v>0</v>
      </c>
      <c r="J1802">
        <v>1146219.12479338</v>
      </c>
      <c r="K1802">
        <v>1.5364870406338015E-2</v>
      </c>
      <c r="L1802">
        <v>1.6715517275638851E-2</v>
      </c>
      <c r="M1802">
        <v>0</v>
      </c>
      <c r="N1802">
        <v>2.0598543872378965E-2</v>
      </c>
      <c r="O1802" t="s">
        <v>788</v>
      </c>
    </row>
    <row r="1803" spans="1:15">
      <c r="A1803" t="s">
        <v>6221</v>
      </c>
      <c r="B1803" t="s">
        <v>181</v>
      </c>
      <c r="C1803" t="s">
        <v>6222</v>
      </c>
      <c r="D1803" t="s">
        <v>180</v>
      </c>
      <c r="E1803" t="s">
        <v>6223</v>
      </c>
      <c r="F1803" t="s">
        <v>6224</v>
      </c>
      <c r="G1803">
        <v>15950006.641636809</v>
      </c>
      <c r="H1803">
        <v>42081374.424314491</v>
      </c>
      <c r="I1803">
        <v>0</v>
      </c>
      <c r="J1803">
        <v>51343.004123290899</v>
      </c>
      <c r="K1803">
        <v>1.6065209796495327E-3</v>
      </c>
      <c r="L1803">
        <v>2.7363987680425429E-3</v>
      </c>
      <c r="M1803">
        <v>0</v>
      </c>
      <c r="N1803">
        <v>9.2267795929856376E-4</v>
      </c>
      <c r="O1803" t="s">
        <v>788</v>
      </c>
    </row>
    <row r="1804" spans="1:15">
      <c r="A1804" t="s">
        <v>6225</v>
      </c>
      <c r="B1804" t="s">
        <v>181</v>
      </c>
      <c r="C1804" t="s">
        <v>6226</v>
      </c>
      <c r="D1804" t="s">
        <v>180</v>
      </c>
      <c r="E1804" t="s">
        <v>6227</v>
      </c>
      <c r="F1804" t="s">
        <v>6228</v>
      </c>
      <c r="G1804">
        <v>1027284587.480337</v>
      </c>
      <c r="H1804">
        <v>1420260522.6857796</v>
      </c>
      <c r="I1804">
        <v>1733798.431083</v>
      </c>
      <c r="J1804">
        <v>6604946.4045748198</v>
      </c>
      <c r="K1804">
        <v>0.10347044229747203</v>
      </c>
      <c r="L1804">
        <v>9.2354377625348566E-2</v>
      </c>
      <c r="M1804">
        <v>4.3740511198218861E-2</v>
      </c>
      <c r="N1804">
        <v>0.1186965697452232</v>
      </c>
      <c r="O1804" t="s">
        <v>715</v>
      </c>
    </row>
    <row r="1805" spans="1:15">
      <c r="A1805" t="s">
        <v>6229</v>
      </c>
      <c r="B1805" t="s">
        <v>181</v>
      </c>
      <c r="C1805" t="s">
        <v>6230</v>
      </c>
      <c r="D1805" t="s">
        <v>180</v>
      </c>
      <c r="E1805" t="s">
        <v>6231</v>
      </c>
      <c r="F1805" t="s">
        <v>6232</v>
      </c>
      <c r="G1805">
        <v>223365058.46660396</v>
      </c>
      <c r="H1805">
        <v>557619680.44557893</v>
      </c>
      <c r="I1805">
        <v>1235007.3864097998</v>
      </c>
      <c r="J1805">
        <v>1627120.0274555348</v>
      </c>
      <c r="K1805">
        <v>2.2497837186506595E-2</v>
      </c>
      <c r="L1805">
        <v>3.6259980275879865E-2</v>
      </c>
      <c r="M1805">
        <v>3.11569404186148E-2</v>
      </c>
      <c r="N1805">
        <v>2.9240746857378621E-2</v>
      </c>
      <c r="O1805" t="s">
        <v>788</v>
      </c>
    </row>
    <row r="1806" spans="1:15">
      <c r="A1806" t="s">
        <v>6233</v>
      </c>
      <c r="B1806" t="s">
        <v>181</v>
      </c>
      <c r="C1806" t="s">
        <v>868</v>
      </c>
      <c r="D1806" t="s">
        <v>180</v>
      </c>
      <c r="E1806" t="s">
        <v>869</v>
      </c>
      <c r="F1806" t="s">
        <v>6234</v>
      </c>
      <c r="G1806">
        <v>102989963.994706</v>
      </c>
      <c r="H1806">
        <v>217942974.2438339</v>
      </c>
      <c r="I1806">
        <v>0</v>
      </c>
      <c r="J1806">
        <v>955604.89664440008</v>
      </c>
      <c r="K1806">
        <v>1.0373383633517155E-2</v>
      </c>
      <c r="L1806">
        <v>1.4172039159437931E-2</v>
      </c>
      <c r="M1806">
        <v>0</v>
      </c>
      <c r="N1806">
        <v>1.7173042189239457E-2</v>
      </c>
      <c r="O1806" t="s">
        <v>715</v>
      </c>
    </row>
    <row r="1807" spans="1:15">
      <c r="A1807" t="s">
        <v>6235</v>
      </c>
      <c r="B1807" t="s">
        <v>181</v>
      </c>
      <c r="C1807" t="s">
        <v>6236</v>
      </c>
      <c r="D1807" t="s">
        <v>180</v>
      </c>
      <c r="E1807" t="s">
        <v>6237</v>
      </c>
      <c r="F1807" t="s">
        <v>6238</v>
      </c>
      <c r="G1807">
        <v>115836877.7411041</v>
      </c>
      <c r="H1807">
        <v>224183249.71205842</v>
      </c>
      <c r="I1807">
        <v>0</v>
      </c>
      <c r="J1807">
        <v>189397.76148848131</v>
      </c>
      <c r="K1807">
        <v>1.1667354032467317E-2</v>
      </c>
      <c r="L1807">
        <v>1.4577821583065932E-2</v>
      </c>
      <c r="M1807">
        <v>0</v>
      </c>
      <c r="N1807">
        <v>3.4036407306099604E-3</v>
      </c>
      <c r="O1807" t="s">
        <v>788</v>
      </c>
    </row>
    <row r="1808" spans="1:15">
      <c r="A1808" t="s">
        <v>6239</v>
      </c>
      <c r="B1808" t="s">
        <v>181</v>
      </c>
      <c r="C1808" t="s">
        <v>6240</v>
      </c>
      <c r="D1808" t="s">
        <v>180</v>
      </c>
      <c r="E1808" t="s">
        <v>6241</v>
      </c>
      <c r="F1808" t="s">
        <v>6242</v>
      </c>
      <c r="G1808">
        <v>1839086.3776545152</v>
      </c>
      <c r="H1808">
        <v>8410961.2176600397</v>
      </c>
      <c r="I1808">
        <v>0</v>
      </c>
      <c r="J1808">
        <v>18645.0182752086</v>
      </c>
      <c r="K1808">
        <v>1.8523696669673893E-4</v>
      </c>
      <c r="L1808">
        <v>5.4693422515116595E-4</v>
      </c>
      <c r="M1808">
        <v>0</v>
      </c>
      <c r="N1808">
        <v>3.3506702046384322E-4</v>
      </c>
      <c r="O1808" t="s">
        <v>715</v>
      </c>
    </row>
    <row r="1809" spans="1:15">
      <c r="A1809" t="s">
        <v>6243</v>
      </c>
      <c r="B1809" t="s">
        <v>181</v>
      </c>
      <c r="C1809" t="s">
        <v>6244</v>
      </c>
      <c r="D1809" t="s">
        <v>180</v>
      </c>
      <c r="E1809" t="s">
        <v>6245</v>
      </c>
      <c r="F1809" t="s">
        <v>6246</v>
      </c>
      <c r="G1809">
        <v>49218323.729242705</v>
      </c>
      <c r="H1809">
        <v>95816783.55787763</v>
      </c>
      <c r="I1809">
        <v>0</v>
      </c>
      <c r="J1809">
        <v>207556.15984439661</v>
      </c>
      <c r="K1809">
        <v>4.9573816131086293E-3</v>
      </c>
      <c r="L1809">
        <v>6.2306170383560726E-3</v>
      </c>
      <c r="M1809">
        <v>0</v>
      </c>
      <c r="N1809">
        <v>3.7299627724393359E-3</v>
      </c>
      <c r="O1809" t="s">
        <v>715</v>
      </c>
    </row>
    <row r="1810" spans="1:15">
      <c r="A1810" t="s">
        <v>6247</v>
      </c>
      <c r="B1810" t="s">
        <v>181</v>
      </c>
      <c r="C1810" t="s">
        <v>6248</v>
      </c>
      <c r="D1810" t="s">
        <v>180</v>
      </c>
      <c r="E1810" t="s">
        <v>6249</v>
      </c>
      <c r="F1810" t="s">
        <v>6250</v>
      </c>
      <c r="G1810">
        <v>312733263.304869</v>
      </c>
      <c r="H1810">
        <v>741423669.77151799</v>
      </c>
      <c r="I1810">
        <v>1655759.3845739001</v>
      </c>
      <c r="J1810">
        <v>1720781.31230289</v>
      </c>
      <c r="K1810">
        <v>3.1499206227413534E-2</v>
      </c>
      <c r="L1810">
        <v>4.8212085377803408E-2</v>
      </c>
      <c r="M1810">
        <v>4.1771731133285118E-2</v>
      </c>
      <c r="N1810">
        <v>3.0923920731675481E-2</v>
      </c>
      <c r="O1810" t="s">
        <v>788</v>
      </c>
    </row>
    <row r="1811" spans="1:15">
      <c r="A1811" t="s">
        <v>6251</v>
      </c>
      <c r="B1811" t="s">
        <v>181</v>
      </c>
      <c r="C1811" t="s">
        <v>910</v>
      </c>
      <c r="D1811" t="s">
        <v>180</v>
      </c>
      <c r="E1811" t="s">
        <v>911</v>
      </c>
      <c r="F1811" t="s">
        <v>6252</v>
      </c>
      <c r="G1811">
        <v>77039821.978043586</v>
      </c>
      <c r="H1811">
        <v>222980086.13196599</v>
      </c>
      <c r="I1811">
        <v>383191.65569310001</v>
      </c>
      <c r="J1811">
        <v>988420.09123788006</v>
      </c>
      <c r="K1811">
        <v>7.7596262532647542E-3</v>
      </c>
      <c r="L1811">
        <v>1.4499584230238019E-2</v>
      </c>
      <c r="M1811">
        <v>9.6672131006823401E-3</v>
      </c>
      <c r="N1811">
        <v>1.7762759470074652E-2</v>
      </c>
      <c r="O1811" t="s">
        <v>715</v>
      </c>
    </row>
    <row r="1812" spans="1:15">
      <c r="A1812" t="s">
        <v>6253</v>
      </c>
      <c r="B1812" t="s">
        <v>181</v>
      </c>
      <c r="C1812" t="s">
        <v>6254</v>
      </c>
      <c r="D1812" t="s">
        <v>180</v>
      </c>
      <c r="E1812" t="s">
        <v>6255</v>
      </c>
      <c r="F1812" t="s">
        <v>6256</v>
      </c>
      <c r="G1812">
        <v>65182396.939952597</v>
      </c>
      <c r="H1812">
        <v>99618010.81867519</v>
      </c>
      <c r="I1812">
        <v>39121.550374929997</v>
      </c>
      <c r="J1812">
        <v>619817.84419906</v>
      </c>
      <c r="K1812">
        <v>6.5653194096182005E-3</v>
      </c>
      <c r="L1812">
        <v>6.4777970256020721E-3</v>
      </c>
      <c r="M1812">
        <v>9.8696398704053892E-4</v>
      </c>
      <c r="N1812">
        <v>1.1138659947694694E-2</v>
      </c>
      <c r="O1812" t="s">
        <v>715</v>
      </c>
    </row>
    <row r="1813" spans="1:15">
      <c r="A1813" t="s">
        <v>6257</v>
      </c>
      <c r="B1813" t="s">
        <v>181</v>
      </c>
      <c r="C1813" t="s">
        <v>6258</v>
      </c>
      <c r="D1813" t="s">
        <v>180</v>
      </c>
      <c r="E1813" t="s">
        <v>6259</v>
      </c>
      <c r="F1813" t="s">
        <v>6260</v>
      </c>
      <c r="G1813">
        <v>150265107.61253139</v>
      </c>
      <c r="H1813">
        <v>279492519.51712191</v>
      </c>
      <c r="I1813">
        <v>0</v>
      </c>
      <c r="J1813">
        <v>847461.60864820902</v>
      </c>
      <c r="K1813">
        <v>1.5135043722091717E-2</v>
      </c>
      <c r="L1813">
        <v>1.8174382290181521E-2</v>
      </c>
      <c r="M1813">
        <v>0</v>
      </c>
      <c r="N1813">
        <v>1.5229614258132126E-2</v>
      </c>
      <c r="O1813" t="s">
        <v>715</v>
      </c>
    </row>
    <row r="1814" spans="1:15">
      <c r="A1814" t="s">
        <v>6261</v>
      </c>
      <c r="B1814" t="s">
        <v>181</v>
      </c>
      <c r="C1814" t="s">
        <v>6262</v>
      </c>
      <c r="D1814" t="s">
        <v>180</v>
      </c>
      <c r="E1814" t="s">
        <v>6263</v>
      </c>
      <c r="F1814" t="s">
        <v>6264</v>
      </c>
      <c r="G1814">
        <v>380303284.58336478</v>
      </c>
      <c r="H1814">
        <v>660400663.85634196</v>
      </c>
      <c r="I1814">
        <v>1909889.1359154</v>
      </c>
      <c r="J1814">
        <v>2844735.8147290931</v>
      </c>
      <c r="K1814">
        <v>3.8305012595913519E-2</v>
      </c>
      <c r="L1814">
        <v>4.2943453908359595E-2</v>
      </c>
      <c r="M1814">
        <v>4.8182952319712244E-2</v>
      </c>
      <c r="N1814">
        <v>5.1122350183772973E-2</v>
      </c>
      <c r="O1814" t="s">
        <v>715</v>
      </c>
    </row>
    <row r="1815" spans="1:15">
      <c r="A1815" t="s">
        <v>6265</v>
      </c>
      <c r="B1815" t="s">
        <v>181</v>
      </c>
      <c r="C1815" t="s">
        <v>6266</v>
      </c>
      <c r="D1815" t="s">
        <v>180</v>
      </c>
      <c r="E1815" t="s">
        <v>6267</v>
      </c>
      <c r="F1815" t="s">
        <v>6268</v>
      </c>
      <c r="G1815">
        <v>34130233.347121902</v>
      </c>
      <c r="H1815">
        <v>73991771.109215632</v>
      </c>
      <c r="I1815">
        <v>0</v>
      </c>
      <c r="J1815">
        <v>227257.225221031</v>
      </c>
      <c r="K1815">
        <v>3.4376748012976757E-3</v>
      </c>
      <c r="L1815">
        <v>4.8114158360653822E-3</v>
      </c>
      <c r="M1815">
        <v>0</v>
      </c>
      <c r="N1815">
        <v>4.0840078679321911E-3</v>
      </c>
      <c r="O1815" t="s">
        <v>715</v>
      </c>
    </row>
    <row r="1816" spans="1:15">
      <c r="A1816" t="s">
        <v>6269</v>
      </c>
      <c r="B1816" t="s">
        <v>181</v>
      </c>
      <c r="C1816" t="s">
        <v>1434</v>
      </c>
      <c r="D1816" t="s">
        <v>180</v>
      </c>
      <c r="E1816" t="s">
        <v>1435</v>
      </c>
      <c r="F1816" t="s">
        <v>6270</v>
      </c>
      <c r="G1816">
        <v>253225281.39158604</v>
      </c>
      <c r="H1816">
        <v>412026371.37646598</v>
      </c>
      <c r="I1816">
        <v>1007671.2852037001</v>
      </c>
      <c r="J1816">
        <v>1568230.1771959129</v>
      </c>
      <c r="K1816">
        <v>2.5505426817270083E-2</v>
      </c>
      <c r="L1816">
        <v>2.6792576774397201E-2</v>
      </c>
      <c r="M1816">
        <v>2.5421673214368039E-2</v>
      </c>
      <c r="N1816">
        <v>2.8182445579750474E-2</v>
      </c>
      <c r="O1816" t="s">
        <v>715</v>
      </c>
    </row>
    <row r="1817" spans="1:15">
      <c r="A1817" t="s">
        <v>6271</v>
      </c>
      <c r="B1817" t="s">
        <v>181</v>
      </c>
      <c r="C1817" t="s">
        <v>6272</v>
      </c>
      <c r="D1817" t="s">
        <v>180</v>
      </c>
      <c r="E1817" t="s">
        <v>6273</v>
      </c>
      <c r="F1817" t="s">
        <v>6274</v>
      </c>
      <c r="G1817">
        <v>103619066.60821301</v>
      </c>
      <c r="H1817">
        <v>221588137.06088597</v>
      </c>
      <c r="I1817">
        <v>0</v>
      </c>
      <c r="J1817">
        <v>406409.6521293422</v>
      </c>
      <c r="K1817">
        <v>1.0436748280921943E-2</v>
      </c>
      <c r="L1817">
        <v>1.4409070843368208E-2</v>
      </c>
      <c r="M1817">
        <v>0</v>
      </c>
      <c r="N1817">
        <v>7.3035311211140227E-3</v>
      </c>
      <c r="O1817" t="s">
        <v>788</v>
      </c>
    </row>
    <row r="1818" spans="1:15">
      <c r="A1818" t="s">
        <v>6275</v>
      </c>
      <c r="B1818" t="s">
        <v>181</v>
      </c>
      <c r="C1818" t="s">
        <v>6276</v>
      </c>
      <c r="D1818" t="s">
        <v>180</v>
      </c>
      <c r="E1818" t="s">
        <v>6277</v>
      </c>
      <c r="F1818" t="s">
        <v>6278</v>
      </c>
      <c r="G1818">
        <v>187209046.306631</v>
      </c>
      <c r="H1818">
        <v>285443810.92539197</v>
      </c>
      <c r="I1818">
        <v>361811.40764580003</v>
      </c>
      <c r="J1818">
        <v>1704637.3340858901</v>
      </c>
      <c r="K1818">
        <v>1.885612133142784E-2</v>
      </c>
      <c r="L1818">
        <v>1.8561373131156592E-2</v>
      </c>
      <c r="M1818">
        <v>9.1278291893994879E-3</v>
      </c>
      <c r="N1818">
        <v>3.0633799552937036E-2</v>
      </c>
      <c r="O1818" t="s">
        <v>1268</v>
      </c>
    </row>
    <row r="1819" spans="1:15">
      <c r="A1819" t="s">
        <v>6279</v>
      </c>
      <c r="B1819" t="s">
        <v>181</v>
      </c>
      <c r="C1819" t="s">
        <v>5731</v>
      </c>
      <c r="D1819" t="s">
        <v>180</v>
      </c>
      <c r="E1819" t="s">
        <v>5732</v>
      </c>
      <c r="F1819" t="s">
        <v>6280</v>
      </c>
      <c r="G1819">
        <v>69826363.100997999</v>
      </c>
      <c r="H1819">
        <v>141009148.3882992</v>
      </c>
      <c r="I1819">
        <v>218969.14220469998</v>
      </c>
      <c r="J1819">
        <v>526863.16964631004</v>
      </c>
      <c r="K1819">
        <v>7.0330702534972421E-3</v>
      </c>
      <c r="L1819">
        <v>9.1693122007327522E-3</v>
      </c>
      <c r="M1819">
        <v>5.5241843832367328E-3</v>
      </c>
      <c r="N1819">
        <v>9.4681844683550138E-3</v>
      </c>
      <c r="O1819" t="s">
        <v>788</v>
      </c>
    </row>
    <row r="1820" spans="1:15">
      <c r="A1820" t="s">
        <v>6281</v>
      </c>
      <c r="B1820" t="s">
        <v>181</v>
      </c>
      <c r="C1820" t="s">
        <v>6282</v>
      </c>
      <c r="D1820" t="s">
        <v>180</v>
      </c>
      <c r="E1820" t="s">
        <v>6283</v>
      </c>
      <c r="F1820" t="s">
        <v>6284</v>
      </c>
      <c r="G1820">
        <v>716014248.16743898</v>
      </c>
      <c r="H1820">
        <v>959714746.21692944</v>
      </c>
      <c r="I1820">
        <v>1036970.9299261</v>
      </c>
      <c r="J1820">
        <v>3950365.4374285904</v>
      </c>
      <c r="K1820">
        <v>7.2118585104923402E-2</v>
      </c>
      <c r="L1820">
        <v>6.2406760357686393E-2</v>
      </c>
      <c r="M1820">
        <v>2.6160848781209126E-2</v>
      </c>
      <c r="N1820">
        <v>7.0991465780568433E-2</v>
      </c>
      <c r="O1820" t="s">
        <v>715</v>
      </c>
    </row>
    <row r="1821" spans="1:15">
      <c r="A1821" t="s">
        <v>6285</v>
      </c>
      <c r="B1821" t="s">
        <v>181</v>
      </c>
      <c r="C1821" t="s">
        <v>1476</v>
      </c>
      <c r="D1821" t="s">
        <v>180</v>
      </c>
      <c r="E1821" t="s">
        <v>1477</v>
      </c>
      <c r="F1821" t="s">
        <v>6286</v>
      </c>
      <c r="G1821">
        <v>498697058.61414999</v>
      </c>
      <c r="H1821">
        <v>1021659147.4665831</v>
      </c>
      <c r="I1821">
        <v>1564311.5987590002</v>
      </c>
      <c r="J1821">
        <v>4978374.2235111995</v>
      </c>
      <c r="K1821">
        <v>5.0229903043534273E-2</v>
      </c>
      <c r="L1821">
        <v>6.6434779536849564E-2</v>
      </c>
      <c r="M1821">
        <v>3.9464673503183098E-2</v>
      </c>
      <c r="N1821">
        <v>8.9465668158870928E-2</v>
      </c>
      <c r="O1821" t="s">
        <v>715</v>
      </c>
    </row>
    <row r="1822" spans="1:15">
      <c r="A1822" t="s">
        <v>6287</v>
      </c>
      <c r="B1822" t="s">
        <v>181</v>
      </c>
      <c r="C1822" t="s">
        <v>1480</v>
      </c>
      <c r="D1822" t="s">
        <v>180</v>
      </c>
      <c r="E1822" t="s">
        <v>1481</v>
      </c>
      <c r="F1822" t="s">
        <v>6288</v>
      </c>
      <c r="G1822">
        <v>124971465.577641</v>
      </c>
      <c r="H1822">
        <v>200018594.13484237</v>
      </c>
      <c r="I1822">
        <v>0</v>
      </c>
      <c r="J1822">
        <v>1159650.5012836035</v>
      </c>
      <c r="K1822">
        <v>1.2587410514546749E-2</v>
      </c>
      <c r="L1822">
        <v>1.3006481895228643E-2</v>
      </c>
      <c r="M1822">
        <v>0</v>
      </c>
      <c r="N1822">
        <v>2.0839917264181496E-2</v>
      </c>
      <c r="O1822" t="s">
        <v>715</v>
      </c>
    </row>
    <row r="1823" spans="1:15">
      <c r="A1823" t="s">
        <v>6289</v>
      </c>
      <c r="B1823" t="s">
        <v>181</v>
      </c>
      <c r="C1823" t="s">
        <v>6290</v>
      </c>
      <c r="D1823" t="s">
        <v>180</v>
      </c>
      <c r="E1823" t="s">
        <v>6291</v>
      </c>
      <c r="F1823" t="s">
        <v>6292</v>
      </c>
      <c r="G1823">
        <v>750682818.29302394</v>
      </c>
      <c r="H1823">
        <v>1091256832.489378</v>
      </c>
      <c r="I1823">
        <v>1284596.4324833001</v>
      </c>
      <c r="J1823">
        <v>4893700.7002257705</v>
      </c>
      <c r="K1823">
        <v>7.5610482412088897E-2</v>
      </c>
      <c r="L1823">
        <v>7.0960463931914117E-2</v>
      </c>
      <c r="M1823">
        <v>3.2407979862532195E-2</v>
      </c>
      <c r="N1823">
        <v>8.7944012092856322E-2</v>
      </c>
      <c r="O1823" t="s">
        <v>715</v>
      </c>
    </row>
    <row r="1824" spans="1:15">
      <c r="A1824" t="s">
        <v>6293</v>
      </c>
      <c r="B1824" t="s">
        <v>181</v>
      </c>
      <c r="C1824" t="s">
        <v>1213</v>
      </c>
      <c r="D1824" t="s">
        <v>180</v>
      </c>
      <c r="E1824" t="s">
        <v>1214</v>
      </c>
      <c r="F1824" t="s">
        <v>6294</v>
      </c>
      <c r="G1824">
        <v>57577399.860318258</v>
      </c>
      <c r="H1824">
        <v>124367342.47879286</v>
      </c>
      <c r="I1824">
        <v>196316.86519799998</v>
      </c>
      <c r="J1824">
        <v>413330.60713207372</v>
      </c>
      <c r="K1824">
        <v>5.799326790736619E-3</v>
      </c>
      <c r="L1824">
        <v>8.0871560731880163E-3</v>
      </c>
      <c r="M1824">
        <v>4.952709546073678E-3</v>
      </c>
      <c r="N1824">
        <v>7.4279066372599642E-3</v>
      </c>
      <c r="O1824" t="s">
        <v>715</v>
      </c>
    </row>
    <row r="1825" spans="1:15">
      <c r="A1825" t="s">
        <v>6295</v>
      </c>
      <c r="B1825" t="s">
        <v>181</v>
      </c>
      <c r="C1825" t="s">
        <v>6296</v>
      </c>
      <c r="D1825" t="s">
        <v>180</v>
      </c>
      <c r="E1825" t="s">
        <v>6297</v>
      </c>
      <c r="F1825" t="s">
        <v>6298</v>
      </c>
      <c r="G1825">
        <v>118934880.54453039</v>
      </c>
      <c r="H1825">
        <v>218709206.94429344</v>
      </c>
      <c r="I1825">
        <v>0</v>
      </c>
      <c r="J1825">
        <v>529154.02285671793</v>
      </c>
      <c r="K1825">
        <v>1.1979391927531582E-2</v>
      </c>
      <c r="L1825">
        <v>1.4221864485874034E-2</v>
      </c>
      <c r="M1825">
        <v>0</v>
      </c>
      <c r="N1825">
        <v>9.5093530715819712E-3</v>
      </c>
      <c r="O1825" t="s">
        <v>715</v>
      </c>
    </row>
    <row r="1826" spans="1:15">
      <c r="A1826" t="s">
        <v>6299</v>
      </c>
      <c r="B1826" t="s">
        <v>181</v>
      </c>
      <c r="C1826" t="s">
        <v>6300</v>
      </c>
      <c r="D1826" t="s">
        <v>180</v>
      </c>
      <c r="E1826" t="s">
        <v>6301</v>
      </c>
      <c r="F1826" t="s">
        <v>6302</v>
      </c>
      <c r="G1826">
        <v>116476769.22807001</v>
      </c>
      <c r="H1826">
        <v>247981119.13442391</v>
      </c>
      <c r="I1826">
        <v>0</v>
      </c>
      <c r="J1826">
        <v>1242729.2339804198</v>
      </c>
      <c r="K1826">
        <v>1.1731805359768104E-2</v>
      </c>
      <c r="L1826">
        <v>1.6125310500912964E-2</v>
      </c>
      <c r="M1826">
        <v>0</v>
      </c>
      <c r="N1826">
        <v>2.2332913571170791E-2</v>
      </c>
      <c r="O1826" t="s">
        <v>715</v>
      </c>
    </row>
    <row r="1827" spans="1:15">
      <c r="A1827" t="s">
        <v>6303</v>
      </c>
      <c r="B1827" t="s">
        <v>181</v>
      </c>
      <c r="C1827" t="s">
        <v>6304</v>
      </c>
      <c r="D1827" t="s">
        <v>180</v>
      </c>
      <c r="E1827" t="s">
        <v>6305</v>
      </c>
      <c r="F1827" t="s">
        <v>6306</v>
      </c>
      <c r="G1827">
        <v>127799376.1687088</v>
      </c>
      <c r="H1827">
        <v>261606764.97089499</v>
      </c>
      <c r="I1827">
        <v>0</v>
      </c>
      <c r="J1827">
        <v>1260411.5740086588</v>
      </c>
      <c r="K1827">
        <v>1.2872244107108648E-2</v>
      </c>
      <c r="L1827">
        <v>1.7011336705873611E-2</v>
      </c>
      <c r="M1827">
        <v>0</v>
      </c>
      <c r="N1827">
        <v>2.2650680435254183E-2</v>
      </c>
      <c r="O1827" t="s">
        <v>715</v>
      </c>
    </row>
    <row r="1828" spans="1:15">
      <c r="A1828" t="s">
        <v>6307</v>
      </c>
      <c r="B1828" t="s">
        <v>181</v>
      </c>
      <c r="C1828" t="s">
        <v>1014</v>
      </c>
      <c r="D1828" t="s">
        <v>180</v>
      </c>
      <c r="E1828" t="s">
        <v>1015</v>
      </c>
      <c r="F1828" t="s">
        <v>6308</v>
      </c>
      <c r="G1828">
        <v>24925592.383558899</v>
      </c>
      <c r="H1828">
        <v>76048992.047844991</v>
      </c>
      <c r="I1828">
        <v>0</v>
      </c>
      <c r="J1828">
        <v>97367.821158115286</v>
      </c>
      <c r="K1828">
        <v>2.510562408785973E-3</v>
      </c>
      <c r="L1828">
        <v>4.9451894335076759E-3</v>
      </c>
      <c r="M1828">
        <v>0</v>
      </c>
      <c r="N1828">
        <v>1.7497835208821234E-3</v>
      </c>
      <c r="O1828" t="s">
        <v>715</v>
      </c>
    </row>
    <row r="1829" spans="1:15">
      <c r="A1829" t="s">
        <v>6309</v>
      </c>
      <c r="B1829" t="s">
        <v>181</v>
      </c>
      <c r="C1829" t="s">
        <v>6310</v>
      </c>
      <c r="D1829" t="s">
        <v>180</v>
      </c>
      <c r="E1829" t="s">
        <v>6311</v>
      </c>
      <c r="F1829" t="s">
        <v>6312</v>
      </c>
      <c r="G1829">
        <v>285256577.02421242</v>
      </c>
      <c r="H1829">
        <v>415887175.88745719</v>
      </c>
      <c r="I1829">
        <v>0</v>
      </c>
      <c r="J1829">
        <v>2625939.8775474904</v>
      </c>
      <c r="K1829">
        <v>2.8731691833664454E-2</v>
      </c>
      <c r="L1829">
        <v>2.7043630853596314E-2</v>
      </c>
      <c r="M1829">
        <v>0</v>
      </c>
      <c r="N1829">
        <v>4.7190398941949173E-2</v>
      </c>
      <c r="O1829" t="s">
        <v>715</v>
      </c>
    </row>
    <row r="1830" spans="1:15">
      <c r="A1830" t="s">
        <v>6313</v>
      </c>
      <c r="B1830" t="s">
        <v>179</v>
      </c>
      <c r="C1830" t="s">
        <v>6314</v>
      </c>
      <c r="D1830" t="s">
        <v>178</v>
      </c>
      <c r="E1830" t="s">
        <v>6315</v>
      </c>
      <c r="F1830" t="s">
        <v>6316</v>
      </c>
      <c r="G1830">
        <v>1527722654.6518369</v>
      </c>
      <c r="H1830">
        <v>1537494480.9029703</v>
      </c>
      <c r="I1830">
        <v>9170393.8662946802</v>
      </c>
      <c r="J1830">
        <v>5370747.3065809999</v>
      </c>
      <c r="K1830">
        <v>2.8469115530537298E-2</v>
      </c>
      <c r="L1830">
        <v>2.4968737096954192E-2</v>
      </c>
      <c r="M1830">
        <v>4.1071464802750257E-2</v>
      </c>
      <c r="N1830">
        <v>1.234919890551681E-2</v>
      </c>
      <c r="O1830" t="s">
        <v>179</v>
      </c>
    </row>
    <row r="1831" spans="1:15">
      <c r="A1831" t="s">
        <v>6317</v>
      </c>
      <c r="B1831" t="s">
        <v>179</v>
      </c>
      <c r="C1831" t="s">
        <v>4341</v>
      </c>
      <c r="D1831" t="s">
        <v>178</v>
      </c>
      <c r="E1831" t="s">
        <v>4342</v>
      </c>
      <c r="F1831" t="s">
        <v>6318</v>
      </c>
      <c r="G1831">
        <v>134347883.43113598</v>
      </c>
      <c r="H1831">
        <v>247554634.6556001</v>
      </c>
      <c r="I1831">
        <v>0</v>
      </c>
      <c r="J1831">
        <v>1183772.6610367601</v>
      </c>
      <c r="K1831">
        <v>2.5035731472842627E-3</v>
      </c>
      <c r="L1831">
        <v>4.0202593678372424E-3</v>
      </c>
      <c r="M1831">
        <v>0</v>
      </c>
      <c r="N1831">
        <v>2.7219012952151085E-3</v>
      </c>
      <c r="O1831" t="s">
        <v>179</v>
      </c>
    </row>
    <row r="1832" spans="1:15">
      <c r="A1832" t="s">
        <v>6319</v>
      </c>
      <c r="B1832" t="s">
        <v>179</v>
      </c>
      <c r="C1832" t="s">
        <v>6320</v>
      </c>
      <c r="D1832" t="s">
        <v>178</v>
      </c>
      <c r="E1832" t="s">
        <v>6321</v>
      </c>
      <c r="F1832" t="s">
        <v>6322</v>
      </c>
      <c r="G1832">
        <v>1527789933.85588</v>
      </c>
      <c r="H1832">
        <v>1603776624.849164</v>
      </c>
      <c r="I1832">
        <v>42153177.221919999</v>
      </c>
      <c r="J1832">
        <v>1116513.0692744202</v>
      </c>
      <c r="K1832">
        <v>2.8470369278674683E-2</v>
      </c>
      <c r="L1832">
        <v>2.6045151644759928E-2</v>
      </c>
      <c r="M1832">
        <v>0.1887915350023798</v>
      </c>
      <c r="N1832">
        <v>2.5672483149940459E-3</v>
      </c>
      <c r="O1832" t="s">
        <v>179</v>
      </c>
    </row>
    <row r="1833" spans="1:15">
      <c r="A1833" t="s">
        <v>6323</v>
      </c>
      <c r="B1833" t="s">
        <v>179</v>
      </c>
      <c r="C1833" t="s">
        <v>6324</v>
      </c>
      <c r="D1833" t="s">
        <v>178</v>
      </c>
      <c r="E1833" t="s">
        <v>6325</v>
      </c>
      <c r="F1833" t="s">
        <v>6326</v>
      </c>
      <c r="G1833">
        <v>752610506.17851102</v>
      </c>
      <c r="H1833">
        <v>814130912.73167682</v>
      </c>
      <c r="I1833">
        <v>3585741.0460194</v>
      </c>
      <c r="J1833">
        <v>7037153.732934</v>
      </c>
      <c r="K1833">
        <v>1.4024898684751872E-2</v>
      </c>
      <c r="L1833">
        <v>1.3221394271647771E-2</v>
      </c>
      <c r="M1833">
        <v>1.6059466944451772E-2</v>
      </c>
      <c r="N1833">
        <v>1.6180841550712314E-2</v>
      </c>
      <c r="O1833" t="s">
        <v>179</v>
      </c>
    </row>
    <row r="1834" spans="1:15">
      <c r="A1834" t="s">
        <v>6327</v>
      </c>
      <c r="B1834" t="s">
        <v>179</v>
      </c>
      <c r="C1834" t="s">
        <v>6328</v>
      </c>
      <c r="D1834" t="s">
        <v>178</v>
      </c>
      <c r="E1834" t="s">
        <v>6329</v>
      </c>
      <c r="F1834" t="s">
        <v>6330</v>
      </c>
      <c r="G1834">
        <v>275981370.2229653</v>
      </c>
      <c r="H1834">
        <v>502787725.86127174</v>
      </c>
      <c r="I1834">
        <v>128366.30917918001</v>
      </c>
      <c r="J1834">
        <v>4899640.0821393067</v>
      </c>
      <c r="K1834">
        <v>5.1429135316083657E-3</v>
      </c>
      <c r="L1834">
        <v>8.1652160046991658E-3</v>
      </c>
      <c r="M1834">
        <v>5.7491449398802013E-4</v>
      </c>
      <c r="N1834">
        <v>1.12659610452422E-2</v>
      </c>
      <c r="O1834" t="s">
        <v>179</v>
      </c>
    </row>
    <row r="1835" spans="1:15">
      <c r="A1835" t="s">
        <v>6331</v>
      </c>
      <c r="B1835" t="s">
        <v>179</v>
      </c>
      <c r="C1835" t="s">
        <v>6332</v>
      </c>
      <c r="D1835" t="s">
        <v>178</v>
      </c>
      <c r="E1835" t="s">
        <v>6333</v>
      </c>
      <c r="F1835" t="s">
        <v>6334</v>
      </c>
      <c r="G1835">
        <v>270052758.02588773</v>
      </c>
      <c r="H1835">
        <v>409393671.01366735</v>
      </c>
      <c r="I1835">
        <v>61187.892411170993</v>
      </c>
      <c r="J1835">
        <v>3580828.860495152</v>
      </c>
      <c r="K1835">
        <v>5.0324338283321063E-3</v>
      </c>
      <c r="L1835">
        <v>6.6485070793189521E-3</v>
      </c>
      <c r="M1835">
        <v>2.7404235915717476E-4</v>
      </c>
      <c r="N1835">
        <v>8.2335595626859374E-3</v>
      </c>
      <c r="O1835" t="s">
        <v>179</v>
      </c>
    </row>
    <row r="1836" spans="1:15">
      <c r="A1836" t="s">
        <v>6335</v>
      </c>
      <c r="B1836" t="s">
        <v>179</v>
      </c>
      <c r="C1836" t="s">
        <v>3386</v>
      </c>
      <c r="D1836" t="s">
        <v>178</v>
      </c>
      <c r="E1836" t="s">
        <v>3387</v>
      </c>
      <c r="F1836" t="s">
        <v>6336</v>
      </c>
      <c r="G1836">
        <v>467025473.19664401</v>
      </c>
      <c r="H1836">
        <v>739352814.88043571</v>
      </c>
      <c r="I1836">
        <v>1597434.1532934001</v>
      </c>
      <c r="J1836">
        <v>4253915.789670106</v>
      </c>
      <c r="K1836">
        <v>8.7030208733594912E-3</v>
      </c>
      <c r="L1836">
        <v>1.2007006389903051E-2</v>
      </c>
      <c r="M1836">
        <v>7.1544321387158154E-3</v>
      </c>
      <c r="N1836">
        <v>9.7812183696642276E-3</v>
      </c>
      <c r="O1836" t="s">
        <v>179</v>
      </c>
    </row>
    <row r="1837" spans="1:15">
      <c r="A1837" t="s">
        <v>6337</v>
      </c>
      <c r="B1837" t="s">
        <v>179</v>
      </c>
      <c r="C1837" t="s">
        <v>6338</v>
      </c>
      <c r="D1837" t="s">
        <v>178</v>
      </c>
      <c r="E1837" t="s">
        <v>6339</v>
      </c>
      <c r="F1837" t="s">
        <v>6340</v>
      </c>
      <c r="G1837">
        <v>313891104.48757797</v>
      </c>
      <c r="H1837">
        <v>402246929.75996786</v>
      </c>
      <c r="I1837">
        <v>176679.50515541999</v>
      </c>
      <c r="J1837">
        <v>1395721.1776436816</v>
      </c>
      <c r="K1837">
        <v>5.8493615254408497E-3</v>
      </c>
      <c r="L1837">
        <v>6.5324448067839783E-3</v>
      </c>
      <c r="M1837">
        <v>7.9129491962488254E-4</v>
      </c>
      <c r="N1837">
        <v>3.2092439758325533E-3</v>
      </c>
      <c r="O1837" t="s">
        <v>179</v>
      </c>
    </row>
    <row r="1838" spans="1:15">
      <c r="A1838" t="s">
        <v>6341</v>
      </c>
      <c r="B1838" t="s">
        <v>179</v>
      </c>
      <c r="C1838" t="s">
        <v>6342</v>
      </c>
      <c r="D1838" t="s">
        <v>178</v>
      </c>
      <c r="E1838" t="s">
        <v>6343</v>
      </c>
      <c r="F1838" t="s">
        <v>6344</v>
      </c>
      <c r="G1838">
        <v>177327937.79477498</v>
      </c>
      <c r="H1838">
        <v>280760416.5518961</v>
      </c>
      <c r="I1838">
        <v>0</v>
      </c>
      <c r="J1838">
        <v>2489476.259283463</v>
      </c>
      <c r="K1838">
        <v>3.3045065689766102E-3</v>
      </c>
      <c r="L1838">
        <v>4.5595175236001701E-3</v>
      </c>
      <c r="M1838">
        <v>0</v>
      </c>
      <c r="N1838">
        <v>5.7241638344784351E-3</v>
      </c>
      <c r="O1838" t="s">
        <v>179</v>
      </c>
    </row>
    <row r="1839" spans="1:15">
      <c r="A1839" t="s">
        <v>6345</v>
      </c>
      <c r="B1839" t="s">
        <v>179</v>
      </c>
      <c r="C1839" t="s">
        <v>2531</v>
      </c>
      <c r="D1839" t="s">
        <v>178</v>
      </c>
      <c r="E1839" t="s">
        <v>2532</v>
      </c>
      <c r="F1839" t="s">
        <v>6346</v>
      </c>
      <c r="G1839">
        <v>300198334.93654704</v>
      </c>
      <c r="H1839">
        <v>398795713.34688437</v>
      </c>
      <c r="I1839">
        <v>819075.32783109997</v>
      </c>
      <c r="J1839">
        <v>3276826.4218243998</v>
      </c>
      <c r="K1839">
        <v>5.5941967302508729E-3</v>
      </c>
      <c r="L1839">
        <v>6.4763974411814916E-3</v>
      </c>
      <c r="M1839">
        <v>3.6683946173196079E-3</v>
      </c>
      <c r="N1839">
        <v>7.5345531919510621E-3</v>
      </c>
      <c r="O1839" t="s">
        <v>179</v>
      </c>
    </row>
    <row r="1840" spans="1:15">
      <c r="A1840" t="s">
        <v>6347</v>
      </c>
      <c r="B1840" t="s">
        <v>179</v>
      </c>
      <c r="C1840" t="s">
        <v>820</v>
      </c>
      <c r="D1840" t="s">
        <v>178</v>
      </c>
      <c r="E1840" t="s">
        <v>821</v>
      </c>
      <c r="F1840" t="s">
        <v>6348</v>
      </c>
      <c r="G1840">
        <v>312525015.428159</v>
      </c>
      <c r="H1840">
        <v>396447397.44504809</v>
      </c>
      <c r="I1840">
        <v>107874.16912332999</v>
      </c>
      <c r="J1840">
        <v>3246587.191662</v>
      </c>
      <c r="K1840">
        <v>5.8239044523659819E-3</v>
      </c>
      <c r="L1840">
        <v>6.4382610555867208E-3</v>
      </c>
      <c r="M1840">
        <v>4.8313629761956463E-4</v>
      </c>
      <c r="N1840">
        <v>7.4650227808725888E-3</v>
      </c>
      <c r="O1840" t="s">
        <v>179</v>
      </c>
    </row>
    <row r="1841" spans="1:15">
      <c r="A1841" t="s">
        <v>6349</v>
      </c>
      <c r="B1841" t="s">
        <v>179</v>
      </c>
      <c r="C1841" t="s">
        <v>6350</v>
      </c>
      <c r="D1841" t="s">
        <v>178</v>
      </c>
      <c r="E1841" t="s">
        <v>6351</v>
      </c>
      <c r="F1841" t="s">
        <v>6352</v>
      </c>
      <c r="G1841">
        <v>220603428.87850001</v>
      </c>
      <c r="H1841">
        <v>320944403.26239759</v>
      </c>
      <c r="I1841">
        <v>427525.31296020001</v>
      </c>
      <c r="J1841">
        <v>2073990.9705545204</v>
      </c>
      <c r="K1841">
        <v>4.1109454546944353E-3</v>
      </c>
      <c r="L1841">
        <v>5.2121009391144484E-3</v>
      </c>
      <c r="M1841">
        <v>1.9147586351843835E-3</v>
      </c>
      <c r="N1841">
        <v>4.7688199726395666E-3</v>
      </c>
      <c r="O1841" t="s">
        <v>179</v>
      </c>
    </row>
    <row r="1842" spans="1:15">
      <c r="A1842" t="s">
        <v>6353</v>
      </c>
      <c r="B1842" t="s">
        <v>179</v>
      </c>
      <c r="C1842" t="s">
        <v>183</v>
      </c>
      <c r="D1842" t="s">
        <v>178</v>
      </c>
      <c r="E1842" t="s">
        <v>2849</v>
      </c>
      <c r="F1842" t="s">
        <v>6354</v>
      </c>
      <c r="G1842">
        <v>195528787.98620027</v>
      </c>
      <c r="H1842">
        <v>322714003.99133754</v>
      </c>
      <c r="I1842">
        <v>195533.76582309001</v>
      </c>
      <c r="J1842">
        <v>3244786.5552683701</v>
      </c>
      <c r="K1842">
        <v>3.6436794582938642E-3</v>
      </c>
      <c r="L1842">
        <v>5.2408390555215593E-3</v>
      </c>
      <c r="M1842">
        <v>8.7573754168501609E-4</v>
      </c>
      <c r="N1842">
        <v>7.4608824972747737E-3</v>
      </c>
      <c r="O1842" t="s">
        <v>179</v>
      </c>
    </row>
    <row r="1843" spans="1:15">
      <c r="A1843" t="s">
        <v>6355</v>
      </c>
      <c r="B1843" t="s">
        <v>179</v>
      </c>
      <c r="C1843" t="s">
        <v>6356</v>
      </c>
      <c r="D1843" t="s">
        <v>178</v>
      </c>
      <c r="E1843" t="s">
        <v>6357</v>
      </c>
      <c r="F1843" t="s">
        <v>6358</v>
      </c>
      <c r="G1843">
        <v>1326197888.8948591</v>
      </c>
      <c r="H1843">
        <v>1334939402.7185097</v>
      </c>
      <c r="I1843">
        <v>4559272.5548077002</v>
      </c>
      <c r="J1843">
        <v>13316677.1812829</v>
      </c>
      <c r="K1843">
        <v>2.4713701011331021E-2</v>
      </c>
      <c r="L1843">
        <v>2.1679265454837789E-2</v>
      </c>
      <c r="M1843">
        <v>2.0419624826495151E-2</v>
      </c>
      <c r="N1843">
        <v>3.0619629985330288E-2</v>
      </c>
      <c r="O1843" t="s">
        <v>179</v>
      </c>
    </row>
    <row r="1844" spans="1:15">
      <c r="A1844" t="s">
        <v>6359</v>
      </c>
      <c r="B1844" t="s">
        <v>179</v>
      </c>
      <c r="C1844" t="s">
        <v>6360</v>
      </c>
      <c r="D1844" t="s">
        <v>178</v>
      </c>
      <c r="E1844" t="s">
        <v>6361</v>
      </c>
      <c r="F1844" t="s">
        <v>6362</v>
      </c>
      <c r="G1844">
        <v>3337820454.0754886</v>
      </c>
      <c r="H1844">
        <v>3837030025.4470372</v>
      </c>
      <c r="I1844">
        <v>13150384.689693</v>
      </c>
      <c r="J1844">
        <v>21913293.6433267</v>
      </c>
      <c r="K1844">
        <v>6.2200292597560124E-2</v>
      </c>
      <c r="L1844">
        <v>6.2312935186759046E-2</v>
      </c>
      <c r="M1844">
        <v>5.8896659162098006E-2</v>
      </c>
      <c r="N1844">
        <v>5.0386213766722344E-2</v>
      </c>
      <c r="O1844" t="s">
        <v>179</v>
      </c>
    </row>
    <row r="1845" spans="1:15">
      <c r="A1845" t="s">
        <v>6363</v>
      </c>
      <c r="B1845" t="s">
        <v>179</v>
      </c>
      <c r="C1845" t="s">
        <v>4438</v>
      </c>
      <c r="D1845" t="s">
        <v>178</v>
      </c>
      <c r="E1845" t="s">
        <v>4439</v>
      </c>
      <c r="F1845" t="s">
        <v>6364</v>
      </c>
      <c r="G1845">
        <v>182673257.09758893</v>
      </c>
      <c r="H1845">
        <v>319579462.76636779</v>
      </c>
      <c r="I1845">
        <v>1778317.6413018</v>
      </c>
      <c r="J1845">
        <v>2490235.84996812</v>
      </c>
      <c r="K1845">
        <v>3.4041166076940778E-3</v>
      </c>
      <c r="L1845">
        <v>5.1899344592853053E-3</v>
      </c>
      <c r="M1845">
        <v>7.9645554463352586E-3</v>
      </c>
      <c r="N1845">
        <v>5.7259103952298808E-3</v>
      </c>
      <c r="O1845" t="s">
        <v>179</v>
      </c>
    </row>
    <row r="1846" spans="1:15">
      <c r="A1846" t="s">
        <v>6365</v>
      </c>
      <c r="B1846" t="s">
        <v>179</v>
      </c>
      <c r="C1846" t="s">
        <v>444</v>
      </c>
      <c r="D1846" t="s">
        <v>178</v>
      </c>
      <c r="E1846" t="s">
        <v>445</v>
      </c>
      <c r="F1846" t="s">
        <v>6366</v>
      </c>
      <c r="G1846">
        <v>142654230.58508202</v>
      </c>
      <c r="H1846">
        <v>253052507.92513061</v>
      </c>
      <c r="I1846">
        <v>514230.0276115</v>
      </c>
      <c r="J1846">
        <v>1685119.2777951146</v>
      </c>
      <c r="K1846">
        <v>2.6583619474911508E-3</v>
      </c>
      <c r="L1846">
        <v>4.1095442101338189E-3</v>
      </c>
      <c r="M1846">
        <v>2.3030832467500848E-3</v>
      </c>
      <c r="N1846">
        <v>3.8746699394167183E-3</v>
      </c>
      <c r="O1846" t="s">
        <v>179</v>
      </c>
    </row>
    <row r="1847" spans="1:15">
      <c r="A1847" t="s">
        <v>6367</v>
      </c>
      <c r="B1847" t="s">
        <v>179</v>
      </c>
      <c r="C1847" t="s">
        <v>860</v>
      </c>
      <c r="D1847" t="s">
        <v>178</v>
      </c>
      <c r="E1847" t="s">
        <v>861</v>
      </c>
      <c r="F1847" t="s">
        <v>6368</v>
      </c>
      <c r="G1847">
        <v>172258183.70684102</v>
      </c>
      <c r="H1847">
        <v>234809301.85020921</v>
      </c>
      <c r="I1847">
        <v>682360.08734600001</v>
      </c>
      <c r="J1847">
        <v>1910480.9751186687</v>
      </c>
      <c r="K1847">
        <v>3.2100316887348833E-3</v>
      </c>
      <c r="L1847">
        <v>3.8132765994541703E-3</v>
      </c>
      <c r="M1847">
        <v>3.0560877448502235E-3</v>
      </c>
      <c r="N1847">
        <v>4.3928541449039646E-3</v>
      </c>
      <c r="O1847" t="s">
        <v>179</v>
      </c>
    </row>
    <row r="1848" spans="1:15">
      <c r="A1848" t="s">
        <v>6369</v>
      </c>
      <c r="B1848" t="s">
        <v>179</v>
      </c>
      <c r="C1848" t="s">
        <v>4548</v>
      </c>
      <c r="D1848" t="s">
        <v>178</v>
      </c>
      <c r="E1848" t="s">
        <v>4549</v>
      </c>
      <c r="F1848" t="s">
        <v>6370</v>
      </c>
      <c r="G1848">
        <v>350568425.20436203</v>
      </c>
      <c r="H1848">
        <v>544136405.7486167</v>
      </c>
      <c r="I1848">
        <v>70040.973425409989</v>
      </c>
      <c r="J1848">
        <v>4964261.8490293706</v>
      </c>
      <c r="K1848">
        <v>6.5328434896947977E-3</v>
      </c>
      <c r="L1848">
        <v>8.8367139061465202E-3</v>
      </c>
      <c r="M1848">
        <v>3.1369267413531763E-4</v>
      </c>
      <c r="N1848">
        <v>1.1414548757044148E-2</v>
      </c>
      <c r="O1848" t="s">
        <v>179</v>
      </c>
    </row>
    <row r="1849" spans="1:15">
      <c r="A1849" t="s">
        <v>6371</v>
      </c>
      <c r="B1849" t="s">
        <v>179</v>
      </c>
      <c r="C1849" t="s">
        <v>452</v>
      </c>
      <c r="D1849" t="s">
        <v>178</v>
      </c>
      <c r="E1849" t="s">
        <v>453</v>
      </c>
      <c r="F1849" t="s">
        <v>6372</v>
      </c>
      <c r="G1849">
        <v>257644812.07687742</v>
      </c>
      <c r="H1849">
        <v>333081289.83524173</v>
      </c>
      <c r="I1849">
        <v>74013.143116060994</v>
      </c>
      <c r="J1849">
        <v>3492691.3067742945</v>
      </c>
      <c r="K1849">
        <v>4.8012117242129922E-3</v>
      </c>
      <c r="L1849">
        <v>5.4092026092517759E-3</v>
      </c>
      <c r="M1849">
        <v>3.3148283996884277E-4</v>
      </c>
      <c r="N1849">
        <v>8.0309009530338243E-3</v>
      </c>
      <c r="O1849" t="s">
        <v>179</v>
      </c>
    </row>
    <row r="1850" spans="1:15">
      <c r="A1850" t="s">
        <v>6373</v>
      </c>
      <c r="B1850" t="s">
        <v>179</v>
      </c>
      <c r="C1850" t="s">
        <v>1630</v>
      </c>
      <c r="D1850" t="s">
        <v>178</v>
      </c>
      <c r="E1850" t="s">
        <v>1631</v>
      </c>
      <c r="F1850" t="s">
        <v>6374</v>
      </c>
      <c r="G1850">
        <v>30674698.757866003</v>
      </c>
      <c r="H1850">
        <v>68187813.072209999</v>
      </c>
      <c r="I1850">
        <v>98507.721882200014</v>
      </c>
      <c r="J1850">
        <v>452489.70368530002</v>
      </c>
      <c r="K1850">
        <v>5.7162308887874307E-4</v>
      </c>
      <c r="L1850">
        <v>1.1073623996466983E-3</v>
      </c>
      <c r="M1850">
        <v>4.4118676810101149E-4</v>
      </c>
      <c r="N1850">
        <v>1.0404297641523862E-3</v>
      </c>
      <c r="O1850" t="s">
        <v>179</v>
      </c>
    </row>
    <row r="1851" spans="1:15">
      <c r="A1851" t="s">
        <v>6375</v>
      </c>
      <c r="B1851" t="s">
        <v>179</v>
      </c>
      <c r="C1851" t="s">
        <v>6376</v>
      </c>
      <c r="D1851" t="s">
        <v>178</v>
      </c>
      <c r="E1851" t="s">
        <v>6377</v>
      </c>
      <c r="F1851" t="s">
        <v>6378</v>
      </c>
      <c r="G1851">
        <v>280444279.30457008</v>
      </c>
      <c r="H1851">
        <v>364758983.42342472</v>
      </c>
      <c r="I1851">
        <v>75626.946883190001</v>
      </c>
      <c r="J1851">
        <v>2818806.6633488182</v>
      </c>
      <c r="K1851">
        <v>5.2260798536234348E-3</v>
      </c>
      <c r="L1851">
        <v>5.9236447831037993E-3</v>
      </c>
      <c r="M1851">
        <v>3.3871058673594709E-4</v>
      </c>
      <c r="N1851">
        <v>6.4814079260881573E-3</v>
      </c>
      <c r="O1851" t="s">
        <v>179</v>
      </c>
    </row>
    <row r="1852" spans="1:15">
      <c r="A1852" t="s">
        <v>6379</v>
      </c>
      <c r="B1852" t="s">
        <v>179</v>
      </c>
      <c r="C1852" t="s">
        <v>472</v>
      </c>
      <c r="D1852" t="s">
        <v>178</v>
      </c>
      <c r="E1852" t="s">
        <v>473</v>
      </c>
      <c r="F1852" t="s">
        <v>6380</v>
      </c>
      <c r="G1852">
        <v>389726068.01285797</v>
      </c>
      <c r="H1852">
        <v>634962243.13541281</v>
      </c>
      <c r="I1852">
        <v>438393.8059793</v>
      </c>
      <c r="J1852">
        <v>5613404.2393471003</v>
      </c>
      <c r="K1852">
        <v>7.2625462623964569E-3</v>
      </c>
      <c r="L1852">
        <v>1.0311715269396777E-2</v>
      </c>
      <c r="M1852">
        <v>1.9634353806983976E-3</v>
      </c>
      <c r="N1852">
        <v>1.2907150817508518E-2</v>
      </c>
      <c r="O1852" t="s">
        <v>179</v>
      </c>
    </row>
    <row r="1853" spans="1:15">
      <c r="A1853" t="s">
        <v>6381</v>
      </c>
      <c r="B1853" t="s">
        <v>179</v>
      </c>
      <c r="C1853" t="s">
        <v>1097</v>
      </c>
      <c r="D1853" t="s">
        <v>178</v>
      </c>
      <c r="E1853" t="s">
        <v>1098</v>
      </c>
      <c r="F1853" t="s">
        <v>6382</v>
      </c>
      <c r="G1853">
        <v>2097737172.4897902</v>
      </c>
      <c r="H1853">
        <v>2379438610.4763641</v>
      </c>
      <c r="I1853">
        <v>27862258.513700001</v>
      </c>
      <c r="J1853">
        <v>26796134.31736771</v>
      </c>
      <c r="K1853">
        <v>3.9091337511077656E-2</v>
      </c>
      <c r="L1853">
        <v>3.864181487561108E-2</v>
      </c>
      <c r="M1853">
        <v>0.12478676342098415</v>
      </c>
      <c r="N1853">
        <v>6.1613547183394755E-2</v>
      </c>
      <c r="O1853" t="s">
        <v>179</v>
      </c>
    </row>
    <row r="1854" spans="1:15">
      <c r="A1854" t="s">
        <v>6383</v>
      </c>
      <c r="B1854" t="s">
        <v>179</v>
      </c>
      <c r="C1854" t="s">
        <v>2441</v>
      </c>
      <c r="D1854" t="s">
        <v>178</v>
      </c>
      <c r="E1854" t="s">
        <v>2442</v>
      </c>
      <c r="F1854" t="s">
        <v>6384</v>
      </c>
      <c r="G1854">
        <v>94502206.797684014</v>
      </c>
      <c r="H1854">
        <v>184413112.769207</v>
      </c>
      <c r="I1854">
        <v>92981.065093500001</v>
      </c>
      <c r="J1854">
        <v>2412182.0966602201</v>
      </c>
      <c r="K1854">
        <v>1.7610488625156415E-3</v>
      </c>
      <c r="L1854">
        <v>2.9948481683401145E-3</v>
      </c>
      <c r="M1854">
        <v>4.1643451720715886E-4</v>
      </c>
      <c r="N1854">
        <v>5.5464379177703124E-3</v>
      </c>
      <c r="O1854" t="s">
        <v>179</v>
      </c>
    </row>
    <row r="1855" spans="1:15">
      <c r="A1855" t="s">
        <v>6385</v>
      </c>
      <c r="B1855" t="s">
        <v>179</v>
      </c>
      <c r="C1855" t="s">
        <v>2649</v>
      </c>
      <c r="D1855" t="s">
        <v>178</v>
      </c>
      <c r="E1855" t="s">
        <v>2650</v>
      </c>
      <c r="F1855" t="s">
        <v>6386</v>
      </c>
      <c r="G1855">
        <v>251726872.7189984</v>
      </c>
      <c r="H1855">
        <v>365942634.11493558</v>
      </c>
      <c r="I1855">
        <v>58927.872327522004</v>
      </c>
      <c r="J1855">
        <v>3696534.3011632902</v>
      </c>
      <c r="K1855">
        <v>4.6909309093221717E-3</v>
      </c>
      <c r="L1855">
        <v>5.9428671369385951E-3</v>
      </c>
      <c r="M1855">
        <v>2.6392040183751569E-4</v>
      </c>
      <c r="N1855">
        <v>8.4996062447762425E-3</v>
      </c>
      <c r="O1855" t="s">
        <v>179</v>
      </c>
    </row>
    <row r="1856" spans="1:15">
      <c r="A1856" t="s">
        <v>6387</v>
      </c>
      <c r="B1856" t="s">
        <v>179</v>
      </c>
      <c r="C1856" t="s">
        <v>504</v>
      </c>
      <c r="D1856" t="s">
        <v>178</v>
      </c>
      <c r="E1856" t="s">
        <v>505</v>
      </c>
      <c r="F1856" t="s">
        <v>6388</v>
      </c>
      <c r="G1856">
        <v>303828414.18580496</v>
      </c>
      <c r="H1856">
        <v>454462760.93769968</v>
      </c>
      <c r="I1856">
        <v>0</v>
      </c>
      <c r="J1856">
        <v>3696894.318368</v>
      </c>
      <c r="K1856">
        <v>5.6618432662353E-3</v>
      </c>
      <c r="L1856">
        <v>7.3804240204784757E-3</v>
      </c>
      <c r="M1856">
        <v>0</v>
      </c>
      <c r="N1856">
        <v>8.5004340483977089E-3</v>
      </c>
      <c r="O1856" t="s">
        <v>179</v>
      </c>
    </row>
    <row r="1857" spans="1:15">
      <c r="A1857" t="s">
        <v>6389</v>
      </c>
      <c r="B1857" t="s">
        <v>179</v>
      </c>
      <c r="C1857" t="s">
        <v>524</v>
      </c>
      <c r="D1857" t="s">
        <v>178</v>
      </c>
      <c r="E1857" t="s">
        <v>525</v>
      </c>
      <c r="F1857" t="s">
        <v>6390</v>
      </c>
      <c r="G1857">
        <v>3028468148.985384</v>
      </c>
      <c r="H1857">
        <v>2857438542.6112819</v>
      </c>
      <c r="I1857">
        <v>12647868.853719998</v>
      </c>
      <c r="J1857">
        <v>20750530.179210998</v>
      </c>
      <c r="K1857">
        <v>5.6435511610362359E-2</v>
      </c>
      <c r="L1857">
        <v>4.6404479903734787E-2</v>
      </c>
      <c r="M1857">
        <v>5.6646040293278466E-2</v>
      </c>
      <c r="N1857">
        <v>4.7712619855342892E-2</v>
      </c>
      <c r="O1857" t="s">
        <v>179</v>
      </c>
    </row>
    <row r="1858" spans="1:15">
      <c r="A1858" t="s">
        <v>6391</v>
      </c>
      <c r="B1858" t="s">
        <v>179</v>
      </c>
      <c r="C1858" t="s">
        <v>528</v>
      </c>
      <c r="D1858" t="s">
        <v>178</v>
      </c>
      <c r="E1858" t="s">
        <v>529</v>
      </c>
      <c r="F1858" t="s">
        <v>6392</v>
      </c>
      <c r="G1858">
        <v>305755700.48373604</v>
      </c>
      <c r="H1858">
        <v>373388045.92495978</v>
      </c>
      <c r="I1858">
        <v>429150.34690419998</v>
      </c>
      <c r="J1858">
        <v>2553274.4711547513</v>
      </c>
      <c r="K1858">
        <v>5.6977582512681858E-3</v>
      </c>
      <c r="L1858">
        <v>6.0637797856486391E-3</v>
      </c>
      <c r="M1858">
        <v>1.9220366785713287E-3</v>
      </c>
      <c r="N1858">
        <v>5.8708579094816377E-3</v>
      </c>
      <c r="O1858" t="s">
        <v>179</v>
      </c>
    </row>
    <row r="1859" spans="1:15">
      <c r="A1859" t="s">
        <v>6393</v>
      </c>
      <c r="B1859" t="s">
        <v>179</v>
      </c>
      <c r="C1859" t="s">
        <v>1702</v>
      </c>
      <c r="D1859" t="s">
        <v>178</v>
      </c>
      <c r="E1859" t="s">
        <v>1703</v>
      </c>
      <c r="F1859" t="s">
        <v>6394</v>
      </c>
      <c r="G1859">
        <v>4432801729.62603</v>
      </c>
      <c r="H1859">
        <v>4577888976.1367311</v>
      </c>
      <c r="I1859">
        <v>17364151.743900001</v>
      </c>
      <c r="J1859">
        <v>23187226.533630002</v>
      </c>
      <c r="K1859">
        <v>8.2605271434852898E-2</v>
      </c>
      <c r="L1859">
        <v>7.4344401052465606E-2</v>
      </c>
      <c r="M1859">
        <v>7.7768867681946352E-2</v>
      </c>
      <c r="N1859">
        <v>5.3315424499716296E-2</v>
      </c>
      <c r="O1859" t="s">
        <v>179</v>
      </c>
    </row>
    <row r="1860" spans="1:15">
      <c r="A1860" t="s">
        <v>6395</v>
      </c>
      <c r="B1860" t="s">
        <v>179</v>
      </c>
      <c r="C1860" t="s">
        <v>179</v>
      </c>
      <c r="D1860" t="s">
        <v>178</v>
      </c>
      <c r="E1860" t="s">
        <v>6396</v>
      </c>
      <c r="F1860" t="s">
        <v>6397</v>
      </c>
      <c r="G1860">
        <v>1416273943.8091197</v>
      </c>
      <c r="H1860">
        <v>1550550259.7022901</v>
      </c>
      <c r="I1860">
        <v>27469329.22467</v>
      </c>
      <c r="J1860">
        <v>326962.29978098004</v>
      </c>
      <c r="K1860">
        <v>2.6392268522312603E-2</v>
      </c>
      <c r="L1860">
        <v>2.5180761473291954E-2</v>
      </c>
      <c r="M1860">
        <v>0.12302695008039466</v>
      </c>
      <c r="N1860">
        <v>7.5179900377233329E-4</v>
      </c>
      <c r="O1860" t="s">
        <v>179</v>
      </c>
    </row>
    <row r="1861" spans="1:15">
      <c r="A1861" t="s">
        <v>6398</v>
      </c>
      <c r="B1861" t="s">
        <v>179</v>
      </c>
      <c r="C1861" t="s">
        <v>6399</v>
      </c>
      <c r="D1861" t="s">
        <v>178</v>
      </c>
      <c r="E1861" t="s">
        <v>6400</v>
      </c>
      <c r="F1861" t="s">
        <v>6401</v>
      </c>
      <c r="G1861">
        <v>612560831.86441708</v>
      </c>
      <c r="H1861">
        <v>777623987.12526488</v>
      </c>
      <c r="I1861">
        <v>166504.600091281</v>
      </c>
      <c r="J1861">
        <v>3715434.4218242103</v>
      </c>
      <c r="K1861">
        <v>1.1415072649953228E-2</v>
      </c>
      <c r="L1861">
        <v>1.2628525914065622E-2</v>
      </c>
      <c r="M1861">
        <v>7.4572454813308939E-4</v>
      </c>
      <c r="N1861">
        <v>8.5430641354675377E-3</v>
      </c>
      <c r="O1861" t="s">
        <v>179</v>
      </c>
    </row>
    <row r="1862" spans="1:15">
      <c r="A1862" t="s">
        <v>6402</v>
      </c>
      <c r="B1862" t="s">
        <v>179</v>
      </c>
      <c r="C1862" t="s">
        <v>2457</v>
      </c>
      <c r="D1862" t="s">
        <v>178</v>
      </c>
      <c r="E1862" t="s">
        <v>2458</v>
      </c>
      <c r="F1862" t="s">
        <v>6403</v>
      </c>
      <c r="G1862">
        <v>903853100.16310704</v>
      </c>
      <c r="H1862">
        <v>1073256029.0664263</v>
      </c>
      <c r="I1862">
        <v>58994.240867220004</v>
      </c>
      <c r="J1862">
        <v>7223732.2817139998</v>
      </c>
      <c r="K1862">
        <v>1.6843304805898827E-2</v>
      </c>
      <c r="L1862">
        <v>1.7429556957981568E-2</v>
      </c>
      <c r="M1862">
        <v>2.6421764677398834E-4</v>
      </c>
      <c r="N1862">
        <v>1.6609849932388284E-2</v>
      </c>
      <c r="O1862" t="s">
        <v>179</v>
      </c>
    </row>
    <row r="1863" spans="1:15">
      <c r="A1863" t="s">
        <v>6404</v>
      </c>
      <c r="B1863" t="s">
        <v>179</v>
      </c>
      <c r="C1863" t="s">
        <v>6405</v>
      </c>
      <c r="D1863" t="s">
        <v>178</v>
      </c>
      <c r="E1863" t="s">
        <v>6406</v>
      </c>
      <c r="F1863" t="s">
        <v>6407</v>
      </c>
      <c r="G1863">
        <v>1970975822.9613912</v>
      </c>
      <c r="H1863">
        <v>2279488097.8380532</v>
      </c>
      <c r="I1863">
        <v>12304413.596697999</v>
      </c>
      <c r="J1863">
        <v>15486030.2963125</v>
      </c>
      <c r="K1863">
        <v>3.6729139442244776E-2</v>
      </c>
      <c r="L1863">
        <v>3.7018629814610994E-2</v>
      </c>
      <c r="M1863">
        <v>5.5107806417420066E-2</v>
      </c>
      <c r="N1863">
        <v>3.5607720391478498E-2</v>
      </c>
      <c r="O1863" t="s">
        <v>179</v>
      </c>
    </row>
    <row r="1864" spans="1:15">
      <c r="A1864" t="s">
        <v>6408</v>
      </c>
      <c r="B1864" t="s">
        <v>179</v>
      </c>
      <c r="C1864" t="s">
        <v>6409</v>
      </c>
      <c r="D1864" t="s">
        <v>178</v>
      </c>
      <c r="E1864" t="s">
        <v>6410</v>
      </c>
      <c r="F1864" t="s">
        <v>6411</v>
      </c>
      <c r="G1864">
        <v>573621147.38522792</v>
      </c>
      <c r="H1864">
        <v>766973372.73356497</v>
      </c>
      <c r="I1864">
        <v>123754.22776399</v>
      </c>
      <c r="J1864">
        <v>5729891.8891090006</v>
      </c>
      <c r="K1864">
        <v>1.0689431531269059E-2</v>
      </c>
      <c r="L1864">
        <v>1.2455561136649829E-2</v>
      </c>
      <c r="M1864">
        <v>5.5425835399302854E-4</v>
      </c>
      <c r="N1864">
        <v>1.3174996067867477E-2</v>
      </c>
      <c r="O1864" t="s">
        <v>179</v>
      </c>
    </row>
    <row r="1865" spans="1:15">
      <c r="A1865" t="s">
        <v>6412</v>
      </c>
      <c r="B1865" t="s">
        <v>179</v>
      </c>
      <c r="C1865" t="s">
        <v>1151</v>
      </c>
      <c r="D1865" t="s">
        <v>178</v>
      </c>
      <c r="E1865" t="s">
        <v>1152</v>
      </c>
      <c r="F1865" t="s">
        <v>6413</v>
      </c>
      <c r="G1865">
        <v>1980278127.797411</v>
      </c>
      <c r="H1865">
        <v>2135069927.9462845</v>
      </c>
      <c r="I1865">
        <v>810235.80314316554</v>
      </c>
      <c r="J1865">
        <v>12004612.743147001</v>
      </c>
      <c r="K1865">
        <v>3.6902487916374252E-2</v>
      </c>
      <c r="L1865">
        <v>3.4673295011241119E-2</v>
      </c>
      <c r="M1865">
        <v>3.6288050170923021E-3</v>
      </c>
      <c r="N1865">
        <v>2.7602741683111855E-2</v>
      </c>
      <c r="O1865" t="s">
        <v>179</v>
      </c>
    </row>
    <row r="1866" spans="1:15">
      <c r="A1866" t="s">
        <v>6414</v>
      </c>
      <c r="B1866" t="s">
        <v>179</v>
      </c>
      <c r="C1866" t="s">
        <v>4179</v>
      </c>
      <c r="D1866" t="s">
        <v>178</v>
      </c>
      <c r="E1866" t="s">
        <v>6415</v>
      </c>
      <c r="F1866" t="s">
        <v>6416</v>
      </c>
      <c r="G1866">
        <v>99664614.861192599</v>
      </c>
      <c r="H1866">
        <v>153623980.520089</v>
      </c>
      <c r="I1866">
        <v>30855.448673759995</v>
      </c>
      <c r="J1866">
        <v>1240096.7852622392</v>
      </c>
      <c r="K1866">
        <v>1.8572503498263714E-3</v>
      </c>
      <c r="L1866">
        <v>2.4948361304952143E-3</v>
      </c>
      <c r="M1866">
        <v>1.3819237130427068E-4</v>
      </c>
      <c r="N1866">
        <v>2.8514098670272998E-3</v>
      </c>
      <c r="O1866" t="s">
        <v>179</v>
      </c>
    </row>
    <row r="1867" spans="1:15">
      <c r="A1867" t="s">
        <v>6417</v>
      </c>
      <c r="B1867" t="s">
        <v>179</v>
      </c>
      <c r="C1867" t="s">
        <v>6418</v>
      </c>
      <c r="D1867" t="s">
        <v>178</v>
      </c>
      <c r="E1867" t="s">
        <v>6419</v>
      </c>
      <c r="F1867" t="s">
        <v>6420</v>
      </c>
      <c r="G1867">
        <v>393679281.77357394</v>
      </c>
      <c r="H1867">
        <v>644808720.81873298</v>
      </c>
      <c r="I1867">
        <v>78471.805067226989</v>
      </c>
      <c r="J1867">
        <v>5510778.5553438598</v>
      </c>
      <c r="K1867">
        <v>7.3362144108185803E-3</v>
      </c>
      <c r="L1867">
        <v>1.0471620957293268E-2</v>
      </c>
      <c r="M1867">
        <v>3.5145185984570301E-4</v>
      </c>
      <c r="N1867">
        <v>1.2671179003489677E-2</v>
      </c>
      <c r="O1867" t="s">
        <v>179</v>
      </c>
    </row>
    <row r="1868" spans="1:15">
      <c r="A1868" t="s">
        <v>6421</v>
      </c>
      <c r="B1868" t="s">
        <v>179</v>
      </c>
      <c r="C1868" t="s">
        <v>4710</v>
      </c>
      <c r="D1868" t="s">
        <v>178</v>
      </c>
      <c r="E1868" t="s">
        <v>4711</v>
      </c>
      <c r="F1868" t="s">
        <v>6422</v>
      </c>
      <c r="G1868">
        <v>224454920.80267501</v>
      </c>
      <c r="H1868">
        <v>326156131.75467187</v>
      </c>
      <c r="I1868">
        <v>1063833.3338800999</v>
      </c>
      <c r="J1868">
        <v>2289280.6925784298</v>
      </c>
      <c r="K1868">
        <v>4.1827180164355311E-3</v>
      </c>
      <c r="L1868">
        <v>5.2967388224763948E-3</v>
      </c>
      <c r="M1868">
        <v>4.7645928806876129E-3</v>
      </c>
      <c r="N1868">
        <v>5.2638452359449021E-3</v>
      </c>
      <c r="O1868" t="s">
        <v>179</v>
      </c>
    </row>
    <row r="1869" spans="1:15">
      <c r="A1869" t="s">
        <v>6423</v>
      </c>
      <c r="B1869" t="s">
        <v>179</v>
      </c>
      <c r="C1869" t="s">
        <v>1734</v>
      </c>
      <c r="D1869" t="s">
        <v>178</v>
      </c>
      <c r="E1869" t="s">
        <v>1735</v>
      </c>
      <c r="F1869" t="s">
        <v>6424</v>
      </c>
      <c r="G1869">
        <v>559234734.91850901</v>
      </c>
      <c r="H1869">
        <v>623753226.57420719</v>
      </c>
      <c r="I1869">
        <v>2179248.9441582998</v>
      </c>
      <c r="J1869">
        <v>5753228.1896244995</v>
      </c>
      <c r="K1869">
        <v>1.0421340698592154E-2</v>
      </c>
      <c r="L1869">
        <v>1.0129682103679148E-2</v>
      </c>
      <c r="M1869">
        <v>9.7602074252665615E-3</v>
      </c>
      <c r="N1869">
        <v>1.3228654264824851E-2</v>
      </c>
      <c r="O1869" t="s">
        <v>179</v>
      </c>
    </row>
    <row r="1870" spans="1:15">
      <c r="A1870" t="s">
        <v>6425</v>
      </c>
      <c r="B1870" t="s">
        <v>179</v>
      </c>
      <c r="C1870" t="s">
        <v>6426</v>
      </c>
      <c r="D1870" t="s">
        <v>178</v>
      </c>
      <c r="E1870" t="s">
        <v>6427</v>
      </c>
      <c r="F1870" t="s">
        <v>6428</v>
      </c>
      <c r="G1870">
        <v>3309808731.7923002</v>
      </c>
      <c r="H1870">
        <v>3396991504.9567199</v>
      </c>
      <c r="I1870">
        <v>6547090.721446</v>
      </c>
      <c r="J1870">
        <v>24385885.3517063</v>
      </c>
      <c r="K1870">
        <v>6.167829408201729E-2</v>
      </c>
      <c r="L1870">
        <v>5.5166759205559655E-2</v>
      </c>
      <c r="M1870">
        <v>2.9322470773540648E-2</v>
      </c>
      <c r="N1870">
        <v>5.6071554199979383E-2</v>
      </c>
      <c r="O1870" t="s">
        <v>179</v>
      </c>
    </row>
    <row r="1871" spans="1:15">
      <c r="A1871" t="s">
        <v>6429</v>
      </c>
      <c r="B1871" t="s">
        <v>179</v>
      </c>
      <c r="C1871" t="s">
        <v>6430</v>
      </c>
      <c r="D1871" t="s">
        <v>178</v>
      </c>
      <c r="E1871" t="s">
        <v>6431</v>
      </c>
      <c r="F1871" t="s">
        <v>6432</v>
      </c>
      <c r="G1871">
        <v>566803893.07282197</v>
      </c>
      <c r="H1871">
        <v>659962804.83242297</v>
      </c>
      <c r="I1871">
        <v>218428.42770676996</v>
      </c>
      <c r="J1871">
        <v>4880619.7515638508</v>
      </c>
      <c r="K1871">
        <v>1.056239197992774E-2</v>
      </c>
      <c r="L1871">
        <v>1.0717721573837114E-2</v>
      </c>
      <c r="M1871">
        <v>9.7827591827345426E-4</v>
      </c>
      <c r="N1871">
        <v>1.1222226750531077E-2</v>
      </c>
      <c r="O1871" t="s">
        <v>179</v>
      </c>
    </row>
    <row r="1872" spans="1:15">
      <c r="A1872" t="s">
        <v>6433</v>
      </c>
      <c r="B1872" t="s">
        <v>179</v>
      </c>
      <c r="C1872" t="s">
        <v>2180</v>
      </c>
      <c r="D1872" t="s">
        <v>178</v>
      </c>
      <c r="E1872" t="s">
        <v>2181</v>
      </c>
      <c r="F1872" t="s">
        <v>6434</v>
      </c>
      <c r="G1872">
        <v>969246534.20596004</v>
      </c>
      <c r="H1872">
        <v>1039310224.0580599</v>
      </c>
      <c r="I1872">
        <v>465790.46583995002</v>
      </c>
      <c r="J1872">
        <v>18301321.713248</v>
      </c>
      <c r="K1872">
        <v>1.8061911614559934E-2</v>
      </c>
      <c r="L1872">
        <v>1.6878280910277915E-2</v>
      </c>
      <c r="M1872">
        <v>2.0861368663254547E-3</v>
      </c>
      <c r="N1872">
        <v>4.2081045554650816E-2</v>
      </c>
      <c r="O1872" t="s">
        <v>179</v>
      </c>
    </row>
    <row r="1873" spans="1:15">
      <c r="A1873" t="s">
        <v>6435</v>
      </c>
      <c r="B1873" t="s">
        <v>179</v>
      </c>
      <c r="C1873" t="s">
        <v>6436</v>
      </c>
      <c r="D1873" t="s">
        <v>178</v>
      </c>
      <c r="E1873" t="s">
        <v>6437</v>
      </c>
      <c r="F1873" t="s">
        <v>6438</v>
      </c>
      <c r="G1873">
        <v>1259766506.36815</v>
      </c>
      <c r="H1873">
        <v>1250074828.552906</v>
      </c>
      <c r="I1873">
        <v>3058789.4247700004</v>
      </c>
      <c r="J1873">
        <v>9527593.8710018005</v>
      </c>
      <c r="K1873">
        <v>2.3475752030049986E-2</v>
      </c>
      <c r="L1873">
        <v>2.0301074334475873E-2</v>
      </c>
      <c r="M1873">
        <v>1.3699407466042292E-2</v>
      </c>
      <c r="N1873">
        <v>2.1907221674684393E-2</v>
      </c>
      <c r="O1873" t="s">
        <v>179</v>
      </c>
    </row>
    <row r="1874" spans="1:15">
      <c r="A1874" t="s">
        <v>6439</v>
      </c>
      <c r="B1874" t="s">
        <v>179</v>
      </c>
      <c r="C1874" t="s">
        <v>6440</v>
      </c>
      <c r="D1874" t="s">
        <v>178</v>
      </c>
      <c r="E1874" t="s">
        <v>6441</v>
      </c>
      <c r="F1874" t="s">
        <v>6442</v>
      </c>
      <c r="G1874">
        <v>318378142.736305</v>
      </c>
      <c r="H1874">
        <v>562660763.4763</v>
      </c>
      <c r="I1874">
        <v>356950.85505150002</v>
      </c>
      <c r="J1874">
        <v>4748503.1812429586</v>
      </c>
      <c r="K1874">
        <v>5.9329774945462242E-3</v>
      </c>
      <c r="L1874">
        <v>9.1375473879817294E-3</v>
      </c>
      <c r="M1874">
        <v>1.5986766428259095E-3</v>
      </c>
      <c r="N1874">
        <v>1.0918445225824412E-2</v>
      </c>
      <c r="O1874" t="s">
        <v>179</v>
      </c>
    </row>
    <row r="1875" spans="1:15">
      <c r="A1875" t="s">
        <v>6443</v>
      </c>
      <c r="B1875" t="s">
        <v>179</v>
      </c>
      <c r="C1875" t="s">
        <v>6444</v>
      </c>
      <c r="D1875" t="s">
        <v>178</v>
      </c>
      <c r="E1875" t="s">
        <v>6445</v>
      </c>
      <c r="F1875" t="s">
        <v>6446</v>
      </c>
      <c r="G1875">
        <v>1167274989.944427</v>
      </c>
      <c r="H1875">
        <v>1379453234.1364956</v>
      </c>
      <c r="I1875">
        <v>425050.97239240003</v>
      </c>
      <c r="J1875">
        <v>13795060.294612002</v>
      </c>
      <c r="K1875">
        <v>2.1752172387734841E-2</v>
      </c>
      <c r="L1875">
        <v>2.2402165060435773E-2</v>
      </c>
      <c r="M1875">
        <v>1.9036768002030169E-3</v>
      </c>
      <c r="N1875">
        <v>3.1719597621547801E-2</v>
      </c>
      <c r="O1875" t="s">
        <v>179</v>
      </c>
    </row>
    <row r="1876" spans="1:15">
      <c r="A1876" t="s">
        <v>6447</v>
      </c>
      <c r="B1876" t="s">
        <v>179</v>
      </c>
      <c r="C1876" t="s">
        <v>6448</v>
      </c>
      <c r="D1876" t="s">
        <v>178</v>
      </c>
      <c r="E1876" t="s">
        <v>6449</v>
      </c>
      <c r="F1876" t="s">
        <v>6450</v>
      </c>
      <c r="G1876">
        <v>530991392.08674997</v>
      </c>
      <c r="H1876">
        <v>540547877.09040749</v>
      </c>
      <c r="I1876">
        <v>479593.52947922004</v>
      </c>
      <c r="J1876">
        <v>4635488.4101160001</v>
      </c>
      <c r="K1876">
        <v>9.8950259335413189E-3</v>
      </c>
      <c r="L1876">
        <v>8.7784366051580388E-3</v>
      </c>
      <c r="M1876">
        <v>2.1479566802501387E-3</v>
      </c>
      <c r="N1876">
        <v>1.0658585320258172E-2</v>
      </c>
      <c r="O1876" t="s">
        <v>179</v>
      </c>
    </row>
    <row r="1877" spans="1:15">
      <c r="A1877" t="s">
        <v>6451</v>
      </c>
      <c r="B1877" t="s">
        <v>179</v>
      </c>
      <c r="C1877" t="s">
        <v>6452</v>
      </c>
      <c r="D1877" t="s">
        <v>178</v>
      </c>
      <c r="E1877" t="s">
        <v>6453</v>
      </c>
      <c r="F1877" t="s">
        <v>6454</v>
      </c>
      <c r="G1877">
        <v>125689330.4155679</v>
      </c>
      <c r="H1877">
        <v>185081688.38907391</v>
      </c>
      <c r="I1877">
        <v>877782.5649762</v>
      </c>
      <c r="J1877">
        <v>2131319.5521052037</v>
      </c>
      <c r="K1877">
        <v>2.3422209899558984E-3</v>
      </c>
      <c r="L1877">
        <v>3.0057057610594624E-3</v>
      </c>
      <c r="M1877">
        <v>3.9313268598412622E-3</v>
      </c>
      <c r="N1877">
        <v>4.900638137994886E-3</v>
      </c>
      <c r="O1877" t="s">
        <v>179</v>
      </c>
    </row>
    <row r="1878" spans="1:15">
      <c r="A1878" t="s">
        <v>6455</v>
      </c>
      <c r="B1878" t="s">
        <v>179</v>
      </c>
      <c r="C1878" t="s">
        <v>2745</v>
      </c>
      <c r="D1878" t="s">
        <v>178</v>
      </c>
      <c r="E1878" t="s">
        <v>2746</v>
      </c>
      <c r="F1878" t="s">
        <v>6456</v>
      </c>
      <c r="G1878">
        <v>62257986.880213998</v>
      </c>
      <c r="H1878">
        <v>100611217.134598</v>
      </c>
      <c r="I1878">
        <v>0</v>
      </c>
      <c r="J1878">
        <v>573776.65545287577</v>
      </c>
      <c r="K1878">
        <v>1.1601777428609376E-3</v>
      </c>
      <c r="L1878">
        <v>1.6339148275595591E-3</v>
      </c>
      <c r="M1878">
        <v>0</v>
      </c>
      <c r="N1878">
        <v>1.3193102637406471E-3</v>
      </c>
      <c r="O1878" t="s">
        <v>179</v>
      </c>
    </row>
    <row r="1879" spans="1:15">
      <c r="A1879" t="s">
        <v>6457</v>
      </c>
      <c r="B1879" t="s">
        <v>179</v>
      </c>
      <c r="C1879" t="s">
        <v>6458</v>
      </c>
      <c r="D1879" t="s">
        <v>178</v>
      </c>
      <c r="E1879" t="s">
        <v>6459</v>
      </c>
      <c r="F1879" t="s">
        <v>6460</v>
      </c>
      <c r="G1879">
        <v>183788819.38182202</v>
      </c>
      <c r="H1879">
        <v>266460706.13635039</v>
      </c>
      <c r="I1879">
        <v>47901.721275119999</v>
      </c>
      <c r="J1879">
        <v>1386894.5533651209</v>
      </c>
      <c r="K1879">
        <v>3.4249051136801853E-3</v>
      </c>
      <c r="L1879">
        <v>4.3272918380037927E-3</v>
      </c>
      <c r="M1879">
        <v>2.1453755291507174E-4</v>
      </c>
      <c r="N1879">
        <v>3.1889485248165197E-3</v>
      </c>
      <c r="O1879" t="s">
        <v>179</v>
      </c>
    </row>
    <row r="1880" spans="1:15">
      <c r="A1880" t="s">
        <v>6461</v>
      </c>
      <c r="B1880" t="s">
        <v>179</v>
      </c>
      <c r="C1880" t="s">
        <v>3013</v>
      </c>
      <c r="D1880" t="s">
        <v>178</v>
      </c>
      <c r="E1880" t="s">
        <v>3014</v>
      </c>
      <c r="F1880" t="s">
        <v>6462</v>
      </c>
      <c r="G1880">
        <v>424818283.73358995</v>
      </c>
      <c r="H1880">
        <v>630986315.75065303</v>
      </c>
      <c r="I1880">
        <v>1029855.0315213001</v>
      </c>
      <c r="J1880">
        <v>4403278.5359616959</v>
      </c>
      <c r="K1880">
        <v>7.9164897910428498E-3</v>
      </c>
      <c r="L1880">
        <v>1.0247146656748266E-2</v>
      </c>
      <c r="M1880">
        <v>4.6124141771625785E-3</v>
      </c>
      <c r="N1880">
        <v>1.0124654796242877E-2</v>
      </c>
      <c r="O1880" t="s">
        <v>179</v>
      </c>
    </row>
    <row r="1881" spans="1:15">
      <c r="A1881" t="s">
        <v>6463</v>
      </c>
      <c r="B1881" t="s">
        <v>179</v>
      </c>
      <c r="C1881" t="s">
        <v>4464</v>
      </c>
      <c r="D1881" t="s">
        <v>178</v>
      </c>
      <c r="E1881" t="s">
        <v>4465</v>
      </c>
      <c r="F1881" t="s">
        <v>6464</v>
      </c>
      <c r="G1881">
        <v>6072181039.4759979</v>
      </c>
      <c r="H1881">
        <v>6662506694.4825239</v>
      </c>
      <c r="I1881">
        <v>11740671.931496371</v>
      </c>
      <c r="J1881">
        <v>47099223.518890098</v>
      </c>
      <c r="K1881">
        <v>0.11315510901720358</v>
      </c>
      <c r="L1881">
        <v>0.10819835786566957</v>
      </c>
      <c r="M1881">
        <v>5.2582975281728853E-2</v>
      </c>
      <c r="N1881">
        <v>0.10829734603552552</v>
      </c>
      <c r="O1881" t="s">
        <v>179</v>
      </c>
    </row>
    <row r="1882" spans="1:15">
      <c r="A1882" t="s">
        <v>6465</v>
      </c>
      <c r="B1882" t="s">
        <v>179</v>
      </c>
      <c r="C1882" t="s">
        <v>3017</v>
      </c>
      <c r="D1882" t="s">
        <v>178</v>
      </c>
      <c r="E1882" t="s">
        <v>3018</v>
      </c>
      <c r="F1882" t="s">
        <v>6466</v>
      </c>
      <c r="G1882">
        <v>340679389.89329201</v>
      </c>
      <c r="H1882">
        <v>458620040.90543091</v>
      </c>
      <c r="I1882">
        <v>205887.59739936001</v>
      </c>
      <c r="J1882">
        <v>4454495.8589765998</v>
      </c>
      <c r="K1882">
        <v>6.3485612916798868E-3</v>
      </c>
      <c r="L1882">
        <v>7.4479377786363272E-3</v>
      </c>
      <c r="M1882">
        <v>9.2210927177191569E-4</v>
      </c>
      <c r="N1882">
        <v>1.0242421072184427E-2</v>
      </c>
      <c r="O1882" t="s">
        <v>179</v>
      </c>
    </row>
    <row r="1883" spans="1:15">
      <c r="A1883" t="s">
        <v>6467</v>
      </c>
      <c r="B1883" t="s">
        <v>179</v>
      </c>
      <c r="C1883" t="s">
        <v>6468</v>
      </c>
      <c r="D1883" t="s">
        <v>178</v>
      </c>
      <c r="E1883" t="s">
        <v>6469</v>
      </c>
      <c r="F1883" t="s">
        <v>6470</v>
      </c>
      <c r="G1883">
        <v>204682576.50227103</v>
      </c>
      <c r="H1883">
        <v>289026726.95857394</v>
      </c>
      <c r="I1883">
        <v>0</v>
      </c>
      <c r="J1883">
        <v>4872887.8737834189</v>
      </c>
      <c r="K1883">
        <v>3.8142603304257327E-3</v>
      </c>
      <c r="L1883">
        <v>4.6937614730060487E-3</v>
      </c>
      <c r="M1883">
        <v>0</v>
      </c>
      <c r="N1883">
        <v>1.1204448498981856E-2</v>
      </c>
      <c r="O1883" t="s">
        <v>179</v>
      </c>
    </row>
    <row r="1884" spans="1:15">
      <c r="A1884" t="s">
        <v>6471</v>
      </c>
      <c r="B1884" t="s">
        <v>179</v>
      </c>
      <c r="C1884" t="s">
        <v>6472</v>
      </c>
      <c r="D1884" t="s">
        <v>178</v>
      </c>
      <c r="E1884" t="s">
        <v>6473</v>
      </c>
      <c r="F1884" t="s">
        <v>6474</v>
      </c>
      <c r="G1884">
        <v>319333947.85016829</v>
      </c>
      <c r="H1884">
        <v>355644977.82418084</v>
      </c>
      <c r="I1884">
        <v>148507.00714482999</v>
      </c>
      <c r="J1884">
        <v>1753428.2559058717</v>
      </c>
      <c r="K1884">
        <v>5.9507889252587275E-3</v>
      </c>
      <c r="L1884">
        <v>5.7756343593043978E-3</v>
      </c>
      <c r="M1884">
        <v>6.6511868583188165E-4</v>
      </c>
      <c r="N1884">
        <v>4.0317358204885537E-3</v>
      </c>
      <c r="O1884" t="s">
        <v>179</v>
      </c>
    </row>
    <row r="1885" spans="1:15">
      <c r="A1885" t="s">
        <v>6475</v>
      </c>
      <c r="B1885" t="s">
        <v>179</v>
      </c>
      <c r="C1885" t="s">
        <v>6476</v>
      </c>
      <c r="D1885" t="s">
        <v>178</v>
      </c>
      <c r="E1885" t="s">
        <v>6477</v>
      </c>
      <c r="F1885" t="s">
        <v>6478</v>
      </c>
      <c r="G1885">
        <v>939018129.67302191</v>
      </c>
      <c r="H1885">
        <v>1023475636.3475195</v>
      </c>
      <c r="I1885">
        <v>1552895.8264523647</v>
      </c>
      <c r="J1885">
        <v>4250503.60548166</v>
      </c>
      <c r="K1885">
        <v>1.7498605219690669E-2</v>
      </c>
      <c r="L1885">
        <v>1.662112899038878E-2</v>
      </c>
      <c r="M1885">
        <v>6.9549582284459078E-3</v>
      </c>
      <c r="N1885">
        <v>9.7733725823203055E-3</v>
      </c>
      <c r="O1885" t="s">
        <v>179</v>
      </c>
    </row>
    <row r="1886" spans="1:15">
      <c r="A1886" t="s">
        <v>6479</v>
      </c>
      <c r="B1886" t="s">
        <v>179</v>
      </c>
      <c r="C1886" t="s">
        <v>2280</v>
      </c>
      <c r="D1886" t="s">
        <v>178</v>
      </c>
      <c r="E1886" t="s">
        <v>2281</v>
      </c>
      <c r="F1886" t="s">
        <v>6480</v>
      </c>
      <c r="G1886">
        <v>302863519.51307201</v>
      </c>
      <c r="H1886">
        <v>420333186.67460501</v>
      </c>
      <c r="I1886">
        <v>1018889.1349029</v>
      </c>
      <c r="J1886">
        <v>2751653.8711799998</v>
      </c>
      <c r="K1886">
        <v>5.6438624515702885E-3</v>
      </c>
      <c r="L1886">
        <v>6.8261635807885038E-3</v>
      </c>
      <c r="M1886">
        <v>4.5633011899168961E-3</v>
      </c>
      <c r="N1886">
        <v>6.3270005149374938E-3</v>
      </c>
      <c r="O1886" t="s">
        <v>179</v>
      </c>
    </row>
    <row r="1887" spans="1:15">
      <c r="A1887" t="s">
        <v>6481</v>
      </c>
      <c r="B1887" t="s">
        <v>179</v>
      </c>
      <c r="C1887" t="s">
        <v>149</v>
      </c>
      <c r="D1887" t="s">
        <v>178</v>
      </c>
      <c r="E1887" t="s">
        <v>584</v>
      </c>
      <c r="F1887" t="s">
        <v>6482</v>
      </c>
      <c r="G1887">
        <v>193046801.956772</v>
      </c>
      <c r="H1887">
        <v>304480427.12958115</v>
      </c>
      <c r="I1887">
        <v>0</v>
      </c>
      <c r="J1887">
        <v>3457896.9465586925</v>
      </c>
      <c r="K1887">
        <v>3.5974276423626039E-3</v>
      </c>
      <c r="L1887">
        <v>4.9447278221785148E-3</v>
      </c>
      <c r="M1887">
        <v>0</v>
      </c>
      <c r="N1887">
        <v>7.9508967281904461E-3</v>
      </c>
      <c r="O1887" t="s">
        <v>179</v>
      </c>
    </row>
    <row r="1888" spans="1:15">
      <c r="A1888" t="s">
        <v>6483</v>
      </c>
      <c r="B1888" t="s">
        <v>179</v>
      </c>
      <c r="C1888" t="s">
        <v>2286</v>
      </c>
      <c r="D1888" t="s">
        <v>178</v>
      </c>
      <c r="E1888" t="s">
        <v>2287</v>
      </c>
      <c r="F1888" t="s">
        <v>6484</v>
      </c>
      <c r="G1888">
        <v>306610686.07956004</v>
      </c>
      <c r="H1888">
        <v>429900298.22894299</v>
      </c>
      <c r="I1888">
        <v>157334.6954583</v>
      </c>
      <c r="J1888">
        <v>5796417.4979180004</v>
      </c>
      <c r="K1888">
        <v>5.7136909100072202E-3</v>
      </c>
      <c r="L1888">
        <v>6.9815323942343929E-3</v>
      </c>
      <c r="M1888">
        <v>7.0465527446074384E-4</v>
      </c>
      <c r="N1888">
        <v>1.3327961368336236E-2</v>
      </c>
      <c r="O1888" t="s">
        <v>179</v>
      </c>
    </row>
    <row r="1889" spans="1:15">
      <c r="A1889" t="s">
        <v>6485</v>
      </c>
      <c r="B1889" t="s">
        <v>179</v>
      </c>
      <c r="C1889" t="s">
        <v>6486</v>
      </c>
      <c r="D1889" t="s">
        <v>178</v>
      </c>
      <c r="E1889" t="s">
        <v>6487</v>
      </c>
      <c r="F1889" t="s">
        <v>6488</v>
      </c>
      <c r="G1889">
        <v>3694748930.41571</v>
      </c>
      <c r="H1889">
        <v>3875438706.24226</v>
      </c>
      <c r="I1889">
        <v>12117282.3449935</v>
      </c>
      <c r="J1889">
        <v>25210574.898984004</v>
      </c>
      <c r="K1889">
        <v>6.8851655656245778E-2</v>
      </c>
      <c r="L1889">
        <v>6.2936687834283037E-2</v>
      </c>
      <c r="M1889">
        <v>5.4269701235686862E-2</v>
      </c>
      <c r="N1889">
        <v>5.796779967072678E-2</v>
      </c>
      <c r="O1889" t="s">
        <v>179</v>
      </c>
    </row>
    <row r="1890" spans="1:15">
      <c r="A1890" t="s">
        <v>6489</v>
      </c>
      <c r="B1890" t="s">
        <v>179</v>
      </c>
      <c r="C1890" t="s">
        <v>143</v>
      </c>
      <c r="D1890" t="s">
        <v>178</v>
      </c>
      <c r="E1890" t="s">
        <v>6490</v>
      </c>
      <c r="F1890" t="s">
        <v>6491</v>
      </c>
      <c r="G1890">
        <v>104625854.27545591</v>
      </c>
      <c r="H1890">
        <v>200811689.4293299</v>
      </c>
      <c r="I1890">
        <v>225140.00400632</v>
      </c>
      <c r="J1890">
        <v>1426564.642134978</v>
      </c>
      <c r="K1890">
        <v>1.9497030588499905E-3</v>
      </c>
      <c r="L1890">
        <v>3.2611592052099098E-3</v>
      </c>
      <c r="M1890">
        <v>1.0083350709965556E-3</v>
      </c>
      <c r="N1890">
        <v>3.2801637298622284E-3</v>
      </c>
      <c r="O1890" t="s">
        <v>179</v>
      </c>
    </row>
    <row r="1891" spans="1:15">
      <c r="A1891" t="s">
        <v>6492</v>
      </c>
      <c r="B1891" t="s">
        <v>179</v>
      </c>
      <c r="C1891" t="s">
        <v>6493</v>
      </c>
      <c r="D1891" t="s">
        <v>178</v>
      </c>
      <c r="E1891" t="s">
        <v>6494</v>
      </c>
      <c r="F1891" t="s">
        <v>6495</v>
      </c>
      <c r="G1891">
        <v>70156084.461024016</v>
      </c>
      <c r="H1891">
        <v>119188863.7716122</v>
      </c>
      <c r="I1891">
        <v>0</v>
      </c>
      <c r="J1891">
        <v>862901.06461104518</v>
      </c>
      <c r="K1891">
        <v>1.3073588112406432E-3</v>
      </c>
      <c r="L1891">
        <v>1.9356137152767349E-3</v>
      </c>
      <c r="M1891">
        <v>0</v>
      </c>
      <c r="N1891">
        <v>1.9841069174128898E-3</v>
      </c>
      <c r="O1891" t="s">
        <v>179</v>
      </c>
    </row>
    <row r="1892" spans="1:15">
      <c r="A1892" t="s">
        <v>6496</v>
      </c>
      <c r="B1892" t="s">
        <v>177</v>
      </c>
      <c r="C1892" t="s">
        <v>6497</v>
      </c>
      <c r="D1892" t="s">
        <v>176</v>
      </c>
      <c r="E1892" t="s">
        <v>6498</v>
      </c>
      <c r="F1892" t="s">
        <v>6499</v>
      </c>
      <c r="G1892">
        <v>792527393.55038106</v>
      </c>
      <c r="H1892">
        <v>855194354.42078543</v>
      </c>
      <c r="I1892">
        <v>2219524.3382669999</v>
      </c>
      <c r="J1892">
        <v>1959669.2847857699</v>
      </c>
      <c r="K1892">
        <v>1.5265188902344027E-2</v>
      </c>
      <c r="L1892">
        <v>1.3980248672461051E-2</v>
      </c>
      <c r="M1892">
        <v>1.2479867794014304E-2</v>
      </c>
      <c r="N1892">
        <v>1.294427900473008E-2</v>
      </c>
      <c r="O1892" t="s">
        <v>6500</v>
      </c>
    </row>
    <row r="1893" spans="1:15">
      <c r="A1893" t="s">
        <v>6501</v>
      </c>
      <c r="B1893" t="s">
        <v>177</v>
      </c>
      <c r="C1893" t="s">
        <v>2493</v>
      </c>
      <c r="D1893" t="s">
        <v>176</v>
      </c>
      <c r="E1893" t="s">
        <v>2494</v>
      </c>
      <c r="F1893" t="s">
        <v>6502</v>
      </c>
      <c r="G1893">
        <v>102854419.12243101</v>
      </c>
      <c r="H1893">
        <v>148429042.75786468</v>
      </c>
      <c r="I1893">
        <v>388200.81602989999</v>
      </c>
      <c r="J1893">
        <v>363298.58601254097</v>
      </c>
      <c r="K1893">
        <v>1.9811203374447955E-3</v>
      </c>
      <c r="L1893">
        <v>2.4264366541284408E-3</v>
      </c>
      <c r="M1893">
        <v>2.1827626658801808E-3</v>
      </c>
      <c r="N1893">
        <v>2.3997101428695146E-3</v>
      </c>
      <c r="O1893" t="s">
        <v>6500</v>
      </c>
    </row>
    <row r="1894" spans="1:15">
      <c r="A1894" t="s">
        <v>6503</v>
      </c>
      <c r="B1894" t="s">
        <v>177</v>
      </c>
      <c r="C1894" t="s">
        <v>6504</v>
      </c>
      <c r="D1894" t="s">
        <v>176</v>
      </c>
      <c r="E1894" t="s">
        <v>6505</v>
      </c>
      <c r="F1894" t="s">
        <v>6506</v>
      </c>
      <c r="G1894">
        <v>29998066.898320001</v>
      </c>
      <c r="H1894">
        <v>56051796.487607703</v>
      </c>
      <c r="I1894">
        <v>141305.2060718</v>
      </c>
      <c r="J1894">
        <v>129924.35904312</v>
      </c>
      <c r="K1894">
        <v>5.7780483253276691E-4</v>
      </c>
      <c r="L1894">
        <v>9.1630405344019286E-4</v>
      </c>
      <c r="M1894">
        <v>7.9452622346954088E-4</v>
      </c>
      <c r="N1894">
        <v>8.5819437290855023E-4</v>
      </c>
      <c r="O1894" t="s">
        <v>6500</v>
      </c>
    </row>
    <row r="1895" spans="1:15">
      <c r="A1895" t="s">
        <v>6507</v>
      </c>
      <c r="B1895" t="s">
        <v>177</v>
      </c>
      <c r="C1895" t="s">
        <v>6508</v>
      </c>
      <c r="D1895" t="s">
        <v>176</v>
      </c>
      <c r="E1895" t="s">
        <v>6509</v>
      </c>
      <c r="F1895" t="s">
        <v>6510</v>
      </c>
      <c r="G1895">
        <v>158105513.27392802</v>
      </c>
      <c r="H1895">
        <v>183455685.96449989</v>
      </c>
      <c r="I1895">
        <v>541035.24235079996</v>
      </c>
      <c r="J1895">
        <v>471357.36188929097</v>
      </c>
      <c r="K1895">
        <v>3.0453338853266339E-3</v>
      </c>
      <c r="L1895">
        <v>2.9990330231982353E-3</v>
      </c>
      <c r="M1895">
        <v>3.0421150063677416E-3</v>
      </c>
      <c r="N1895">
        <v>3.1134749371221114E-3</v>
      </c>
      <c r="O1895" t="s">
        <v>6500</v>
      </c>
    </row>
    <row r="1896" spans="1:15">
      <c r="A1896" t="s">
        <v>6511</v>
      </c>
      <c r="B1896" t="s">
        <v>177</v>
      </c>
      <c r="C1896" t="s">
        <v>6512</v>
      </c>
      <c r="D1896" t="s">
        <v>176</v>
      </c>
      <c r="E1896" t="s">
        <v>6513</v>
      </c>
      <c r="F1896" t="s">
        <v>6514</v>
      </c>
      <c r="G1896">
        <v>93832893.564822003</v>
      </c>
      <c r="H1896">
        <v>203679794.35078099</v>
      </c>
      <c r="I1896">
        <v>514715.48162000004</v>
      </c>
      <c r="J1896">
        <v>482628.36655332003</v>
      </c>
      <c r="K1896">
        <v>1.8073531049870174E-3</v>
      </c>
      <c r="L1896">
        <v>3.3296456645907409E-3</v>
      </c>
      <c r="M1896">
        <v>2.8941251291551588E-3</v>
      </c>
      <c r="N1896">
        <v>3.1879237383394838E-3</v>
      </c>
      <c r="O1896" t="s">
        <v>6500</v>
      </c>
    </row>
    <row r="1897" spans="1:15">
      <c r="A1897" t="s">
        <v>6515</v>
      </c>
      <c r="B1897" t="s">
        <v>177</v>
      </c>
      <c r="C1897" t="s">
        <v>6516</v>
      </c>
      <c r="D1897" t="s">
        <v>176</v>
      </c>
      <c r="E1897" t="s">
        <v>6517</v>
      </c>
      <c r="F1897" t="s">
        <v>6518</v>
      </c>
      <c r="G1897">
        <v>50558370.176477</v>
      </c>
      <c r="H1897">
        <v>129288817.2545301</v>
      </c>
      <c r="I1897">
        <v>306296.53465099999</v>
      </c>
      <c r="J1897">
        <v>271225.55457129999</v>
      </c>
      <c r="K1897">
        <v>9.7382510386310778E-4</v>
      </c>
      <c r="L1897">
        <v>2.1135427361548692E-3</v>
      </c>
      <c r="M1897">
        <v>1.7222339905467461E-3</v>
      </c>
      <c r="N1897">
        <v>1.7915366020381099E-3</v>
      </c>
      <c r="O1897" t="s">
        <v>6500</v>
      </c>
    </row>
    <row r="1898" spans="1:15">
      <c r="A1898" t="s">
        <v>6519</v>
      </c>
      <c r="B1898" t="s">
        <v>177</v>
      </c>
      <c r="C1898" t="s">
        <v>6520</v>
      </c>
      <c r="D1898" t="s">
        <v>176</v>
      </c>
      <c r="E1898" t="s">
        <v>6521</v>
      </c>
      <c r="F1898" t="s">
        <v>6522</v>
      </c>
      <c r="G1898">
        <v>175195320.28211999</v>
      </c>
      <c r="H1898">
        <v>272275826.10631853</v>
      </c>
      <c r="I1898">
        <v>692411.5507219499</v>
      </c>
      <c r="J1898">
        <v>618448.54215584393</v>
      </c>
      <c r="K1898">
        <v>3.3745075320771411E-3</v>
      </c>
      <c r="L1898">
        <v>4.4510160021392908E-3</v>
      </c>
      <c r="M1898">
        <v>3.8932686896352752E-3</v>
      </c>
      <c r="N1898">
        <v>4.0850619754490671E-3</v>
      </c>
      <c r="O1898" t="s">
        <v>6500</v>
      </c>
    </row>
    <row r="1899" spans="1:15">
      <c r="A1899" t="s">
        <v>6523</v>
      </c>
      <c r="B1899" t="s">
        <v>177</v>
      </c>
      <c r="C1899" t="s">
        <v>6524</v>
      </c>
      <c r="D1899" t="s">
        <v>176</v>
      </c>
      <c r="E1899" t="s">
        <v>6525</v>
      </c>
      <c r="F1899" t="s">
        <v>6526</v>
      </c>
      <c r="G1899">
        <v>142724054.32253</v>
      </c>
      <c r="H1899">
        <v>172469290.44128898</v>
      </c>
      <c r="I1899">
        <v>521107.96007199993</v>
      </c>
      <c r="J1899">
        <v>479748.75300262001</v>
      </c>
      <c r="K1899">
        <v>2.7490654176401414E-3</v>
      </c>
      <c r="L1899">
        <v>2.8194334495638559E-3</v>
      </c>
      <c r="M1899">
        <v>2.9300685448598652E-3</v>
      </c>
      <c r="N1899">
        <v>3.1689029160428595E-3</v>
      </c>
      <c r="O1899" t="s">
        <v>1539</v>
      </c>
    </row>
    <row r="1900" spans="1:15">
      <c r="A1900" t="s">
        <v>6527</v>
      </c>
      <c r="B1900" t="s">
        <v>177</v>
      </c>
      <c r="C1900" t="s">
        <v>6528</v>
      </c>
      <c r="D1900" t="s">
        <v>176</v>
      </c>
      <c r="E1900" t="s">
        <v>6529</v>
      </c>
      <c r="F1900" t="s">
        <v>6530</v>
      </c>
      <c r="G1900">
        <v>183848842.10205799</v>
      </c>
      <c r="H1900">
        <v>234868131.901373</v>
      </c>
      <c r="I1900">
        <v>663361.00681399996</v>
      </c>
      <c r="J1900">
        <v>603989.03518777003</v>
      </c>
      <c r="K1900">
        <v>3.5411864965229447E-3</v>
      </c>
      <c r="L1900">
        <v>3.8394955161291594E-3</v>
      </c>
      <c r="M1900">
        <v>3.7299242553955956E-3</v>
      </c>
      <c r="N1900">
        <v>3.9895520371555507E-3</v>
      </c>
      <c r="O1900" t="s">
        <v>6500</v>
      </c>
    </row>
    <row r="1901" spans="1:15">
      <c r="A1901" t="s">
        <v>6531</v>
      </c>
      <c r="B1901" t="s">
        <v>177</v>
      </c>
      <c r="C1901" t="s">
        <v>6532</v>
      </c>
      <c r="D1901" t="s">
        <v>176</v>
      </c>
      <c r="E1901" t="s">
        <v>6533</v>
      </c>
      <c r="F1901" t="s">
        <v>6534</v>
      </c>
      <c r="G1901">
        <v>707348142.55443215</v>
      </c>
      <c r="H1901">
        <v>978570857.02580667</v>
      </c>
      <c r="I1901">
        <v>2867096.0142809008</v>
      </c>
      <c r="J1901">
        <v>2582476.2510352954</v>
      </c>
      <c r="K1901">
        <v>1.362451708759662E-2</v>
      </c>
      <c r="L1901">
        <v>1.5997140128585021E-2</v>
      </c>
      <c r="M1901">
        <v>1.6121012324158024E-2</v>
      </c>
      <c r="N1901">
        <v>1.7058129846712677E-2</v>
      </c>
      <c r="O1901" t="s">
        <v>6500</v>
      </c>
    </row>
    <row r="1902" spans="1:15">
      <c r="A1902" t="s">
        <v>6535</v>
      </c>
      <c r="B1902" t="s">
        <v>177</v>
      </c>
      <c r="C1902" t="s">
        <v>6536</v>
      </c>
      <c r="D1902" t="s">
        <v>176</v>
      </c>
      <c r="E1902" t="s">
        <v>6537</v>
      </c>
      <c r="F1902" t="s">
        <v>6538</v>
      </c>
      <c r="G1902">
        <v>1298524367.8574209</v>
      </c>
      <c r="H1902">
        <v>1647337795.8866601</v>
      </c>
      <c r="I1902">
        <v>4350139.5113697005</v>
      </c>
      <c r="J1902">
        <v>3735143.4628650704</v>
      </c>
      <c r="K1902">
        <v>2.5011400149640751E-2</v>
      </c>
      <c r="L1902">
        <v>2.6929775570884718E-2</v>
      </c>
      <c r="M1902">
        <v>2.4459820084604577E-2</v>
      </c>
      <c r="N1902">
        <v>2.4671886976737813E-2</v>
      </c>
      <c r="O1902" t="s">
        <v>6500</v>
      </c>
    </row>
    <row r="1903" spans="1:15">
      <c r="A1903" t="s">
        <v>6539</v>
      </c>
      <c r="B1903" t="s">
        <v>177</v>
      </c>
      <c r="C1903" t="s">
        <v>1842</v>
      </c>
      <c r="D1903" t="s">
        <v>176</v>
      </c>
      <c r="E1903" t="s">
        <v>1843</v>
      </c>
      <c r="F1903" t="s">
        <v>6540</v>
      </c>
      <c r="G1903">
        <v>446103299.92660213</v>
      </c>
      <c r="H1903">
        <v>613386548.59839034</v>
      </c>
      <c r="I1903">
        <v>1449590.5980977002</v>
      </c>
      <c r="J1903">
        <v>1349802.5195427721</v>
      </c>
      <c r="K1903">
        <v>8.5925750942585088E-3</v>
      </c>
      <c r="L1903">
        <v>1.0027307169907681E-2</v>
      </c>
      <c r="M1903">
        <v>8.1507099101380438E-3</v>
      </c>
      <c r="N1903">
        <v>8.9159025708561452E-3</v>
      </c>
      <c r="O1903" t="s">
        <v>6500</v>
      </c>
    </row>
    <row r="1904" spans="1:15">
      <c r="A1904" t="s">
        <v>6541</v>
      </c>
      <c r="B1904" t="s">
        <v>177</v>
      </c>
      <c r="C1904" t="s">
        <v>6542</v>
      </c>
      <c r="D1904" t="s">
        <v>176</v>
      </c>
      <c r="E1904" t="s">
        <v>6543</v>
      </c>
      <c r="F1904" t="s">
        <v>6544</v>
      </c>
      <c r="G1904">
        <v>1052535119.3879299</v>
      </c>
      <c r="H1904">
        <v>1200854573.1464093</v>
      </c>
      <c r="I1904">
        <v>3596753.1011410002</v>
      </c>
      <c r="J1904">
        <v>2995251.3170898398</v>
      </c>
      <c r="K1904">
        <v>2.027330229158392E-2</v>
      </c>
      <c r="L1904">
        <v>1.9630912511600221E-2</v>
      </c>
      <c r="M1904">
        <v>2.0223703978393102E-2</v>
      </c>
      <c r="N1904">
        <v>1.9784648888822382E-2</v>
      </c>
      <c r="O1904" t="s">
        <v>6500</v>
      </c>
    </row>
    <row r="1905" spans="1:15">
      <c r="A1905" t="s">
        <v>6545</v>
      </c>
      <c r="B1905" t="s">
        <v>177</v>
      </c>
      <c r="C1905" t="s">
        <v>3752</v>
      </c>
      <c r="D1905" t="s">
        <v>176</v>
      </c>
      <c r="E1905" t="s">
        <v>3753</v>
      </c>
      <c r="F1905" t="s">
        <v>6546</v>
      </c>
      <c r="G1905">
        <v>298593845.19913179</v>
      </c>
      <c r="H1905">
        <v>437640513.04271132</v>
      </c>
      <c r="I1905">
        <v>1224663.6788008041</v>
      </c>
      <c r="J1905">
        <v>1104483.6277234734</v>
      </c>
      <c r="K1905">
        <v>5.7513361546060659E-3</v>
      </c>
      <c r="L1905">
        <v>7.1543072868206865E-3</v>
      </c>
      <c r="M1905">
        <v>6.8859982925434686E-3</v>
      </c>
      <c r="N1905">
        <v>7.2954882461057627E-3</v>
      </c>
      <c r="O1905" t="s">
        <v>6500</v>
      </c>
    </row>
    <row r="1906" spans="1:15">
      <c r="A1906" t="s">
        <v>6547</v>
      </c>
      <c r="B1906" t="s">
        <v>177</v>
      </c>
      <c r="C1906" t="s">
        <v>1852</v>
      </c>
      <c r="D1906" t="s">
        <v>176</v>
      </c>
      <c r="E1906" t="s">
        <v>1853</v>
      </c>
      <c r="F1906" t="s">
        <v>6548</v>
      </c>
      <c r="G1906">
        <v>55888730.482785039</v>
      </c>
      <c r="H1906">
        <v>93213348.756515279</v>
      </c>
      <c r="I1906">
        <v>234922.08114005998</v>
      </c>
      <c r="J1906">
        <v>223439.51610565203</v>
      </c>
      <c r="K1906">
        <v>1.0764953177327258E-3</v>
      </c>
      <c r="L1906">
        <v>1.5238007459620444E-3</v>
      </c>
      <c r="M1906">
        <v>1.3209120819156191E-3</v>
      </c>
      <c r="N1906">
        <v>1.4758936416506734E-3</v>
      </c>
      <c r="O1906" t="s">
        <v>1539</v>
      </c>
    </row>
    <row r="1907" spans="1:15">
      <c r="A1907" t="s">
        <v>6549</v>
      </c>
      <c r="B1907" t="s">
        <v>177</v>
      </c>
      <c r="C1907" t="s">
        <v>6550</v>
      </c>
      <c r="D1907" t="s">
        <v>176</v>
      </c>
      <c r="E1907" t="s">
        <v>6551</v>
      </c>
      <c r="F1907" t="s">
        <v>6552</v>
      </c>
      <c r="G1907">
        <v>277008656.04098803</v>
      </c>
      <c r="H1907">
        <v>495431367.97540897</v>
      </c>
      <c r="I1907">
        <v>1123472.4343989999</v>
      </c>
      <c r="J1907">
        <v>991356.92038111005</v>
      </c>
      <c r="K1907">
        <v>5.3355751441054918E-3</v>
      </c>
      <c r="L1907">
        <v>8.0990405147434077E-3</v>
      </c>
      <c r="M1907">
        <v>6.3170235215651337E-3</v>
      </c>
      <c r="N1907">
        <v>6.5482480489486797E-3</v>
      </c>
      <c r="O1907" t="s">
        <v>6500</v>
      </c>
    </row>
    <row r="1908" spans="1:15">
      <c r="A1908" t="s">
        <v>6553</v>
      </c>
      <c r="B1908" t="s">
        <v>177</v>
      </c>
      <c r="C1908" t="s">
        <v>6554</v>
      </c>
      <c r="D1908" t="s">
        <v>176</v>
      </c>
      <c r="E1908" t="s">
        <v>6555</v>
      </c>
      <c r="F1908" t="s">
        <v>6556</v>
      </c>
      <c r="G1908">
        <v>96190066.924015895</v>
      </c>
      <c r="H1908">
        <v>124748994.93107289</v>
      </c>
      <c r="I1908">
        <v>344706.96545020002</v>
      </c>
      <c r="J1908">
        <v>320714.41540354298</v>
      </c>
      <c r="K1908">
        <v>1.8527555691750014E-3</v>
      </c>
      <c r="L1908">
        <v>2.0393282085651638E-3</v>
      </c>
      <c r="M1908">
        <v>1.9382068861895272E-3</v>
      </c>
      <c r="N1908">
        <v>2.1184272805889253E-3</v>
      </c>
      <c r="O1908" t="s">
        <v>6500</v>
      </c>
    </row>
    <row r="1909" spans="1:15">
      <c r="A1909" t="s">
        <v>6557</v>
      </c>
      <c r="B1909" t="s">
        <v>177</v>
      </c>
      <c r="C1909" t="s">
        <v>6558</v>
      </c>
      <c r="D1909" t="s">
        <v>176</v>
      </c>
      <c r="E1909" t="s">
        <v>6559</v>
      </c>
      <c r="F1909" t="s">
        <v>6560</v>
      </c>
      <c r="G1909">
        <v>879416601.67334211</v>
      </c>
      <c r="H1909">
        <v>1116913889.2235599</v>
      </c>
      <c r="I1909">
        <v>3268667.2789038201</v>
      </c>
      <c r="J1909">
        <v>2735207.60457</v>
      </c>
      <c r="K1909">
        <v>1.693879688910413E-2</v>
      </c>
      <c r="L1909">
        <v>1.8258696209058449E-2</v>
      </c>
      <c r="M1909">
        <v>1.837895390468702E-2</v>
      </c>
      <c r="N1909">
        <v>1.8066972138762686E-2</v>
      </c>
      <c r="O1909" t="s">
        <v>6500</v>
      </c>
    </row>
    <row r="1910" spans="1:15">
      <c r="A1910" t="s">
        <v>6561</v>
      </c>
      <c r="B1910" t="s">
        <v>177</v>
      </c>
      <c r="C1910" t="s">
        <v>1870</v>
      </c>
      <c r="D1910" t="s">
        <v>176</v>
      </c>
      <c r="E1910" t="s">
        <v>1871</v>
      </c>
      <c r="F1910" t="s">
        <v>6562</v>
      </c>
      <c r="G1910">
        <v>422930181.27352679</v>
      </c>
      <c r="H1910">
        <v>516832440.38631117</v>
      </c>
      <c r="I1910">
        <v>1454804.7527673398</v>
      </c>
      <c r="J1910">
        <v>1296528.2698114419</v>
      </c>
      <c r="K1910">
        <v>8.1462283350494345E-3</v>
      </c>
      <c r="L1910">
        <v>8.4488935190518821E-3</v>
      </c>
      <c r="M1910">
        <v>8.180027885982117E-3</v>
      </c>
      <c r="N1910">
        <v>8.5640081172134782E-3</v>
      </c>
      <c r="O1910" t="s">
        <v>6500</v>
      </c>
    </row>
    <row r="1911" spans="1:15">
      <c r="A1911" t="s">
        <v>6563</v>
      </c>
      <c r="B1911" t="s">
        <v>177</v>
      </c>
      <c r="C1911" t="s">
        <v>364</v>
      </c>
      <c r="D1911" t="s">
        <v>176</v>
      </c>
      <c r="E1911" t="s">
        <v>365</v>
      </c>
      <c r="F1911" t="s">
        <v>6564</v>
      </c>
      <c r="G1911">
        <v>102124081.336432</v>
      </c>
      <c r="H1911">
        <v>198216523.24608999</v>
      </c>
      <c r="I1911">
        <v>498193.55156399996</v>
      </c>
      <c r="J1911">
        <v>455750.41878254001</v>
      </c>
      <c r="K1911">
        <v>1.9670530075877792E-3</v>
      </c>
      <c r="L1911">
        <v>3.2403351023614323E-3</v>
      </c>
      <c r="M1911">
        <v>2.8012261691186019E-3</v>
      </c>
      <c r="N1911">
        <v>3.0103857947075441E-3</v>
      </c>
      <c r="O1911" t="s">
        <v>6500</v>
      </c>
    </row>
    <row r="1912" spans="1:15">
      <c r="A1912" t="s">
        <v>6565</v>
      </c>
      <c r="B1912" t="s">
        <v>177</v>
      </c>
      <c r="C1912" t="s">
        <v>6566</v>
      </c>
      <c r="D1912" t="s">
        <v>176</v>
      </c>
      <c r="E1912" t="s">
        <v>6567</v>
      </c>
      <c r="F1912" t="s">
        <v>6568</v>
      </c>
      <c r="G1912">
        <v>49436931.081129298</v>
      </c>
      <c r="H1912">
        <v>70860907.719925702</v>
      </c>
      <c r="I1912">
        <v>190959.96668740001</v>
      </c>
      <c r="J1912">
        <v>172697.35675639298</v>
      </c>
      <c r="K1912">
        <v>9.5222461437558794E-4</v>
      </c>
      <c r="L1912">
        <v>1.1583952886964927E-3</v>
      </c>
      <c r="M1912">
        <v>1.0737233636594814E-3</v>
      </c>
      <c r="N1912">
        <v>1.1407245021338055E-3</v>
      </c>
      <c r="O1912" t="s">
        <v>1539</v>
      </c>
    </row>
    <row r="1913" spans="1:15">
      <c r="A1913" t="s">
        <v>6569</v>
      </c>
      <c r="B1913" t="s">
        <v>177</v>
      </c>
      <c r="C1913" t="s">
        <v>380</v>
      </c>
      <c r="D1913" t="s">
        <v>176</v>
      </c>
      <c r="E1913" t="s">
        <v>381</v>
      </c>
      <c r="F1913" t="s">
        <v>6570</v>
      </c>
      <c r="G1913">
        <v>35033781.776895002</v>
      </c>
      <c r="H1913">
        <v>71554010.420207396</v>
      </c>
      <c r="I1913">
        <v>169241.634364</v>
      </c>
      <c r="J1913">
        <v>154064.26022561002</v>
      </c>
      <c r="K1913">
        <v>6.7479976230474972E-4</v>
      </c>
      <c r="L1913">
        <v>1.1697257518308698E-3</v>
      </c>
      <c r="M1913">
        <v>9.516062453970483E-4</v>
      </c>
      <c r="N1913">
        <v>1.0176465919532161E-3</v>
      </c>
      <c r="O1913" t="s">
        <v>6500</v>
      </c>
    </row>
    <row r="1914" spans="1:15">
      <c r="A1914" t="s">
        <v>6571</v>
      </c>
      <c r="B1914" t="s">
        <v>177</v>
      </c>
      <c r="C1914" t="s">
        <v>816</v>
      </c>
      <c r="D1914" t="s">
        <v>176</v>
      </c>
      <c r="E1914" t="s">
        <v>817</v>
      </c>
      <c r="F1914" t="s">
        <v>6572</v>
      </c>
      <c r="G1914">
        <v>526691428.45357102</v>
      </c>
      <c r="H1914">
        <v>676861873.34210348</v>
      </c>
      <c r="I1914">
        <v>1990236.4832502999</v>
      </c>
      <c r="J1914">
        <v>1736114.8160798182</v>
      </c>
      <c r="K1914">
        <v>1.0144815452461793E-2</v>
      </c>
      <c r="L1914">
        <v>1.1064966995297148E-2</v>
      </c>
      <c r="M1914">
        <v>1.1190635651772614E-2</v>
      </c>
      <c r="N1914">
        <v>1.1467626062241174E-2</v>
      </c>
      <c r="O1914" t="s">
        <v>6500</v>
      </c>
    </row>
    <row r="1915" spans="1:15">
      <c r="A1915" t="s">
        <v>6573</v>
      </c>
      <c r="B1915" t="s">
        <v>177</v>
      </c>
      <c r="C1915" t="s">
        <v>6574</v>
      </c>
      <c r="D1915" t="s">
        <v>176</v>
      </c>
      <c r="E1915" t="s">
        <v>6575</v>
      </c>
      <c r="F1915" t="s">
        <v>6576</v>
      </c>
      <c r="G1915">
        <v>321245898.54776037</v>
      </c>
      <c r="H1915">
        <v>455227169.76603037</v>
      </c>
      <c r="I1915">
        <v>1166149.9893626701</v>
      </c>
      <c r="J1915">
        <v>1092361.1239032119</v>
      </c>
      <c r="K1915">
        <v>6.187646465400147E-3</v>
      </c>
      <c r="L1915">
        <v>7.4418043137108279E-3</v>
      </c>
      <c r="M1915">
        <v>6.5569894613548476E-3</v>
      </c>
      <c r="N1915">
        <v>7.2154150047156855E-3</v>
      </c>
      <c r="O1915" t="s">
        <v>6500</v>
      </c>
    </row>
    <row r="1916" spans="1:15">
      <c r="A1916" t="s">
        <v>6577</v>
      </c>
      <c r="B1916" t="s">
        <v>177</v>
      </c>
      <c r="C1916" t="s">
        <v>6578</v>
      </c>
      <c r="D1916" t="s">
        <v>176</v>
      </c>
      <c r="E1916" t="s">
        <v>6579</v>
      </c>
      <c r="F1916" t="s">
        <v>6580</v>
      </c>
      <c r="G1916">
        <v>448025397.89464903</v>
      </c>
      <c r="H1916">
        <v>575859357.17314947</v>
      </c>
      <c r="I1916">
        <v>1619566.10222</v>
      </c>
      <c r="J1916">
        <v>1466704.2232499998</v>
      </c>
      <c r="K1916">
        <v>8.6295973963389505E-3</v>
      </c>
      <c r="L1916">
        <v>9.4138332088228374E-3</v>
      </c>
      <c r="M1916">
        <v>9.1064425340585016E-3</v>
      </c>
      <c r="N1916">
        <v>9.6880778968985014E-3</v>
      </c>
      <c r="O1916" t="s">
        <v>6500</v>
      </c>
    </row>
    <row r="1917" spans="1:15">
      <c r="A1917" t="s">
        <v>6581</v>
      </c>
      <c r="B1917" t="s">
        <v>177</v>
      </c>
      <c r="C1917" t="s">
        <v>2543</v>
      </c>
      <c r="D1917" t="s">
        <v>176</v>
      </c>
      <c r="E1917" t="s">
        <v>2544</v>
      </c>
      <c r="F1917" t="s">
        <v>6582</v>
      </c>
      <c r="G1917">
        <v>1753515957.442189</v>
      </c>
      <c r="H1917">
        <v>1720122713.2038021</v>
      </c>
      <c r="I1917">
        <v>5379476.2291445006</v>
      </c>
      <c r="J1917">
        <v>4494382.4500418799</v>
      </c>
      <c r="K1917">
        <v>3.377517616610691E-2</v>
      </c>
      <c r="L1917">
        <v>2.8119623514148259E-2</v>
      </c>
      <c r="M1917">
        <v>3.0247540422640714E-2</v>
      </c>
      <c r="N1917">
        <v>2.968691750131925E-2</v>
      </c>
      <c r="O1917" t="s">
        <v>6500</v>
      </c>
    </row>
    <row r="1918" spans="1:15">
      <c r="A1918" t="s">
        <v>6583</v>
      </c>
      <c r="B1918" t="s">
        <v>177</v>
      </c>
      <c r="C1918" t="s">
        <v>6584</v>
      </c>
      <c r="D1918" t="s">
        <v>176</v>
      </c>
      <c r="E1918" t="s">
        <v>6585</v>
      </c>
      <c r="F1918" t="s">
        <v>6586</v>
      </c>
      <c r="G1918">
        <v>133061545.94312626</v>
      </c>
      <c r="H1918">
        <v>234702205.45845389</v>
      </c>
      <c r="I1918">
        <v>533626.77232600003</v>
      </c>
      <c r="J1918">
        <v>474362.70499417902</v>
      </c>
      <c r="K1918">
        <v>2.5629519572317808E-3</v>
      </c>
      <c r="L1918">
        <v>3.8367830415655065E-3</v>
      </c>
      <c r="M1918">
        <v>3.0004589069633032E-3</v>
      </c>
      <c r="N1918">
        <v>3.1333262456855692E-3</v>
      </c>
      <c r="O1918" t="s">
        <v>1539</v>
      </c>
    </row>
    <row r="1919" spans="1:15">
      <c r="A1919" t="s">
        <v>6587</v>
      </c>
      <c r="B1919" t="s">
        <v>177</v>
      </c>
      <c r="C1919" t="s">
        <v>6588</v>
      </c>
      <c r="D1919" t="s">
        <v>176</v>
      </c>
      <c r="E1919" t="s">
        <v>6589</v>
      </c>
      <c r="F1919" t="s">
        <v>6590</v>
      </c>
      <c r="G1919">
        <v>163493827.51593301</v>
      </c>
      <c r="H1919">
        <v>358095197.8766169</v>
      </c>
      <c r="I1919">
        <v>768171.77616399992</v>
      </c>
      <c r="J1919">
        <v>675483.5194032701</v>
      </c>
      <c r="K1919">
        <v>3.1491203732622939E-3</v>
      </c>
      <c r="L1919">
        <v>5.853944064118548E-3</v>
      </c>
      <c r="M1919">
        <v>4.3192507711382567E-3</v>
      </c>
      <c r="N1919">
        <v>4.4617973074006639E-3</v>
      </c>
      <c r="O1919" t="s">
        <v>1539</v>
      </c>
    </row>
    <row r="1920" spans="1:15">
      <c r="A1920" t="s">
        <v>6591</v>
      </c>
      <c r="B1920" t="s">
        <v>177</v>
      </c>
      <c r="C1920" t="s">
        <v>6592</v>
      </c>
      <c r="D1920" t="s">
        <v>176</v>
      </c>
      <c r="E1920" t="s">
        <v>6593</v>
      </c>
      <c r="F1920" t="s">
        <v>6594</v>
      </c>
      <c r="G1920">
        <v>807464296.73906302</v>
      </c>
      <c r="H1920">
        <v>1046225632.138602</v>
      </c>
      <c r="I1920">
        <v>3100108.1684576003</v>
      </c>
      <c r="J1920">
        <v>2195697.1715169</v>
      </c>
      <c r="K1920">
        <v>1.5552894602672934E-2</v>
      </c>
      <c r="L1920">
        <v>1.7103123318332466E-2</v>
      </c>
      <c r="M1920">
        <v>1.7431185332125225E-2</v>
      </c>
      <c r="N1920">
        <v>1.4503323095722491E-2</v>
      </c>
      <c r="O1920" t="s">
        <v>6500</v>
      </c>
    </row>
    <row r="1921" spans="1:15">
      <c r="A1921" t="s">
        <v>6595</v>
      </c>
      <c r="B1921" t="s">
        <v>177</v>
      </c>
      <c r="C1921" t="s">
        <v>6596</v>
      </c>
      <c r="D1921" t="s">
        <v>176</v>
      </c>
      <c r="E1921" t="s">
        <v>6597</v>
      </c>
      <c r="F1921" t="s">
        <v>6598</v>
      </c>
      <c r="G1921">
        <v>229246673.955486</v>
      </c>
      <c r="H1921">
        <v>307343367.53438324</v>
      </c>
      <c r="I1921">
        <v>733556.18961989996</v>
      </c>
      <c r="J1921">
        <v>663958.21520902799</v>
      </c>
      <c r="K1921">
        <v>4.4156123960428142E-3</v>
      </c>
      <c r="L1921">
        <v>5.0242809529214057E-3</v>
      </c>
      <c r="M1921">
        <v>4.12461539984067E-3</v>
      </c>
      <c r="N1921">
        <v>4.3856687717018636E-3</v>
      </c>
      <c r="O1921" t="s">
        <v>6500</v>
      </c>
    </row>
    <row r="1922" spans="1:15">
      <c r="A1922" t="s">
        <v>6599</v>
      </c>
      <c r="B1922" t="s">
        <v>177</v>
      </c>
      <c r="C1922" t="s">
        <v>6600</v>
      </c>
      <c r="D1922" t="s">
        <v>176</v>
      </c>
      <c r="E1922" t="s">
        <v>6601</v>
      </c>
      <c r="F1922" t="s">
        <v>6602</v>
      </c>
      <c r="G1922">
        <v>308920109.73893946</v>
      </c>
      <c r="H1922">
        <v>460344937.10459709</v>
      </c>
      <c r="I1922">
        <v>1203577.49722294</v>
      </c>
      <c r="J1922">
        <v>1107183.4640776119</v>
      </c>
      <c r="K1922">
        <v>5.9502344893999914E-3</v>
      </c>
      <c r="L1922">
        <v>7.525466769702391E-3</v>
      </c>
      <c r="M1922">
        <v>6.7674356105150331E-3</v>
      </c>
      <c r="N1922">
        <v>7.3133215791617041E-3</v>
      </c>
      <c r="O1922" t="s">
        <v>6500</v>
      </c>
    </row>
    <row r="1923" spans="1:15">
      <c r="A1923" t="s">
        <v>6603</v>
      </c>
      <c r="B1923" t="s">
        <v>177</v>
      </c>
      <c r="C1923" t="s">
        <v>6604</v>
      </c>
      <c r="D1923" t="s">
        <v>176</v>
      </c>
      <c r="E1923" t="s">
        <v>6605</v>
      </c>
      <c r="F1923" t="s">
        <v>6606</v>
      </c>
      <c r="G1923">
        <v>1696953710.7782531</v>
      </c>
      <c r="H1923">
        <v>1367225759.6798184</v>
      </c>
      <c r="I1923">
        <v>4196125.4296853105</v>
      </c>
      <c r="J1923">
        <v>3558159.1162089203</v>
      </c>
      <c r="K1923">
        <v>3.2685707982303282E-2</v>
      </c>
      <c r="L1923">
        <v>2.2350657500147041E-2</v>
      </c>
      <c r="M1923">
        <v>2.3593834817086195E-2</v>
      </c>
      <c r="N1923">
        <v>2.3502845455102943E-2</v>
      </c>
      <c r="O1923" t="s">
        <v>6500</v>
      </c>
    </row>
    <row r="1924" spans="1:15">
      <c r="A1924" t="s">
        <v>6607</v>
      </c>
      <c r="B1924" t="s">
        <v>177</v>
      </c>
      <c r="C1924" t="s">
        <v>6608</v>
      </c>
      <c r="D1924" t="s">
        <v>176</v>
      </c>
      <c r="E1924" t="s">
        <v>6609</v>
      </c>
      <c r="F1924" t="s">
        <v>6610</v>
      </c>
      <c r="G1924">
        <v>265182764.90460601</v>
      </c>
      <c r="H1924">
        <v>278368663.17971826</v>
      </c>
      <c r="I1924">
        <v>769851.72314570006</v>
      </c>
      <c r="J1924">
        <v>697645.15249790403</v>
      </c>
      <c r="K1924">
        <v>5.1077918982460517E-3</v>
      </c>
      <c r="L1924">
        <v>4.5506183638323924E-3</v>
      </c>
      <c r="M1924">
        <v>4.3286967212777085E-3</v>
      </c>
      <c r="N1924">
        <v>4.6081823960503346E-3</v>
      </c>
      <c r="O1924" t="s">
        <v>6500</v>
      </c>
    </row>
    <row r="1925" spans="1:15">
      <c r="A1925" t="s">
        <v>6611</v>
      </c>
      <c r="B1925" t="s">
        <v>177</v>
      </c>
      <c r="C1925" t="s">
        <v>1982</v>
      </c>
      <c r="D1925" t="s">
        <v>176</v>
      </c>
      <c r="E1925" t="s">
        <v>1983</v>
      </c>
      <c r="F1925" t="s">
        <v>6612</v>
      </c>
      <c r="G1925">
        <v>2270927640.7054229</v>
      </c>
      <c r="H1925">
        <v>2332915856.830864</v>
      </c>
      <c r="I1925">
        <v>8767844.3405185398</v>
      </c>
      <c r="J1925">
        <v>7365308.124996813</v>
      </c>
      <c r="K1925">
        <v>4.3741250713902287E-2</v>
      </c>
      <c r="L1925">
        <v>3.8137230024761638E-2</v>
      </c>
      <c r="M1925">
        <v>4.9299544195854153E-2</v>
      </c>
      <c r="N1925">
        <v>4.865035343766512E-2</v>
      </c>
      <c r="O1925" t="s">
        <v>6500</v>
      </c>
    </row>
    <row r="1926" spans="1:15">
      <c r="A1926" t="s">
        <v>6613</v>
      </c>
      <c r="B1926" t="s">
        <v>177</v>
      </c>
      <c r="C1926" t="s">
        <v>444</v>
      </c>
      <c r="D1926" t="s">
        <v>176</v>
      </c>
      <c r="E1926" t="s">
        <v>445</v>
      </c>
      <c r="F1926" t="s">
        <v>6614</v>
      </c>
      <c r="G1926">
        <v>241598249.16626301</v>
      </c>
      <c r="H1926">
        <v>326685111.60207623</v>
      </c>
      <c r="I1926">
        <v>880551.21657599986</v>
      </c>
      <c r="J1926">
        <v>772977.33013446897</v>
      </c>
      <c r="K1926">
        <v>4.653521054303009E-3</v>
      </c>
      <c r="L1926">
        <v>5.3404691859559742E-3</v>
      </c>
      <c r="M1926">
        <v>4.9511341593610324E-3</v>
      </c>
      <c r="N1926">
        <v>5.1057769304608614E-3</v>
      </c>
      <c r="O1926" t="s">
        <v>6500</v>
      </c>
    </row>
    <row r="1927" spans="1:15">
      <c r="A1927" t="s">
        <v>6615</v>
      </c>
      <c r="B1927" t="s">
        <v>177</v>
      </c>
      <c r="C1927" t="s">
        <v>6616</v>
      </c>
      <c r="D1927" t="s">
        <v>176</v>
      </c>
      <c r="E1927" t="s">
        <v>6617</v>
      </c>
      <c r="F1927" t="s">
        <v>6618</v>
      </c>
      <c r="G1927">
        <v>1082237982.5816727</v>
      </c>
      <c r="H1927">
        <v>1243123995.098079</v>
      </c>
      <c r="I1927">
        <v>3496330.9317788999</v>
      </c>
      <c r="J1927">
        <v>3086665.0239177756</v>
      </c>
      <c r="K1927">
        <v>2.0845421086824203E-2</v>
      </c>
      <c r="L1927">
        <v>2.0321909858660309E-2</v>
      </c>
      <c r="M1927">
        <v>1.9659053537026162E-2</v>
      </c>
      <c r="N1927">
        <v>2.0388467367391208E-2</v>
      </c>
      <c r="O1927" t="s">
        <v>6500</v>
      </c>
    </row>
    <row r="1928" spans="1:15">
      <c r="A1928" t="s">
        <v>6619</v>
      </c>
      <c r="B1928" t="s">
        <v>177</v>
      </c>
      <c r="C1928" t="s">
        <v>6620</v>
      </c>
      <c r="D1928" t="s">
        <v>176</v>
      </c>
      <c r="E1928" t="s">
        <v>6621</v>
      </c>
      <c r="F1928" t="s">
        <v>6622</v>
      </c>
      <c r="G1928">
        <v>54505982.140495002</v>
      </c>
      <c r="H1928">
        <v>76916159.233632699</v>
      </c>
      <c r="I1928">
        <v>208970.59604199999</v>
      </c>
      <c r="J1928">
        <v>203666.77535097001</v>
      </c>
      <c r="K1928">
        <v>1.0498616457344612E-3</v>
      </c>
      <c r="L1928">
        <v>1.2573832222560579E-3</v>
      </c>
      <c r="M1928">
        <v>1.1749929327095334E-3</v>
      </c>
      <c r="N1928">
        <v>1.3452879955838264E-3</v>
      </c>
      <c r="O1928" t="s">
        <v>1539</v>
      </c>
    </row>
    <row r="1929" spans="1:15">
      <c r="A1929" t="s">
        <v>6623</v>
      </c>
      <c r="B1929" t="s">
        <v>177</v>
      </c>
      <c r="C1929" t="s">
        <v>729</v>
      </c>
      <c r="D1929" t="s">
        <v>176</v>
      </c>
      <c r="E1929" t="s">
        <v>730</v>
      </c>
      <c r="F1929" t="s">
        <v>6624</v>
      </c>
      <c r="G1929">
        <v>24527264.374393001</v>
      </c>
      <c r="H1929">
        <v>56163210.804894</v>
      </c>
      <c r="I1929">
        <v>145671.8132841</v>
      </c>
      <c r="J1929">
        <v>116822.43629062</v>
      </c>
      <c r="K1929">
        <v>4.7242950462007035E-4</v>
      </c>
      <c r="L1929">
        <v>9.1812539364582351E-4</v>
      </c>
      <c r="M1929">
        <v>8.1907863759645371E-4</v>
      </c>
      <c r="N1929">
        <v>7.7165173792240205E-4</v>
      </c>
      <c r="O1929" t="s">
        <v>6500</v>
      </c>
    </row>
    <row r="1930" spans="1:15">
      <c r="A1930" t="s">
        <v>6625</v>
      </c>
      <c r="B1930" t="s">
        <v>177</v>
      </c>
      <c r="C1930" t="s">
        <v>6626</v>
      </c>
      <c r="D1930" t="s">
        <v>176</v>
      </c>
      <c r="E1930" t="s">
        <v>6627</v>
      </c>
      <c r="F1930" t="s">
        <v>6628</v>
      </c>
      <c r="G1930">
        <v>316498699.22555262</v>
      </c>
      <c r="H1930">
        <v>387573029.49753213</v>
      </c>
      <c r="I1930">
        <v>990619.85698799998</v>
      </c>
      <c r="J1930">
        <v>916696.78786648007</v>
      </c>
      <c r="K1930">
        <v>6.0962087498078292E-3</v>
      </c>
      <c r="L1930">
        <v>6.3358315020500657E-3</v>
      </c>
      <c r="M1930">
        <v>5.5700244580279982E-3</v>
      </c>
      <c r="N1930">
        <v>6.0550926000663245E-3</v>
      </c>
      <c r="O1930" t="s">
        <v>6500</v>
      </c>
    </row>
    <row r="1931" spans="1:15">
      <c r="A1931" t="s">
        <v>6629</v>
      </c>
      <c r="B1931" t="s">
        <v>177</v>
      </c>
      <c r="C1931" t="s">
        <v>452</v>
      </c>
      <c r="D1931" t="s">
        <v>176</v>
      </c>
      <c r="E1931" t="s">
        <v>453</v>
      </c>
      <c r="F1931" t="s">
        <v>6630</v>
      </c>
      <c r="G1931">
        <v>95280286.625087813</v>
      </c>
      <c r="H1931">
        <v>135214114.6590628</v>
      </c>
      <c r="I1931">
        <v>349696.83429490001</v>
      </c>
      <c r="J1931">
        <v>330789.71879079595</v>
      </c>
      <c r="K1931">
        <v>1.8352319249000035E-3</v>
      </c>
      <c r="L1931">
        <v>2.2104062511505455E-3</v>
      </c>
      <c r="M1931">
        <v>1.9662637551400831E-3</v>
      </c>
      <c r="N1931">
        <v>2.184978070109598E-3</v>
      </c>
      <c r="O1931" t="s">
        <v>6500</v>
      </c>
    </row>
    <row r="1932" spans="1:15">
      <c r="A1932" t="s">
        <v>6631</v>
      </c>
      <c r="B1932" t="s">
        <v>177</v>
      </c>
      <c r="C1932" t="s">
        <v>6632</v>
      </c>
      <c r="D1932" t="s">
        <v>176</v>
      </c>
      <c r="E1932" t="s">
        <v>6633</v>
      </c>
      <c r="F1932" t="s">
        <v>6634</v>
      </c>
      <c r="G1932">
        <v>3253417673.1893539</v>
      </c>
      <c r="H1932">
        <v>3125650250.5137854</v>
      </c>
      <c r="I1932">
        <v>10021202.868830498</v>
      </c>
      <c r="J1932">
        <v>7880752.6334009999</v>
      </c>
      <c r="K1932">
        <v>6.2665386412669027E-2</v>
      </c>
      <c r="L1932">
        <v>5.1096417486196678E-2</v>
      </c>
      <c r="M1932">
        <v>5.6346886935986766E-2</v>
      </c>
      <c r="N1932">
        <v>5.2055038901707137E-2</v>
      </c>
      <c r="O1932" t="s">
        <v>6500</v>
      </c>
    </row>
    <row r="1933" spans="1:15">
      <c r="A1933" t="s">
        <v>6635</v>
      </c>
      <c r="B1933" t="s">
        <v>177</v>
      </c>
      <c r="C1933" t="s">
        <v>6636</v>
      </c>
      <c r="D1933" t="s">
        <v>176</v>
      </c>
      <c r="E1933" t="s">
        <v>6637</v>
      </c>
      <c r="F1933" t="s">
        <v>6638</v>
      </c>
      <c r="G1933">
        <v>343441081.78406394</v>
      </c>
      <c r="H1933">
        <v>328724210.99976599</v>
      </c>
      <c r="I1933">
        <v>950774.12723090011</v>
      </c>
      <c r="J1933">
        <v>877738.70301563607</v>
      </c>
      <c r="K1933">
        <v>6.615156817195671E-3</v>
      </c>
      <c r="L1933">
        <v>5.3738032655136856E-3</v>
      </c>
      <c r="M1933">
        <v>5.345981211035313E-3</v>
      </c>
      <c r="N1933">
        <v>5.797761261705117E-3</v>
      </c>
      <c r="O1933" t="s">
        <v>6500</v>
      </c>
    </row>
    <row r="1934" spans="1:15">
      <c r="A1934" t="s">
        <v>6639</v>
      </c>
      <c r="B1934" t="s">
        <v>177</v>
      </c>
      <c r="C1934" t="s">
        <v>6640</v>
      </c>
      <c r="D1934" t="s">
        <v>176</v>
      </c>
      <c r="E1934" t="s">
        <v>6641</v>
      </c>
      <c r="F1934" t="s">
        <v>6642</v>
      </c>
      <c r="G1934">
        <v>489367373.06998253</v>
      </c>
      <c r="H1934">
        <v>640567684.71707058</v>
      </c>
      <c r="I1934">
        <v>1805220.1396456398</v>
      </c>
      <c r="J1934">
        <v>1573664.3331660039</v>
      </c>
      <c r="K1934">
        <v>9.4259018090107945E-3</v>
      </c>
      <c r="L1934">
        <v>1.0471649488323163E-2</v>
      </c>
      <c r="M1934">
        <v>1.0150331894742884E-2</v>
      </c>
      <c r="N1934">
        <v>1.0394585630564751E-2</v>
      </c>
      <c r="O1934" t="s">
        <v>6500</v>
      </c>
    </row>
    <row r="1935" spans="1:15">
      <c r="A1935" t="s">
        <v>6643</v>
      </c>
      <c r="B1935" t="s">
        <v>177</v>
      </c>
      <c r="C1935" t="s">
        <v>6644</v>
      </c>
      <c r="D1935" t="s">
        <v>176</v>
      </c>
      <c r="E1935" t="s">
        <v>6645</v>
      </c>
      <c r="F1935" t="s">
        <v>6646</v>
      </c>
      <c r="G1935">
        <v>348839595.31243598</v>
      </c>
      <c r="H1935">
        <v>648288441.65087545</v>
      </c>
      <c r="I1935">
        <v>1426392.2886161001</v>
      </c>
      <c r="J1935">
        <v>1264351.03826551</v>
      </c>
      <c r="K1935">
        <v>6.7191397576884665E-3</v>
      </c>
      <c r="L1935">
        <v>1.0597864191818634E-2</v>
      </c>
      <c r="M1935">
        <v>8.0202712254237116E-3</v>
      </c>
      <c r="N1935">
        <v>8.3514666103561737E-3</v>
      </c>
      <c r="O1935" t="s">
        <v>6500</v>
      </c>
    </row>
    <row r="1936" spans="1:15">
      <c r="A1936" t="s">
        <v>6647</v>
      </c>
      <c r="B1936" t="s">
        <v>177</v>
      </c>
      <c r="C1936" t="s">
        <v>2597</v>
      </c>
      <c r="D1936" t="s">
        <v>176</v>
      </c>
      <c r="E1936" t="s">
        <v>2598</v>
      </c>
      <c r="F1936" t="s">
        <v>6648</v>
      </c>
      <c r="G1936">
        <v>497778783.15432656</v>
      </c>
      <c r="H1936">
        <v>710323106.42870975</v>
      </c>
      <c r="I1936">
        <v>1814818.9752299001</v>
      </c>
      <c r="J1936">
        <v>1619624.6715258479</v>
      </c>
      <c r="K1936">
        <v>9.5879173619336736E-3</v>
      </c>
      <c r="L1936">
        <v>1.1611972897545848E-2</v>
      </c>
      <c r="M1936">
        <v>1.0204303908927501E-2</v>
      </c>
      <c r="N1936">
        <v>1.0698169223725296E-2</v>
      </c>
      <c r="O1936" t="s">
        <v>6500</v>
      </c>
    </row>
    <row r="1937" spans="1:15">
      <c r="A1937" t="s">
        <v>6649</v>
      </c>
      <c r="B1937" t="s">
        <v>177</v>
      </c>
      <c r="C1937" t="s">
        <v>6650</v>
      </c>
      <c r="D1937" t="s">
        <v>176</v>
      </c>
      <c r="E1937" t="s">
        <v>6651</v>
      </c>
      <c r="F1937" t="s">
        <v>6652</v>
      </c>
      <c r="G1937">
        <v>115939602.58874601</v>
      </c>
      <c r="H1937">
        <v>126520428.182825</v>
      </c>
      <c r="I1937">
        <v>407612.17839000002</v>
      </c>
      <c r="J1937">
        <v>349451.54007603996</v>
      </c>
      <c r="K1937">
        <v>2.2331593193912654E-3</v>
      </c>
      <c r="L1937">
        <v>2.0682866286460986E-3</v>
      </c>
      <c r="M1937">
        <v>2.2919082299900579E-3</v>
      </c>
      <c r="N1937">
        <v>2.3082457170171813E-3</v>
      </c>
      <c r="O1937" t="s">
        <v>1539</v>
      </c>
    </row>
    <row r="1938" spans="1:15">
      <c r="A1938" t="s">
        <v>6653</v>
      </c>
      <c r="B1938" t="s">
        <v>177</v>
      </c>
      <c r="C1938" t="s">
        <v>6654</v>
      </c>
      <c r="D1938" t="s">
        <v>176</v>
      </c>
      <c r="E1938" t="s">
        <v>6655</v>
      </c>
      <c r="F1938" t="s">
        <v>6656</v>
      </c>
      <c r="G1938">
        <v>173270281.136951</v>
      </c>
      <c r="H1938">
        <v>190937293.34478801</v>
      </c>
      <c r="I1938">
        <v>563717.11531400005</v>
      </c>
      <c r="J1938">
        <v>466968.92070650996</v>
      </c>
      <c r="K1938">
        <v>3.3374285788011324E-3</v>
      </c>
      <c r="L1938">
        <v>3.1213382408431631E-3</v>
      </c>
      <c r="M1938">
        <v>3.1696498889644256E-3</v>
      </c>
      <c r="N1938">
        <v>3.0844877975538271E-3</v>
      </c>
      <c r="O1938" t="s">
        <v>6500</v>
      </c>
    </row>
    <row r="1939" spans="1:15">
      <c r="A1939" t="s">
        <v>6657</v>
      </c>
      <c r="B1939" t="s">
        <v>177</v>
      </c>
      <c r="C1939" t="s">
        <v>6658</v>
      </c>
      <c r="D1939" t="s">
        <v>176</v>
      </c>
      <c r="E1939" t="s">
        <v>6659</v>
      </c>
      <c r="F1939" t="s">
        <v>6660</v>
      </c>
      <c r="G1939">
        <v>15135147.802267</v>
      </c>
      <c r="H1939">
        <v>37119447.861795001</v>
      </c>
      <c r="I1939">
        <v>77809.802930999998</v>
      </c>
      <c r="J1939">
        <v>73108.424223770009</v>
      </c>
      <c r="K1939">
        <v>2.9152416957031719E-4</v>
      </c>
      <c r="L1939">
        <v>6.0680839274695521E-4</v>
      </c>
      <c r="M1939">
        <v>4.3750637779236304E-4</v>
      </c>
      <c r="N1939">
        <v>4.8290589034368582E-4</v>
      </c>
      <c r="O1939" t="s">
        <v>1539</v>
      </c>
    </row>
    <row r="1940" spans="1:15">
      <c r="A1940" t="s">
        <v>6661</v>
      </c>
      <c r="B1940" t="s">
        <v>177</v>
      </c>
      <c r="C1940" t="s">
        <v>6662</v>
      </c>
      <c r="D1940" t="s">
        <v>176</v>
      </c>
      <c r="E1940" t="s">
        <v>6663</v>
      </c>
      <c r="F1940" t="s">
        <v>6664</v>
      </c>
      <c r="G1940">
        <v>1142181356.5600839</v>
      </c>
      <c r="H1940">
        <v>1445679613.3772163</v>
      </c>
      <c r="I1940">
        <v>4060071.6450229995</v>
      </c>
      <c r="J1940">
        <v>3513172.0300052003</v>
      </c>
      <c r="K1940">
        <v>2.2000014523809459E-2</v>
      </c>
      <c r="L1940">
        <v>2.3633178108863354E-2</v>
      </c>
      <c r="M1940">
        <v>2.2828836111648852E-2</v>
      </c>
      <c r="N1940">
        <v>2.3205690521894681E-2</v>
      </c>
      <c r="O1940" t="s">
        <v>6500</v>
      </c>
    </row>
    <row r="1941" spans="1:15">
      <c r="A1941" t="s">
        <v>6665</v>
      </c>
      <c r="B1941" t="s">
        <v>177</v>
      </c>
      <c r="C1941" t="s">
        <v>468</v>
      </c>
      <c r="D1941" t="s">
        <v>176</v>
      </c>
      <c r="E1941" t="s">
        <v>469</v>
      </c>
      <c r="F1941" t="s">
        <v>6666</v>
      </c>
      <c r="G1941">
        <v>187654004.37152362</v>
      </c>
      <c r="H1941">
        <v>373344109.7003513</v>
      </c>
      <c r="I1941">
        <v>897772.69809818</v>
      </c>
      <c r="J1941">
        <v>777595.85988891905</v>
      </c>
      <c r="K1941">
        <v>3.6144792575305454E-3</v>
      </c>
      <c r="L1941">
        <v>6.1032249184392318E-3</v>
      </c>
      <c r="M1941">
        <v>5.0479665341669243E-3</v>
      </c>
      <c r="N1941">
        <v>5.1362838829336014E-3</v>
      </c>
      <c r="O1941" t="s">
        <v>6500</v>
      </c>
    </row>
    <row r="1942" spans="1:15">
      <c r="A1942" t="s">
        <v>6667</v>
      </c>
      <c r="B1942" t="s">
        <v>177</v>
      </c>
      <c r="C1942" t="s">
        <v>6668</v>
      </c>
      <c r="D1942" t="s">
        <v>176</v>
      </c>
      <c r="E1942" t="s">
        <v>6669</v>
      </c>
      <c r="F1942" t="s">
        <v>6670</v>
      </c>
      <c r="G1942">
        <v>968976765.4926579</v>
      </c>
      <c r="H1942">
        <v>1333040715.0321729</v>
      </c>
      <c r="I1942">
        <v>3480086.7010097001</v>
      </c>
      <c r="J1942">
        <v>3047949.9201144725</v>
      </c>
      <c r="K1942">
        <v>1.8663851227859705E-2</v>
      </c>
      <c r="L1942">
        <v>2.179181912313629E-2</v>
      </c>
      <c r="M1942">
        <v>1.9567716015323939E-2</v>
      </c>
      <c r="N1942">
        <v>2.0132741001101895E-2</v>
      </c>
      <c r="O1942" t="s">
        <v>6500</v>
      </c>
    </row>
    <row r="1943" spans="1:15">
      <c r="A1943" t="s">
        <v>6671</v>
      </c>
      <c r="B1943" t="s">
        <v>177</v>
      </c>
      <c r="C1943" t="s">
        <v>2070</v>
      </c>
      <c r="D1943" t="s">
        <v>176</v>
      </c>
      <c r="E1943" t="s">
        <v>2071</v>
      </c>
      <c r="F1943" t="s">
        <v>6672</v>
      </c>
      <c r="G1943">
        <v>82505079.406609014</v>
      </c>
      <c r="H1943">
        <v>120618021.9953405</v>
      </c>
      <c r="I1943">
        <v>299521.66597620002</v>
      </c>
      <c r="J1943">
        <v>297371.57694346004</v>
      </c>
      <c r="K1943">
        <v>1.5891635201436313E-3</v>
      </c>
      <c r="L1943">
        <v>1.9717973267226849E-3</v>
      </c>
      <c r="M1943">
        <v>1.6841404837869469E-3</v>
      </c>
      <c r="N1943">
        <v>1.9642399306439629E-3</v>
      </c>
      <c r="O1943" t="s">
        <v>6500</v>
      </c>
    </row>
    <row r="1944" spans="1:15">
      <c r="A1944" t="s">
        <v>6673</v>
      </c>
      <c r="B1944" t="s">
        <v>177</v>
      </c>
      <c r="C1944" t="s">
        <v>488</v>
      </c>
      <c r="D1944" t="s">
        <v>176</v>
      </c>
      <c r="E1944" t="s">
        <v>489</v>
      </c>
      <c r="F1944" t="s">
        <v>6674</v>
      </c>
      <c r="G1944">
        <v>307934928.22387302</v>
      </c>
      <c r="H1944">
        <v>365964988.19252938</v>
      </c>
      <c r="I1944">
        <v>940879.35644370003</v>
      </c>
      <c r="J1944">
        <v>829196.78560769302</v>
      </c>
      <c r="K1944">
        <v>5.931258511972618E-3</v>
      </c>
      <c r="L1944">
        <v>5.9825950836766683E-3</v>
      </c>
      <c r="M1944">
        <v>5.2903452222122539E-3</v>
      </c>
      <c r="N1944">
        <v>5.4771254650269703E-3</v>
      </c>
      <c r="O1944" t="s">
        <v>6500</v>
      </c>
    </row>
    <row r="1945" spans="1:15">
      <c r="A1945" t="s">
        <v>6675</v>
      </c>
      <c r="B1945" t="s">
        <v>177</v>
      </c>
      <c r="C1945" t="s">
        <v>6676</v>
      </c>
      <c r="D1945" t="s">
        <v>176</v>
      </c>
      <c r="E1945" t="s">
        <v>6677</v>
      </c>
      <c r="F1945" t="s">
        <v>6678</v>
      </c>
      <c r="G1945">
        <v>277239419.2651208</v>
      </c>
      <c r="H1945">
        <v>354169616.17783421</v>
      </c>
      <c r="I1945">
        <v>1025392.57863265</v>
      </c>
      <c r="J1945">
        <v>861533.09708443179</v>
      </c>
      <c r="K1945">
        <v>5.3400199673844951E-3</v>
      </c>
      <c r="L1945">
        <v>5.7897708056664221E-3</v>
      </c>
      <c r="M1945">
        <v>5.7655433633544088E-3</v>
      </c>
      <c r="N1945">
        <v>5.6907177486783013E-3</v>
      </c>
      <c r="O1945" t="s">
        <v>6500</v>
      </c>
    </row>
    <row r="1946" spans="1:15">
      <c r="A1946" t="s">
        <v>6679</v>
      </c>
      <c r="B1946" t="s">
        <v>177</v>
      </c>
      <c r="C1946" t="s">
        <v>910</v>
      </c>
      <c r="D1946" t="s">
        <v>176</v>
      </c>
      <c r="E1946" t="s">
        <v>911</v>
      </c>
      <c r="F1946" t="s">
        <v>6680</v>
      </c>
      <c r="G1946">
        <v>382031537.54536402</v>
      </c>
      <c r="H1946">
        <v>554361621.71493959</v>
      </c>
      <c r="I1946">
        <v>1648021.1732243001</v>
      </c>
      <c r="J1946">
        <v>1443384.4545231781</v>
      </c>
      <c r="K1946">
        <v>7.3584631077010069E-3</v>
      </c>
      <c r="L1946">
        <v>9.0624000099868689E-3</v>
      </c>
      <c r="M1946">
        <v>9.2664387630163811E-3</v>
      </c>
      <c r="N1946">
        <v>9.5340429303511966E-3</v>
      </c>
      <c r="O1946" t="s">
        <v>6500</v>
      </c>
    </row>
    <row r="1947" spans="1:15">
      <c r="A1947" t="s">
        <v>6681</v>
      </c>
      <c r="B1947" t="s">
        <v>177</v>
      </c>
      <c r="C1947" t="s">
        <v>6682</v>
      </c>
      <c r="D1947" t="s">
        <v>176</v>
      </c>
      <c r="E1947" t="s">
        <v>6683</v>
      </c>
      <c r="F1947" t="s">
        <v>6684</v>
      </c>
      <c r="G1947">
        <v>277449145.300125</v>
      </c>
      <c r="H1947">
        <v>396909282.71128035</v>
      </c>
      <c r="I1947">
        <v>900052.89213319996</v>
      </c>
      <c r="J1947">
        <v>844182.69068635989</v>
      </c>
      <c r="K1947">
        <v>5.3440595849019879E-3</v>
      </c>
      <c r="L1947">
        <v>6.4884554534624505E-3</v>
      </c>
      <c r="M1947">
        <v>5.0607875335185095E-3</v>
      </c>
      <c r="N1947">
        <v>5.576112441034951E-3</v>
      </c>
      <c r="O1947" t="s">
        <v>6500</v>
      </c>
    </row>
    <row r="1948" spans="1:15">
      <c r="A1948" t="s">
        <v>6685</v>
      </c>
      <c r="B1948" t="s">
        <v>177</v>
      </c>
      <c r="C1948" t="s">
        <v>500</v>
      </c>
      <c r="D1948" t="s">
        <v>176</v>
      </c>
      <c r="E1948" t="s">
        <v>501</v>
      </c>
      <c r="F1948" t="s">
        <v>6686</v>
      </c>
      <c r="G1948">
        <v>123526252.13411969</v>
      </c>
      <c r="H1948">
        <v>254673283.50653481</v>
      </c>
      <c r="I1948">
        <v>620371.59906779998</v>
      </c>
      <c r="J1948">
        <v>542718.43606652995</v>
      </c>
      <c r="K1948">
        <v>2.379288827832855E-3</v>
      </c>
      <c r="L1948">
        <v>4.1632592816459261E-3</v>
      </c>
      <c r="M1948">
        <v>3.4882048401291468E-3</v>
      </c>
      <c r="N1948">
        <v>3.5848389889031242E-3</v>
      </c>
      <c r="O1948" t="s">
        <v>6500</v>
      </c>
    </row>
    <row r="1949" spans="1:15">
      <c r="A1949" t="s">
        <v>6687</v>
      </c>
      <c r="B1949" t="s">
        <v>177</v>
      </c>
      <c r="C1949" t="s">
        <v>504</v>
      </c>
      <c r="D1949" t="s">
        <v>176</v>
      </c>
      <c r="E1949" t="s">
        <v>505</v>
      </c>
      <c r="F1949" t="s">
        <v>6688</v>
      </c>
      <c r="G1949">
        <v>85056951.749136597</v>
      </c>
      <c r="H1949">
        <v>151695526.53009349</v>
      </c>
      <c r="I1949">
        <v>356857.21523730003</v>
      </c>
      <c r="J1949">
        <v>327923.86256997194</v>
      </c>
      <c r="K1949">
        <v>1.6383161597626104E-3</v>
      </c>
      <c r="L1949">
        <v>2.4798353408529883E-3</v>
      </c>
      <c r="M1949">
        <v>2.0065249074848707E-3</v>
      </c>
      <c r="N1949">
        <v>2.1660481196338764E-3</v>
      </c>
      <c r="O1949" t="s">
        <v>6500</v>
      </c>
    </row>
    <row r="1950" spans="1:15">
      <c r="A1950" t="s">
        <v>6689</v>
      </c>
      <c r="B1950" t="s">
        <v>177</v>
      </c>
      <c r="C1950" t="s">
        <v>1692</v>
      </c>
      <c r="D1950" t="s">
        <v>176</v>
      </c>
      <c r="E1950" t="s">
        <v>1693</v>
      </c>
      <c r="F1950" t="s">
        <v>6690</v>
      </c>
      <c r="G1950">
        <v>133485289.9419131</v>
      </c>
      <c r="H1950">
        <v>187036597.55889121</v>
      </c>
      <c r="I1950">
        <v>531460.65024069999</v>
      </c>
      <c r="J1950">
        <v>502072.11353988602</v>
      </c>
      <c r="K1950">
        <v>2.5711138608332925E-3</v>
      </c>
      <c r="L1950">
        <v>3.0575718036577907E-3</v>
      </c>
      <c r="M1950">
        <v>2.988279307585111E-3</v>
      </c>
      <c r="N1950">
        <v>3.3163562691983853E-3</v>
      </c>
      <c r="O1950" t="s">
        <v>1539</v>
      </c>
    </row>
    <row r="1951" spans="1:15">
      <c r="A1951" t="s">
        <v>6691</v>
      </c>
      <c r="B1951" t="s">
        <v>177</v>
      </c>
      <c r="C1951" t="s">
        <v>6692</v>
      </c>
      <c r="D1951" t="s">
        <v>176</v>
      </c>
      <c r="E1951" t="s">
        <v>6693</v>
      </c>
      <c r="F1951" t="s">
        <v>6694</v>
      </c>
      <c r="G1951">
        <v>6413117157.6821747</v>
      </c>
      <c r="H1951">
        <v>5871135050.8208542</v>
      </c>
      <c r="I1951">
        <v>20735482.543409999</v>
      </c>
      <c r="J1951">
        <v>16577381.370393001</v>
      </c>
      <c r="K1951">
        <v>0.12352562909695644</v>
      </c>
      <c r="L1951">
        <v>9.5978098517347801E-2</v>
      </c>
      <c r="M1951">
        <v>0.11659078313549835</v>
      </c>
      <c r="N1951">
        <v>0.10949921565446168</v>
      </c>
      <c r="O1951" t="s">
        <v>6500</v>
      </c>
    </row>
    <row r="1952" spans="1:15">
      <c r="A1952" t="s">
        <v>6695</v>
      </c>
      <c r="B1952" t="s">
        <v>177</v>
      </c>
      <c r="C1952" t="s">
        <v>2120</v>
      </c>
      <c r="D1952" t="s">
        <v>176</v>
      </c>
      <c r="E1952" t="s">
        <v>2121</v>
      </c>
      <c r="F1952" t="s">
        <v>6696</v>
      </c>
      <c r="G1952">
        <v>44809644.670276999</v>
      </c>
      <c r="H1952">
        <v>83068553.904508993</v>
      </c>
      <c r="I1952">
        <v>229005.45198400001</v>
      </c>
      <c r="J1952">
        <v>202928.57409233</v>
      </c>
      <c r="K1952">
        <v>8.6309658960098505E-4</v>
      </c>
      <c r="L1952">
        <v>1.3579591989160416E-3</v>
      </c>
      <c r="M1952">
        <v>1.2876442558410054E-3</v>
      </c>
      <c r="N1952">
        <v>1.3404119263778309E-3</v>
      </c>
      <c r="O1952" t="s">
        <v>6500</v>
      </c>
    </row>
    <row r="1953" spans="1:15">
      <c r="A1953" t="s">
        <v>6697</v>
      </c>
      <c r="B1953" t="s">
        <v>177</v>
      </c>
      <c r="C1953" t="s">
        <v>528</v>
      </c>
      <c r="D1953" t="s">
        <v>176</v>
      </c>
      <c r="E1953" t="s">
        <v>529</v>
      </c>
      <c r="F1953" t="s">
        <v>6698</v>
      </c>
      <c r="G1953">
        <v>155635766.64006329</v>
      </c>
      <c r="H1953">
        <v>215593640.23025101</v>
      </c>
      <c r="I1953">
        <v>562489.40979619999</v>
      </c>
      <c r="J1953">
        <v>513885.76798872999</v>
      </c>
      <c r="K1953">
        <v>2.9977631020153099E-3</v>
      </c>
      <c r="L1953">
        <v>3.5244066884204351E-3</v>
      </c>
      <c r="M1953">
        <v>3.1627467871205013E-3</v>
      </c>
      <c r="N1953">
        <v>3.3943894559399046E-3</v>
      </c>
      <c r="O1953" t="s">
        <v>6500</v>
      </c>
    </row>
    <row r="1954" spans="1:15">
      <c r="A1954" t="s">
        <v>6699</v>
      </c>
      <c r="B1954" t="s">
        <v>177</v>
      </c>
      <c r="C1954" t="s">
        <v>6700</v>
      </c>
      <c r="D1954" t="s">
        <v>176</v>
      </c>
      <c r="E1954" t="s">
        <v>6701</v>
      </c>
      <c r="F1954" t="s">
        <v>6702</v>
      </c>
      <c r="G1954">
        <v>425475423.84213096</v>
      </c>
      <c r="H1954">
        <v>550606507.53497338</v>
      </c>
      <c r="I1954">
        <v>1734390.5767349</v>
      </c>
      <c r="J1954">
        <v>1203962.8872698131</v>
      </c>
      <c r="K1954">
        <v>8.1952532759262068E-3</v>
      </c>
      <c r="L1954">
        <v>9.0010134611187252E-3</v>
      </c>
      <c r="M1954">
        <v>9.7520737788962999E-3</v>
      </c>
      <c r="N1954">
        <v>7.9525824306954599E-3</v>
      </c>
      <c r="O1954" t="s">
        <v>6500</v>
      </c>
    </row>
    <row r="1955" spans="1:15">
      <c r="A1955" t="s">
        <v>6703</v>
      </c>
      <c r="B1955" t="s">
        <v>177</v>
      </c>
      <c r="C1955" t="s">
        <v>6704</v>
      </c>
      <c r="D1955" t="s">
        <v>176</v>
      </c>
      <c r="E1955" t="s">
        <v>6705</v>
      </c>
      <c r="F1955" t="s">
        <v>6706</v>
      </c>
      <c r="G1955">
        <v>661954773.28925347</v>
      </c>
      <c r="H1955">
        <v>761046711.21916008</v>
      </c>
      <c r="I1955">
        <v>1988480.0621668997</v>
      </c>
      <c r="J1955">
        <v>1667006.1265249499</v>
      </c>
      <c r="K1955">
        <v>1.2750177143783991E-2</v>
      </c>
      <c r="L1955">
        <v>1.2441174592889615E-2</v>
      </c>
      <c r="M1955">
        <v>1.1180759705591924E-2</v>
      </c>
      <c r="N1955">
        <v>1.1011139773358361E-2</v>
      </c>
      <c r="O1955" t="s">
        <v>6500</v>
      </c>
    </row>
    <row r="1956" spans="1:15">
      <c r="A1956" t="s">
        <v>6707</v>
      </c>
      <c r="B1956" t="s">
        <v>177</v>
      </c>
      <c r="C1956" t="s">
        <v>6708</v>
      </c>
      <c r="D1956" t="s">
        <v>176</v>
      </c>
      <c r="E1956" t="s">
        <v>6709</v>
      </c>
      <c r="F1956" t="s">
        <v>6710</v>
      </c>
      <c r="G1956">
        <v>803435005.27538681</v>
      </c>
      <c r="H1956">
        <v>1024553033.2599882</v>
      </c>
      <c r="I1956">
        <v>2890202.2457984667</v>
      </c>
      <c r="J1956">
        <v>2404925.8834376666</v>
      </c>
      <c r="K1956">
        <v>1.547528479910504E-2</v>
      </c>
      <c r="L1956">
        <v>1.6748831548122251E-2</v>
      </c>
      <c r="M1956">
        <v>1.6250933275951805E-2</v>
      </c>
      <c r="N1956">
        <v>1.5885349565152394E-2</v>
      </c>
      <c r="O1956" t="s">
        <v>6500</v>
      </c>
    </row>
    <row r="1957" spans="1:15">
      <c r="A1957" t="s">
        <v>6711</v>
      </c>
      <c r="B1957" t="s">
        <v>177</v>
      </c>
      <c r="C1957" t="s">
        <v>6712</v>
      </c>
      <c r="D1957" t="s">
        <v>176</v>
      </c>
      <c r="E1957" t="s">
        <v>6713</v>
      </c>
      <c r="F1957" t="s">
        <v>6714</v>
      </c>
      <c r="G1957">
        <v>136244020.46723598</v>
      </c>
      <c r="H1957">
        <v>154383014.7615214</v>
      </c>
      <c r="I1957">
        <v>403639.55102690996</v>
      </c>
      <c r="J1957">
        <v>379546.62909710704</v>
      </c>
      <c r="K1957">
        <v>2.6242508791148437E-3</v>
      </c>
      <c r="L1957">
        <v>2.523768925757348E-3</v>
      </c>
      <c r="M1957">
        <v>2.2695710726850123E-3</v>
      </c>
      <c r="N1957">
        <v>2.5070339676599258E-3</v>
      </c>
      <c r="O1957" t="s">
        <v>1539</v>
      </c>
    </row>
    <row r="1958" spans="1:15">
      <c r="A1958" t="s">
        <v>6715</v>
      </c>
      <c r="B1958" t="s">
        <v>177</v>
      </c>
      <c r="C1958" t="s">
        <v>6716</v>
      </c>
      <c r="D1958" t="s">
        <v>176</v>
      </c>
      <c r="E1958" t="s">
        <v>6717</v>
      </c>
      <c r="F1958" t="s">
        <v>6718</v>
      </c>
      <c r="G1958">
        <v>782977825.39902318</v>
      </c>
      <c r="H1958">
        <v>1018839178.688715</v>
      </c>
      <c r="I1958">
        <v>2995543.3361845003</v>
      </c>
      <c r="J1958">
        <v>2690455.8248387515</v>
      </c>
      <c r="K1958">
        <v>1.508125082909556E-2</v>
      </c>
      <c r="L1958">
        <v>1.6655424584697216E-2</v>
      </c>
      <c r="M1958">
        <v>1.6843241663217105E-2</v>
      </c>
      <c r="N1958">
        <v>1.7771371484460025E-2</v>
      </c>
      <c r="O1958" t="s">
        <v>6500</v>
      </c>
    </row>
    <row r="1959" spans="1:15">
      <c r="A1959" t="s">
        <v>6719</v>
      </c>
      <c r="B1959" t="s">
        <v>177</v>
      </c>
      <c r="C1959" t="s">
        <v>1151</v>
      </c>
      <c r="D1959" t="s">
        <v>176</v>
      </c>
      <c r="E1959" t="s">
        <v>1152</v>
      </c>
      <c r="F1959" t="s">
        <v>6720</v>
      </c>
      <c r="G1959">
        <v>814436360.21999502</v>
      </c>
      <c r="H1959">
        <v>791115572.51554155</v>
      </c>
      <c r="I1959">
        <v>2170278.1090199999</v>
      </c>
      <c r="J1959">
        <v>1948213.9928069978</v>
      </c>
      <c r="K1959">
        <v>1.5687186321724781E-2</v>
      </c>
      <c r="L1959">
        <v>1.2932723860080304E-2</v>
      </c>
      <c r="M1959">
        <v>1.2202967730446563E-2</v>
      </c>
      <c r="N1959">
        <v>1.2868612923414692E-2</v>
      </c>
      <c r="O1959" t="s">
        <v>6500</v>
      </c>
    </row>
    <row r="1960" spans="1:15">
      <c r="A1960" t="s">
        <v>6721</v>
      </c>
      <c r="B1960" t="s">
        <v>177</v>
      </c>
      <c r="C1960" t="s">
        <v>6722</v>
      </c>
      <c r="D1960" t="s">
        <v>176</v>
      </c>
      <c r="E1960" t="s">
        <v>6723</v>
      </c>
      <c r="F1960" t="s">
        <v>6724</v>
      </c>
      <c r="G1960">
        <v>47609272.228377998</v>
      </c>
      <c r="H1960">
        <v>78841268.18536</v>
      </c>
      <c r="I1960">
        <v>193528.88827100003</v>
      </c>
      <c r="J1960">
        <v>192312.57005715001</v>
      </c>
      <c r="K1960">
        <v>9.1702134208072764E-4</v>
      </c>
      <c r="L1960">
        <v>1.2888538484682208E-3</v>
      </c>
      <c r="M1960">
        <v>1.0881678106897628E-3</v>
      </c>
      <c r="N1960">
        <v>1.2702896260419695E-3</v>
      </c>
      <c r="O1960" t="s">
        <v>6500</v>
      </c>
    </row>
    <row r="1961" spans="1:15">
      <c r="A1961" t="s">
        <v>6725</v>
      </c>
      <c r="B1961" t="s">
        <v>177</v>
      </c>
      <c r="C1961" t="s">
        <v>6726</v>
      </c>
      <c r="D1961" t="s">
        <v>176</v>
      </c>
      <c r="E1961" t="s">
        <v>6727</v>
      </c>
      <c r="F1961" t="s">
        <v>6728</v>
      </c>
      <c r="G1961">
        <v>154507239.86291161</v>
      </c>
      <c r="H1961">
        <v>195290513.69439411</v>
      </c>
      <c r="I1961">
        <v>529943.26322960004</v>
      </c>
      <c r="J1961">
        <v>478669.72532456898</v>
      </c>
      <c r="K1961">
        <v>2.9760260938377137E-3</v>
      </c>
      <c r="L1961">
        <v>3.1925023016194185E-3</v>
      </c>
      <c r="M1961">
        <v>2.9797473942537764E-3</v>
      </c>
      <c r="N1961">
        <v>3.1617755729615778E-3</v>
      </c>
      <c r="O1961" t="s">
        <v>1539</v>
      </c>
    </row>
    <row r="1962" spans="1:15">
      <c r="A1962" t="s">
        <v>6729</v>
      </c>
      <c r="B1962" t="s">
        <v>177</v>
      </c>
      <c r="C1962" t="s">
        <v>6730</v>
      </c>
      <c r="D1962" t="s">
        <v>176</v>
      </c>
      <c r="E1962" t="s">
        <v>6731</v>
      </c>
      <c r="F1962" t="s">
        <v>6732</v>
      </c>
      <c r="G1962">
        <v>337305861.8242889</v>
      </c>
      <c r="H1962">
        <v>510073071.92229027</v>
      </c>
      <c r="I1962">
        <v>1270539.5760266092</v>
      </c>
      <c r="J1962">
        <v>1141607.1907765511</v>
      </c>
      <c r="K1962">
        <v>6.496983877805099E-3</v>
      </c>
      <c r="L1962">
        <v>8.338395067434055E-3</v>
      </c>
      <c r="M1962">
        <v>7.1439477650673249E-3</v>
      </c>
      <c r="N1962">
        <v>7.5407019469783875E-3</v>
      </c>
      <c r="O1962" t="s">
        <v>6500</v>
      </c>
    </row>
    <row r="1963" spans="1:15">
      <c r="A1963" t="s">
        <v>6733</v>
      </c>
      <c r="B1963" t="s">
        <v>177</v>
      </c>
      <c r="C1963" t="s">
        <v>6734</v>
      </c>
      <c r="D1963" t="s">
        <v>176</v>
      </c>
      <c r="E1963" t="s">
        <v>6735</v>
      </c>
      <c r="F1963" t="s">
        <v>6736</v>
      </c>
      <c r="G1963">
        <v>70029853.014667004</v>
      </c>
      <c r="H1963">
        <v>106545353.025418</v>
      </c>
      <c r="I1963">
        <v>297788.13730400003</v>
      </c>
      <c r="J1963">
        <v>278448.34338992002</v>
      </c>
      <c r="K1963">
        <v>1.3488731667472898E-3</v>
      </c>
      <c r="L1963">
        <v>1.7417450460127724E-3</v>
      </c>
      <c r="M1963">
        <v>1.6743932562962671E-3</v>
      </c>
      <c r="N1963">
        <v>1.8392455672121407E-3</v>
      </c>
      <c r="O1963" t="s">
        <v>1539</v>
      </c>
    </row>
    <row r="1964" spans="1:15">
      <c r="A1964" t="s">
        <v>6737</v>
      </c>
      <c r="B1964" t="s">
        <v>177</v>
      </c>
      <c r="C1964" t="s">
        <v>6738</v>
      </c>
      <c r="D1964" t="s">
        <v>176</v>
      </c>
      <c r="E1964" t="s">
        <v>6739</v>
      </c>
      <c r="F1964" t="s">
        <v>6740</v>
      </c>
      <c r="G1964">
        <v>138696988.2495634</v>
      </c>
      <c r="H1964">
        <v>194045562.50395572</v>
      </c>
      <c r="I1964">
        <v>604035.17047260003</v>
      </c>
      <c r="J1964">
        <v>495633.66327517998</v>
      </c>
      <c r="K1964">
        <v>2.6714984782178156E-3</v>
      </c>
      <c r="L1964">
        <v>3.1721505217726102E-3</v>
      </c>
      <c r="M1964">
        <v>3.3963489115504874E-3</v>
      </c>
      <c r="N1964">
        <v>3.2738281256838309E-3</v>
      </c>
      <c r="O1964" t="s">
        <v>6500</v>
      </c>
    </row>
    <row r="1965" spans="1:15">
      <c r="A1965" t="s">
        <v>6741</v>
      </c>
      <c r="B1965" t="s">
        <v>177</v>
      </c>
      <c r="C1965" t="s">
        <v>6742</v>
      </c>
      <c r="D1965" t="s">
        <v>176</v>
      </c>
      <c r="E1965" t="s">
        <v>6743</v>
      </c>
      <c r="F1965" t="s">
        <v>6744</v>
      </c>
      <c r="G1965">
        <v>680256581.68410003</v>
      </c>
      <c r="H1965">
        <v>818035890.48949063</v>
      </c>
      <c r="I1965">
        <v>2171698.6772806998</v>
      </c>
      <c r="J1965">
        <v>1892815.2040869799</v>
      </c>
      <c r="K1965">
        <v>1.3102695636741393E-2</v>
      </c>
      <c r="L1965">
        <v>1.3372802466390131E-2</v>
      </c>
      <c r="M1965">
        <v>1.2210955254521091E-2</v>
      </c>
      <c r="N1965">
        <v>1.2502685170562047E-2</v>
      </c>
      <c r="O1965" t="s">
        <v>6500</v>
      </c>
    </row>
    <row r="1966" spans="1:15">
      <c r="A1966" t="s">
        <v>6745</v>
      </c>
      <c r="B1966" t="s">
        <v>177</v>
      </c>
      <c r="C1966" t="s">
        <v>964</v>
      </c>
      <c r="D1966" t="s">
        <v>176</v>
      </c>
      <c r="E1966" t="s">
        <v>965</v>
      </c>
      <c r="F1966" t="s">
        <v>6746</v>
      </c>
      <c r="G1966">
        <v>141707065.072065</v>
      </c>
      <c r="H1966">
        <v>208867172.93652311</v>
      </c>
      <c r="I1966">
        <v>497558.91890899994</v>
      </c>
      <c r="J1966">
        <v>451741.81818587001</v>
      </c>
      <c r="K1966">
        <v>2.7294767786273568E-3</v>
      </c>
      <c r="L1966">
        <v>3.4144460871052135E-3</v>
      </c>
      <c r="M1966">
        <v>2.7976577776864316E-3</v>
      </c>
      <c r="N1966">
        <v>2.9839076307925055E-3</v>
      </c>
      <c r="O1966" t="s">
        <v>6500</v>
      </c>
    </row>
    <row r="1967" spans="1:15">
      <c r="A1967" t="s">
        <v>6747</v>
      </c>
      <c r="B1967" t="s">
        <v>177</v>
      </c>
      <c r="C1967" t="s">
        <v>548</v>
      </c>
      <c r="D1967" t="s">
        <v>176</v>
      </c>
      <c r="E1967" t="s">
        <v>549</v>
      </c>
      <c r="F1967" t="s">
        <v>6748</v>
      </c>
      <c r="G1967">
        <v>633615934.09888196</v>
      </c>
      <c r="H1967">
        <v>856537215.88799202</v>
      </c>
      <c r="I1967">
        <v>2136630.5002798997</v>
      </c>
      <c r="J1967">
        <v>1897060.7627433999</v>
      </c>
      <c r="K1967">
        <v>1.2204331363518641E-2</v>
      </c>
      <c r="L1967">
        <v>1.4002201035859111E-2</v>
      </c>
      <c r="M1967">
        <v>1.2013775072622841E-2</v>
      </c>
      <c r="N1967">
        <v>1.2530728522675746E-2</v>
      </c>
      <c r="O1967" t="s">
        <v>6500</v>
      </c>
    </row>
    <row r="1968" spans="1:15">
      <c r="A1968" t="s">
        <v>6749</v>
      </c>
      <c r="B1968" t="s">
        <v>177</v>
      </c>
      <c r="C1968" t="s">
        <v>2180</v>
      </c>
      <c r="D1968" t="s">
        <v>176</v>
      </c>
      <c r="E1968" t="s">
        <v>2181</v>
      </c>
      <c r="F1968" t="s">
        <v>6750</v>
      </c>
      <c r="G1968">
        <v>243803262.18930668</v>
      </c>
      <c r="H1968">
        <v>284588683.45600629</v>
      </c>
      <c r="I1968">
        <v>794860.78169444005</v>
      </c>
      <c r="J1968">
        <v>699933.13524470828</v>
      </c>
      <c r="K1968">
        <v>4.6959926970535516E-3</v>
      </c>
      <c r="L1968">
        <v>4.6522998468318351E-3</v>
      </c>
      <c r="M1968">
        <v>4.4693168257568206E-3</v>
      </c>
      <c r="N1968">
        <v>4.623295296610941E-3</v>
      </c>
      <c r="O1968" t="s">
        <v>6500</v>
      </c>
    </row>
    <row r="1969" spans="1:15">
      <c r="A1969" t="s">
        <v>6751</v>
      </c>
      <c r="B1969" t="s">
        <v>177</v>
      </c>
      <c r="C1969" t="s">
        <v>6752</v>
      </c>
      <c r="D1969" t="s">
        <v>176</v>
      </c>
      <c r="E1969" t="s">
        <v>6753</v>
      </c>
      <c r="F1969" t="s">
        <v>6754</v>
      </c>
      <c r="G1969">
        <v>821777563.31868231</v>
      </c>
      <c r="H1969">
        <v>965477762.55345845</v>
      </c>
      <c r="I1969">
        <v>2661128.9123640005</v>
      </c>
      <c r="J1969">
        <v>2292500.2732909699</v>
      </c>
      <c r="K1969">
        <v>1.5828588187431786E-2</v>
      </c>
      <c r="L1969">
        <v>1.5783101394969398E-2</v>
      </c>
      <c r="M1969">
        <v>1.4962907338543772E-2</v>
      </c>
      <c r="N1969">
        <v>1.514274035230506E-2</v>
      </c>
      <c r="O1969" t="s">
        <v>6500</v>
      </c>
    </row>
    <row r="1970" spans="1:15">
      <c r="A1970" t="s">
        <v>6755</v>
      </c>
      <c r="B1970" t="s">
        <v>177</v>
      </c>
      <c r="C1970" t="s">
        <v>6126</v>
      </c>
      <c r="D1970" t="s">
        <v>176</v>
      </c>
      <c r="E1970" t="s">
        <v>6127</v>
      </c>
      <c r="F1970" t="s">
        <v>6756</v>
      </c>
      <c r="G1970">
        <v>437681550.90612704</v>
      </c>
      <c r="H1970">
        <v>545964294.34991813</v>
      </c>
      <c r="I1970">
        <v>1591392.7372188999</v>
      </c>
      <c r="J1970">
        <v>1392791.2917857461</v>
      </c>
      <c r="K1970">
        <v>8.4303603989282199E-3</v>
      </c>
      <c r="L1970">
        <v>8.925125103832263E-3</v>
      </c>
      <c r="M1970">
        <v>8.9480302722669651E-3</v>
      </c>
      <c r="N1970">
        <v>9.1998579638931308E-3</v>
      </c>
      <c r="O1970" t="s">
        <v>6500</v>
      </c>
    </row>
    <row r="1971" spans="1:15">
      <c r="A1971" t="s">
        <v>6757</v>
      </c>
      <c r="B1971" t="s">
        <v>177</v>
      </c>
      <c r="C1971" t="s">
        <v>4002</v>
      </c>
      <c r="D1971" t="s">
        <v>176</v>
      </c>
      <c r="E1971" t="s">
        <v>4003</v>
      </c>
      <c r="F1971" t="s">
        <v>6758</v>
      </c>
      <c r="G1971">
        <v>816050559.70687008</v>
      </c>
      <c r="H1971">
        <v>978029200.95052648</v>
      </c>
      <c r="I1971">
        <v>2865077.2427850002</v>
      </c>
      <c r="J1971">
        <v>2372603.81922425</v>
      </c>
      <c r="K1971">
        <v>1.571827806731458E-2</v>
      </c>
      <c r="L1971">
        <v>1.5988285431885702E-2</v>
      </c>
      <c r="M1971">
        <v>1.6109661242784061E-2</v>
      </c>
      <c r="N1971">
        <v>1.5671851389498226E-2</v>
      </c>
      <c r="O1971" t="s">
        <v>6500</v>
      </c>
    </row>
    <row r="1972" spans="1:15">
      <c r="A1972" t="s">
        <v>6759</v>
      </c>
      <c r="B1972" t="s">
        <v>177</v>
      </c>
      <c r="C1972" t="s">
        <v>6760</v>
      </c>
      <c r="D1972" t="s">
        <v>176</v>
      </c>
      <c r="E1972" t="s">
        <v>6761</v>
      </c>
      <c r="F1972" t="s">
        <v>6762</v>
      </c>
      <c r="G1972">
        <v>259922127.94676399</v>
      </c>
      <c r="H1972">
        <v>363217029.22650141</v>
      </c>
      <c r="I1972">
        <v>1058333.5823169998</v>
      </c>
      <c r="J1972">
        <v>940617.83095453714</v>
      </c>
      <c r="K1972">
        <v>5.0064646538357854E-3</v>
      </c>
      <c r="L1972">
        <v>5.9376729563401171E-3</v>
      </c>
      <c r="M1972">
        <v>5.9507629457194351E-3</v>
      </c>
      <c r="N1972">
        <v>6.2130991873103709E-3</v>
      </c>
      <c r="O1972" t="s">
        <v>6500</v>
      </c>
    </row>
    <row r="1973" spans="1:15">
      <c r="A1973" t="s">
        <v>6763</v>
      </c>
      <c r="B1973" t="s">
        <v>177</v>
      </c>
      <c r="C1973" t="s">
        <v>6764</v>
      </c>
      <c r="D1973" t="s">
        <v>176</v>
      </c>
      <c r="E1973" t="s">
        <v>6765</v>
      </c>
      <c r="F1973" t="s">
        <v>6766</v>
      </c>
      <c r="G1973">
        <v>308776723.5120104</v>
      </c>
      <c r="H1973">
        <v>454794254.49662781</v>
      </c>
      <c r="I1973">
        <v>1195978.8407271001</v>
      </c>
      <c r="J1973">
        <v>1064574.962233</v>
      </c>
      <c r="K1973">
        <v>5.9474726696094335E-3</v>
      </c>
      <c r="L1973">
        <v>7.4347272521176743E-3</v>
      </c>
      <c r="M1973">
        <v>6.7247101369325929E-3</v>
      </c>
      <c r="N1973">
        <v>7.0318780008333803E-3</v>
      </c>
      <c r="O1973" t="s">
        <v>6500</v>
      </c>
    </row>
    <row r="1974" spans="1:15">
      <c r="A1974" t="s">
        <v>6767</v>
      </c>
      <c r="B1974" t="s">
        <v>177</v>
      </c>
      <c r="C1974" t="s">
        <v>5552</v>
      </c>
      <c r="D1974" t="s">
        <v>176</v>
      </c>
      <c r="E1974" t="s">
        <v>5553</v>
      </c>
      <c r="F1974" t="s">
        <v>6768</v>
      </c>
      <c r="G1974">
        <v>209981796.2041665</v>
      </c>
      <c r="H1974">
        <v>213208199.73246041</v>
      </c>
      <c r="I1974">
        <v>647319.35319291998</v>
      </c>
      <c r="J1974">
        <v>577027.5520341791</v>
      </c>
      <c r="K1974">
        <v>4.0445438368387947E-3</v>
      </c>
      <c r="L1974">
        <v>3.4854108143479749E-3</v>
      </c>
      <c r="M1974">
        <v>3.6397257777592731E-3</v>
      </c>
      <c r="N1974">
        <v>3.8114623140421107E-3</v>
      </c>
      <c r="O1974" t="s">
        <v>6500</v>
      </c>
    </row>
    <row r="1975" spans="1:15">
      <c r="A1975" t="s">
        <v>6769</v>
      </c>
      <c r="B1975" t="s">
        <v>177</v>
      </c>
      <c r="C1975" t="s">
        <v>6770</v>
      </c>
      <c r="D1975" t="s">
        <v>176</v>
      </c>
      <c r="E1975" t="s">
        <v>6771</v>
      </c>
      <c r="F1975" t="s">
        <v>6772</v>
      </c>
      <c r="G1975">
        <v>269060933.16570801</v>
      </c>
      <c r="H1975">
        <v>391714279.10943204</v>
      </c>
      <c r="I1975">
        <v>1133709.2986888001</v>
      </c>
      <c r="J1975">
        <v>1057192.3274451501</v>
      </c>
      <c r="K1975">
        <v>5.1824908570234736E-3</v>
      </c>
      <c r="L1975">
        <v>6.403530381363068E-3</v>
      </c>
      <c r="M1975">
        <v>6.3745830223821973E-3</v>
      </c>
      <c r="N1975">
        <v>6.9831131989222242E-3</v>
      </c>
      <c r="O1975" t="s">
        <v>6500</v>
      </c>
    </row>
    <row r="1976" spans="1:15">
      <c r="A1976" t="s">
        <v>6773</v>
      </c>
      <c r="B1976" t="s">
        <v>177</v>
      </c>
      <c r="C1976" t="s">
        <v>6774</v>
      </c>
      <c r="D1976" t="s">
        <v>176</v>
      </c>
      <c r="E1976" t="s">
        <v>6775</v>
      </c>
      <c r="F1976" t="s">
        <v>6776</v>
      </c>
      <c r="G1976">
        <v>141217391.96559939</v>
      </c>
      <c r="H1976">
        <v>202165291.11878547</v>
      </c>
      <c r="I1976">
        <v>529074.81561629998</v>
      </c>
      <c r="J1976">
        <v>501939.79818438098</v>
      </c>
      <c r="K1976">
        <v>2.720044987964439E-3</v>
      </c>
      <c r="L1976">
        <v>3.3048873956790107E-3</v>
      </c>
      <c r="M1976">
        <v>2.9748643158332556E-3</v>
      </c>
      <c r="N1976">
        <v>3.3154822814844562E-3</v>
      </c>
      <c r="O1976" t="s">
        <v>6500</v>
      </c>
    </row>
    <row r="1977" spans="1:15">
      <c r="A1977" t="s">
        <v>6777</v>
      </c>
      <c r="B1977" t="s">
        <v>177</v>
      </c>
      <c r="C1977" t="s">
        <v>6778</v>
      </c>
      <c r="D1977" t="s">
        <v>176</v>
      </c>
      <c r="E1977" t="s">
        <v>6779</v>
      </c>
      <c r="F1977" t="s">
        <v>6780</v>
      </c>
      <c r="G1977">
        <v>411949041.65886539</v>
      </c>
      <c r="H1977">
        <v>617959685.60139644</v>
      </c>
      <c r="I1977">
        <v>1784754.6422888599</v>
      </c>
      <c r="J1977">
        <v>1314311.284851671</v>
      </c>
      <c r="K1977">
        <v>7.9347161880309307E-3</v>
      </c>
      <c r="L1977">
        <v>1.010206630762271E-2</v>
      </c>
      <c r="M1977">
        <v>1.0035259175355278E-2</v>
      </c>
      <c r="N1977">
        <v>8.6814709513830714E-3</v>
      </c>
      <c r="O1977" t="s">
        <v>6500</v>
      </c>
    </row>
    <row r="1978" spans="1:15">
      <c r="A1978" t="s">
        <v>6781</v>
      </c>
      <c r="B1978" t="s">
        <v>177</v>
      </c>
      <c r="C1978" t="s">
        <v>6782</v>
      </c>
      <c r="D1978" t="s">
        <v>176</v>
      </c>
      <c r="E1978" t="s">
        <v>6783</v>
      </c>
      <c r="F1978" t="s">
        <v>6784</v>
      </c>
      <c r="G1978">
        <v>70885097.005433604</v>
      </c>
      <c r="H1978">
        <v>145326152.56870878</v>
      </c>
      <c r="I1978">
        <v>381958.00771139999</v>
      </c>
      <c r="J1978">
        <v>321417.543365694</v>
      </c>
      <c r="K1978">
        <v>1.3653463652548651E-3</v>
      </c>
      <c r="L1978">
        <v>2.375712305653152E-3</v>
      </c>
      <c r="M1978">
        <v>2.1476608104352953E-3</v>
      </c>
      <c r="N1978">
        <v>2.1230716787987514E-3</v>
      </c>
      <c r="O1978" t="s">
        <v>6500</v>
      </c>
    </row>
    <row r="1979" spans="1:15">
      <c r="A1979" t="s">
        <v>6785</v>
      </c>
      <c r="B1979" t="s">
        <v>177</v>
      </c>
      <c r="C1979" t="s">
        <v>6786</v>
      </c>
      <c r="D1979" t="s">
        <v>176</v>
      </c>
      <c r="E1979" t="s">
        <v>6787</v>
      </c>
      <c r="F1979" t="s">
        <v>6788</v>
      </c>
      <c r="G1979">
        <v>101887809.493626</v>
      </c>
      <c r="H1979">
        <v>173972689.35672781</v>
      </c>
      <c r="I1979">
        <v>402164.36883729993</v>
      </c>
      <c r="J1979">
        <v>363503.76366475999</v>
      </c>
      <c r="K1979">
        <v>1.9625020805888005E-3</v>
      </c>
      <c r="L1979">
        <v>2.8440101911935151E-3</v>
      </c>
      <c r="M1979">
        <v>2.2612764672233789E-3</v>
      </c>
      <c r="N1979">
        <v>2.4010654107182675E-3</v>
      </c>
      <c r="O1979" t="s">
        <v>6500</v>
      </c>
    </row>
    <row r="1980" spans="1:15">
      <c r="A1980" t="s">
        <v>6789</v>
      </c>
      <c r="B1980" t="s">
        <v>177</v>
      </c>
      <c r="C1980" t="s">
        <v>6790</v>
      </c>
      <c r="D1980" t="s">
        <v>176</v>
      </c>
      <c r="E1980" t="s">
        <v>6791</v>
      </c>
      <c r="F1980" t="s">
        <v>6792</v>
      </c>
      <c r="G1980">
        <v>26605181.919413399</v>
      </c>
      <c r="H1980">
        <v>45171529.209083296</v>
      </c>
      <c r="I1980">
        <v>112072.67297696001</v>
      </c>
      <c r="J1980">
        <v>107485.264662035</v>
      </c>
      <c r="K1980">
        <v>5.1245311024729324E-4</v>
      </c>
      <c r="L1980">
        <v>7.3843940619327077E-4</v>
      </c>
      <c r="M1980">
        <v>6.3015850646914963E-4</v>
      </c>
      <c r="N1980">
        <v>7.0997655853688294E-4</v>
      </c>
      <c r="O1980" t="s">
        <v>1539</v>
      </c>
    </row>
    <row r="1981" spans="1:15">
      <c r="A1981" t="s">
        <v>6793</v>
      </c>
      <c r="B1981" t="s">
        <v>177</v>
      </c>
      <c r="C1981" t="s">
        <v>1014</v>
      </c>
      <c r="D1981" t="s">
        <v>176</v>
      </c>
      <c r="E1981" t="s">
        <v>1015</v>
      </c>
      <c r="F1981" t="s">
        <v>6794</v>
      </c>
      <c r="G1981">
        <v>1006999310.0103159</v>
      </c>
      <c r="H1981">
        <v>1334582120.2710862</v>
      </c>
      <c r="I1981">
        <v>4541391.6462396001</v>
      </c>
      <c r="J1981">
        <v>3870863.7077624481</v>
      </c>
      <c r="K1981">
        <v>1.9396218751472551E-2</v>
      </c>
      <c r="L1981">
        <v>2.1817017171315217E-2</v>
      </c>
      <c r="M1981">
        <v>2.5535186241824978E-2</v>
      </c>
      <c r="N1981">
        <v>2.5568365137711799E-2</v>
      </c>
      <c r="O1981" t="s">
        <v>6500</v>
      </c>
    </row>
    <row r="1982" spans="1:15">
      <c r="A1982" t="s">
        <v>6795</v>
      </c>
      <c r="B1982" t="s">
        <v>177</v>
      </c>
      <c r="C1982" t="s">
        <v>6796</v>
      </c>
      <c r="D1982" t="s">
        <v>176</v>
      </c>
      <c r="E1982" t="s">
        <v>6797</v>
      </c>
      <c r="F1982" t="s">
        <v>6798</v>
      </c>
      <c r="G1982">
        <v>248422412.86876899</v>
      </c>
      <c r="H1982">
        <v>244427095.79253912</v>
      </c>
      <c r="I1982">
        <v>712189.98966760002</v>
      </c>
      <c r="J1982">
        <v>607219.78907506901</v>
      </c>
      <c r="K1982">
        <v>4.7849640162334487E-3</v>
      </c>
      <c r="L1982">
        <v>3.9957602196538794E-3</v>
      </c>
      <c r="M1982">
        <v>4.0044782397889011E-3</v>
      </c>
      <c r="N1982">
        <v>4.0108922602419099E-3</v>
      </c>
      <c r="O1982" t="s">
        <v>6500</v>
      </c>
    </row>
    <row r="1983" spans="1:15">
      <c r="A1983" t="s">
        <v>6799</v>
      </c>
      <c r="B1983" t="s">
        <v>177</v>
      </c>
      <c r="C1983" t="s">
        <v>6800</v>
      </c>
      <c r="D1983" t="s">
        <v>176</v>
      </c>
      <c r="E1983" t="s">
        <v>6801</v>
      </c>
      <c r="F1983" t="s">
        <v>6802</v>
      </c>
      <c r="G1983">
        <v>4833452262.7898312</v>
      </c>
      <c r="H1983">
        <v>5007894124.4254169</v>
      </c>
      <c r="I1983">
        <v>14311137.541969404</v>
      </c>
      <c r="J1983">
        <v>11796710.902443981</v>
      </c>
      <c r="K1983">
        <v>9.3099068174049837E-2</v>
      </c>
      <c r="L1983">
        <v>8.1866308895645237E-2</v>
      </c>
      <c r="M1983">
        <v>8.0468189254092326E-2</v>
      </c>
      <c r="N1983">
        <v>7.7921268881891548E-2</v>
      </c>
      <c r="O1983" t="s">
        <v>6500</v>
      </c>
    </row>
    <row r="1984" spans="1:15">
      <c r="A1984" t="s">
        <v>6803</v>
      </c>
      <c r="B1984" t="s">
        <v>177</v>
      </c>
      <c r="C1984" t="s">
        <v>2280</v>
      </c>
      <c r="D1984" t="s">
        <v>176</v>
      </c>
      <c r="E1984" t="s">
        <v>2281</v>
      </c>
      <c r="F1984" t="s">
        <v>6804</v>
      </c>
      <c r="G1984">
        <v>116722444.194702</v>
      </c>
      <c r="H1984">
        <v>128737097.9185171</v>
      </c>
      <c r="I1984">
        <v>395700.91616189998</v>
      </c>
      <c r="J1984">
        <v>375172.22585710004</v>
      </c>
      <c r="K1984">
        <v>2.2482379464428773E-3</v>
      </c>
      <c r="L1984">
        <v>2.1045235307836051E-3</v>
      </c>
      <c r="M1984">
        <v>2.224933980010627E-3</v>
      </c>
      <c r="N1984">
        <v>2.4781395534557273E-3</v>
      </c>
      <c r="O1984" t="s">
        <v>6500</v>
      </c>
    </row>
    <row r="1985" spans="1:15">
      <c r="A1985" t="s">
        <v>6805</v>
      </c>
      <c r="B1985" t="s">
        <v>177</v>
      </c>
      <c r="C1985" t="s">
        <v>149</v>
      </c>
      <c r="D1985" t="s">
        <v>176</v>
      </c>
      <c r="E1985" t="s">
        <v>584</v>
      </c>
      <c r="F1985" t="s">
        <v>6806</v>
      </c>
      <c r="G1985">
        <v>63383195.029978998</v>
      </c>
      <c r="H1985">
        <v>78578794.265462399</v>
      </c>
      <c r="I1985">
        <v>228299.75180119998</v>
      </c>
      <c r="J1985">
        <v>204635.79517775401</v>
      </c>
      <c r="K1985">
        <v>1.2208492138451677E-3</v>
      </c>
      <c r="L1985">
        <v>1.2845630686574847E-3</v>
      </c>
      <c r="M1985">
        <v>1.2836762682719063E-3</v>
      </c>
      <c r="N1985">
        <v>1.3516886995681104E-3</v>
      </c>
      <c r="O1985" t="s">
        <v>1539</v>
      </c>
    </row>
    <row r="1986" spans="1:15">
      <c r="A1986" t="s">
        <v>6807</v>
      </c>
      <c r="B1986" t="s">
        <v>177</v>
      </c>
      <c r="C1986" t="s">
        <v>6808</v>
      </c>
      <c r="D1986" t="s">
        <v>176</v>
      </c>
      <c r="E1986" t="s">
        <v>6809</v>
      </c>
      <c r="F1986" t="s">
        <v>6810</v>
      </c>
      <c r="G1986">
        <v>158824998.10365</v>
      </c>
      <c r="H1986">
        <v>357642344.33991903</v>
      </c>
      <c r="I1986">
        <v>888934.16427039984</v>
      </c>
      <c r="J1986">
        <v>793394.66121556994</v>
      </c>
      <c r="K1986">
        <v>3.0591921720274566E-3</v>
      </c>
      <c r="L1986">
        <v>5.8465410626575209E-3</v>
      </c>
      <c r="M1986">
        <v>4.9982695194679344E-3</v>
      </c>
      <c r="N1986">
        <v>5.2406403138376178E-3</v>
      </c>
      <c r="O1986" t="s">
        <v>6500</v>
      </c>
    </row>
    <row r="1987" spans="1:15">
      <c r="A1987" t="s">
        <v>6811</v>
      </c>
      <c r="B1987" t="s">
        <v>177</v>
      </c>
      <c r="C1987" t="s">
        <v>2286</v>
      </c>
      <c r="D1987" t="s">
        <v>176</v>
      </c>
      <c r="E1987" t="s">
        <v>2287</v>
      </c>
      <c r="F1987" t="s">
        <v>6812</v>
      </c>
      <c r="G1987">
        <v>521695431.15116191</v>
      </c>
      <c r="H1987">
        <v>630375454.60551572</v>
      </c>
      <c r="I1987">
        <v>1747489.2581597001</v>
      </c>
      <c r="J1987">
        <v>1570660.56304666</v>
      </c>
      <c r="K1987">
        <v>1.0048585538899786E-2</v>
      </c>
      <c r="L1987">
        <v>1.0305032495647867E-2</v>
      </c>
      <c r="M1987">
        <v>9.8257246101302823E-3</v>
      </c>
      <c r="N1987">
        <v>1.0374744712103293E-2</v>
      </c>
      <c r="O1987" t="s">
        <v>6500</v>
      </c>
    </row>
    <row r="1988" spans="1:15">
      <c r="A1988" t="s">
        <v>6813</v>
      </c>
      <c r="B1988" t="s">
        <v>177</v>
      </c>
      <c r="C1988" t="s">
        <v>2306</v>
      </c>
      <c r="D1988" t="s">
        <v>176</v>
      </c>
      <c r="E1988" t="s">
        <v>2307</v>
      </c>
      <c r="F1988" t="s">
        <v>6814</v>
      </c>
      <c r="G1988">
        <v>279401169.93338442</v>
      </c>
      <c r="H1988">
        <v>394880557.3336032</v>
      </c>
      <c r="I1988">
        <v>1018589.7989720999</v>
      </c>
      <c r="J1988">
        <v>976692.08504211111</v>
      </c>
      <c r="K1988">
        <v>5.3816583165183724E-3</v>
      </c>
      <c r="L1988">
        <v>6.4552909626990991E-3</v>
      </c>
      <c r="M1988">
        <v>5.7272929196301638E-3</v>
      </c>
      <c r="N1988">
        <v>6.4513818472583372E-3</v>
      </c>
      <c r="O1988" t="s">
        <v>6500</v>
      </c>
    </row>
    <row r="1989" spans="1:15">
      <c r="A1989" t="s">
        <v>6815</v>
      </c>
      <c r="B1989" t="s">
        <v>177</v>
      </c>
      <c r="C1989" t="s">
        <v>3688</v>
      </c>
      <c r="D1989" t="s">
        <v>176</v>
      </c>
      <c r="E1989" t="s">
        <v>3689</v>
      </c>
      <c r="F1989" t="s">
        <v>6816</v>
      </c>
      <c r="G1989">
        <v>455848779.98801607</v>
      </c>
      <c r="H1989">
        <v>539963625.32712674</v>
      </c>
      <c r="I1989">
        <v>1467069.9595197602</v>
      </c>
      <c r="J1989">
        <v>1234842.460088663</v>
      </c>
      <c r="K1989">
        <v>8.7802867056074405E-3</v>
      </c>
      <c r="L1989">
        <v>8.8270294549238036E-3</v>
      </c>
      <c r="M1989">
        <v>8.2489922834872043E-3</v>
      </c>
      <c r="N1989">
        <v>8.1565524623826019E-3</v>
      </c>
      <c r="O1989" t="s">
        <v>6500</v>
      </c>
    </row>
    <row r="1990" spans="1:15">
      <c r="A1990" t="s">
        <v>6817</v>
      </c>
      <c r="B1990" t="s">
        <v>177</v>
      </c>
      <c r="C1990" t="s">
        <v>6818</v>
      </c>
      <c r="D1990" t="s">
        <v>176</v>
      </c>
      <c r="E1990" t="s">
        <v>6819</v>
      </c>
      <c r="F1990" t="s">
        <v>6820</v>
      </c>
      <c r="G1990">
        <v>218814080.43325114</v>
      </c>
      <c r="H1990">
        <v>315935836.69639355</v>
      </c>
      <c r="I1990">
        <v>788411.93825667014</v>
      </c>
      <c r="J1990">
        <v>730234.8695824499</v>
      </c>
      <c r="K1990">
        <v>4.2146660159500709E-3</v>
      </c>
      <c r="L1990">
        <v>5.1647459302384237E-3</v>
      </c>
      <c r="M1990">
        <v>4.4330564828806065E-3</v>
      </c>
      <c r="N1990">
        <v>4.8234485095229951E-3</v>
      </c>
      <c r="O1990" t="s">
        <v>6500</v>
      </c>
    </row>
    <row r="1991" spans="1:15">
      <c r="A1991" t="s">
        <v>6821</v>
      </c>
      <c r="B1991" t="s">
        <v>177</v>
      </c>
      <c r="C1991" t="s">
        <v>6822</v>
      </c>
      <c r="D1991" t="s">
        <v>176</v>
      </c>
      <c r="E1991" t="s">
        <v>6823</v>
      </c>
      <c r="F1991" t="s">
        <v>6824</v>
      </c>
      <c r="G1991">
        <v>56935554.101928994</v>
      </c>
      <c r="H1991">
        <v>112561979.5269212</v>
      </c>
      <c r="I1991">
        <v>290773.52157599997</v>
      </c>
      <c r="J1991">
        <v>264827.84034358</v>
      </c>
      <c r="K1991">
        <v>1.0966586085207964E-3</v>
      </c>
      <c r="L1991">
        <v>1.8401015590387541E-3</v>
      </c>
      <c r="M1991">
        <v>1.6349517077617706E-3</v>
      </c>
      <c r="N1991">
        <v>1.7492775338376345E-3</v>
      </c>
      <c r="O1991" t="s">
        <v>6500</v>
      </c>
    </row>
    <row r="1992" spans="1:15">
      <c r="A1992" t="s">
        <v>6825</v>
      </c>
      <c r="B1992" t="s">
        <v>72</v>
      </c>
      <c r="C1992" t="s">
        <v>1265</v>
      </c>
      <c r="D1992" t="s">
        <v>71</v>
      </c>
      <c r="E1992" t="s">
        <v>1266</v>
      </c>
      <c r="F1992" t="s">
        <v>6826</v>
      </c>
      <c r="G1992">
        <v>5545615.7536541196</v>
      </c>
      <c r="H1992">
        <v>16717133.240553049</v>
      </c>
      <c r="I1992">
        <v>44372.577337431998</v>
      </c>
      <c r="J1992">
        <v>112991.22184318601</v>
      </c>
      <c r="K1992">
        <v>2.2011545078058619E-3</v>
      </c>
      <c r="L1992">
        <v>2.9582151513858723E-3</v>
      </c>
      <c r="M1992">
        <v>4.4607961714545376E-3</v>
      </c>
      <c r="N1992">
        <v>4.3608874682326011E-3</v>
      </c>
      <c r="O1992" t="s">
        <v>775</v>
      </c>
    </row>
    <row r="1993" spans="1:15">
      <c r="A1993" t="s">
        <v>6827</v>
      </c>
      <c r="B1993" t="s">
        <v>72</v>
      </c>
      <c r="C1993" t="s">
        <v>6828</v>
      </c>
      <c r="D1993" t="s">
        <v>71</v>
      </c>
      <c r="E1993" t="s">
        <v>6829</v>
      </c>
      <c r="F1993" t="s">
        <v>6830</v>
      </c>
      <c r="G1993">
        <v>58457524.218096808</v>
      </c>
      <c r="H1993">
        <v>133394001.85434309</v>
      </c>
      <c r="I1993">
        <v>0</v>
      </c>
      <c r="J1993">
        <v>1074475.3529156721</v>
      </c>
      <c r="K1993">
        <v>2.3202841427130645E-2</v>
      </c>
      <c r="L1993">
        <v>2.36050135936141E-2</v>
      </c>
      <c r="M1993">
        <v>0</v>
      </c>
      <c r="N1993">
        <v>4.1469293145247346E-2</v>
      </c>
      <c r="O1993" t="s">
        <v>775</v>
      </c>
    </row>
    <row r="1994" spans="1:15">
      <c r="A1994" t="s">
        <v>6831</v>
      </c>
      <c r="B1994" t="s">
        <v>72</v>
      </c>
      <c r="C1994" t="s">
        <v>6832</v>
      </c>
      <c r="D1994" t="s">
        <v>71</v>
      </c>
      <c r="E1994" t="s">
        <v>6833</v>
      </c>
      <c r="F1994" t="s">
        <v>6834</v>
      </c>
      <c r="G1994">
        <v>21515873.707507901</v>
      </c>
      <c r="H1994">
        <v>48845832.607072912</v>
      </c>
      <c r="I1994">
        <v>0</v>
      </c>
      <c r="J1994">
        <v>266177.51136130304</v>
      </c>
      <c r="K1994">
        <v>8.540036761374303E-3</v>
      </c>
      <c r="L1994">
        <v>8.6436161045708605E-3</v>
      </c>
      <c r="M1994">
        <v>0</v>
      </c>
      <c r="N1994">
        <v>1.0273100464669839E-2</v>
      </c>
      <c r="O1994" t="s">
        <v>775</v>
      </c>
    </row>
    <row r="1995" spans="1:15">
      <c r="A1995" t="s">
        <v>6835</v>
      </c>
      <c r="B1995" t="s">
        <v>72</v>
      </c>
      <c r="C1995" t="s">
        <v>6836</v>
      </c>
      <c r="D1995" t="s">
        <v>71</v>
      </c>
      <c r="E1995" t="s">
        <v>6837</v>
      </c>
      <c r="F1995" t="s">
        <v>6838</v>
      </c>
      <c r="G1995">
        <v>11224842.83145644</v>
      </c>
      <c r="H1995">
        <v>43368004.509531088</v>
      </c>
      <c r="I1995">
        <v>0</v>
      </c>
      <c r="J1995">
        <v>14796.5135941567</v>
      </c>
      <c r="K1995">
        <v>4.4553417502091281E-3</v>
      </c>
      <c r="L1995">
        <v>7.6742756176788988E-3</v>
      </c>
      <c r="M1995">
        <v>0</v>
      </c>
      <c r="N1995">
        <v>5.710702977957269E-4</v>
      </c>
      <c r="O1995" t="s">
        <v>788</v>
      </c>
    </row>
    <row r="1996" spans="1:15">
      <c r="A1996" t="s">
        <v>6839</v>
      </c>
      <c r="B1996" t="s">
        <v>72</v>
      </c>
      <c r="C1996" t="s">
        <v>6840</v>
      </c>
      <c r="D1996" t="s">
        <v>71</v>
      </c>
      <c r="E1996" t="s">
        <v>6841</v>
      </c>
      <c r="F1996" t="s">
        <v>6842</v>
      </c>
      <c r="G1996">
        <v>15781645.391225699</v>
      </c>
      <c r="H1996">
        <v>45932741.216326147</v>
      </c>
      <c r="I1996">
        <v>129281.98566721</v>
      </c>
      <c r="J1996">
        <v>332682.950744492</v>
      </c>
      <c r="K1996">
        <v>6.2640185394382186E-3</v>
      </c>
      <c r="L1996">
        <v>8.128123946586855E-3</v>
      </c>
      <c r="M1996">
        <v>1.2996779121410992E-2</v>
      </c>
      <c r="N1996">
        <v>1.2839872754095627E-2</v>
      </c>
      <c r="O1996" t="s">
        <v>775</v>
      </c>
    </row>
    <row r="1997" spans="1:15">
      <c r="A1997" t="s">
        <v>6843</v>
      </c>
      <c r="B1997" t="s">
        <v>72</v>
      </c>
      <c r="C1997" t="s">
        <v>6844</v>
      </c>
      <c r="D1997" t="s">
        <v>71</v>
      </c>
      <c r="E1997" t="s">
        <v>6845</v>
      </c>
      <c r="F1997" t="s">
        <v>6846</v>
      </c>
      <c r="G1997">
        <v>7970542.302364869</v>
      </c>
      <c r="H1997">
        <v>24931474.79523056</v>
      </c>
      <c r="I1997">
        <v>65691.956601950005</v>
      </c>
      <c r="J1997">
        <v>162705.737883889</v>
      </c>
      <c r="K1997">
        <v>3.1636514136320001E-3</v>
      </c>
      <c r="L1997">
        <v>4.4118010800281264E-3</v>
      </c>
      <c r="M1997">
        <v>6.604043445052124E-3</v>
      </c>
      <c r="N1997">
        <v>6.279615369874674E-3</v>
      </c>
      <c r="O1997" t="s">
        <v>775</v>
      </c>
    </row>
    <row r="1998" spans="1:15">
      <c r="A1998" t="s">
        <v>6847</v>
      </c>
      <c r="B1998" t="s">
        <v>72</v>
      </c>
      <c r="C1998" t="s">
        <v>1842</v>
      </c>
      <c r="D1998" t="s">
        <v>71</v>
      </c>
      <c r="E1998" t="s">
        <v>1843</v>
      </c>
      <c r="F1998" t="s">
        <v>6848</v>
      </c>
      <c r="G1998">
        <v>6470673.3315200498</v>
      </c>
      <c r="H1998">
        <v>29509585.293356061</v>
      </c>
      <c r="I1998">
        <v>0</v>
      </c>
      <c r="J1998">
        <v>111957.08715204221</v>
      </c>
      <c r="K1998">
        <v>2.5683264771508125E-3</v>
      </c>
      <c r="L1998">
        <v>5.2219301640878488E-3</v>
      </c>
      <c r="M1998">
        <v>0</v>
      </c>
      <c r="N1998">
        <v>4.320975119808469E-3</v>
      </c>
      <c r="O1998" t="s">
        <v>788</v>
      </c>
    </row>
    <row r="1999" spans="1:15">
      <c r="A1999" t="s">
        <v>6849</v>
      </c>
      <c r="B1999" t="s">
        <v>72</v>
      </c>
      <c r="C1999" t="s">
        <v>6850</v>
      </c>
      <c r="D1999" t="s">
        <v>71</v>
      </c>
      <c r="E1999" t="s">
        <v>6851</v>
      </c>
      <c r="F1999" t="s">
        <v>6852</v>
      </c>
      <c r="G1999">
        <v>244013849.019142</v>
      </c>
      <c r="H1999">
        <v>483824569.94659716</v>
      </c>
      <c r="I1999">
        <v>220908.29015580003</v>
      </c>
      <c r="J1999">
        <v>3400976.2935926002</v>
      </c>
      <c r="K1999">
        <v>9.6853479864995914E-2</v>
      </c>
      <c r="L1999">
        <v>8.5616185073932427E-2</v>
      </c>
      <c r="M1999">
        <v>2.220801481680602E-2</v>
      </c>
      <c r="N1999">
        <v>0.1312604170177715</v>
      </c>
      <c r="O1999" t="s">
        <v>775</v>
      </c>
    </row>
    <row r="2000" spans="1:15">
      <c r="A2000" t="s">
        <v>6853</v>
      </c>
      <c r="B2000" t="s">
        <v>72</v>
      </c>
      <c r="C2000" t="s">
        <v>2515</v>
      </c>
      <c r="D2000" t="s">
        <v>71</v>
      </c>
      <c r="E2000" t="s">
        <v>2516</v>
      </c>
      <c r="F2000" t="s">
        <v>6854</v>
      </c>
      <c r="G2000">
        <v>593765763.92361414</v>
      </c>
      <c r="H2000">
        <v>948054916.96823835</v>
      </c>
      <c r="I2000">
        <v>1004953.06435912</v>
      </c>
      <c r="J2000">
        <v>4194878.9725500001</v>
      </c>
      <c r="K2000">
        <v>0.23567629743911939</v>
      </c>
      <c r="L2000">
        <v>0.16776503359546924</v>
      </c>
      <c r="M2000">
        <v>0.10102840652897961</v>
      </c>
      <c r="N2000">
        <v>0.16190102951124902</v>
      </c>
      <c r="O2000" t="s">
        <v>775</v>
      </c>
    </row>
    <row r="2001" spans="1:15">
      <c r="A2001" t="s">
        <v>6855</v>
      </c>
      <c r="B2001" t="s">
        <v>72</v>
      </c>
      <c r="C2001" t="s">
        <v>6856</v>
      </c>
      <c r="D2001" t="s">
        <v>71</v>
      </c>
      <c r="E2001" t="s">
        <v>6857</v>
      </c>
      <c r="F2001" t="s">
        <v>6858</v>
      </c>
      <c r="G2001">
        <v>9765200.4286808595</v>
      </c>
      <c r="H2001">
        <v>30307368.918494329</v>
      </c>
      <c r="I2001">
        <v>0</v>
      </c>
      <c r="J2001">
        <v>96407.261344962797</v>
      </c>
      <c r="K2001">
        <v>3.8759834611792753E-3</v>
      </c>
      <c r="L2001">
        <v>5.3631036280694933E-3</v>
      </c>
      <c r="M2001">
        <v>0</v>
      </c>
      <c r="N2001">
        <v>3.7208307954165838E-3</v>
      </c>
      <c r="O2001" t="s">
        <v>775</v>
      </c>
    </row>
    <row r="2002" spans="1:15">
      <c r="A2002" t="s">
        <v>6859</v>
      </c>
      <c r="B2002" t="s">
        <v>72</v>
      </c>
      <c r="C2002" t="s">
        <v>6860</v>
      </c>
      <c r="D2002" t="s">
        <v>71</v>
      </c>
      <c r="E2002" t="s">
        <v>6861</v>
      </c>
      <c r="F2002" t="s">
        <v>6862</v>
      </c>
      <c r="G2002">
        <v>13017811.094214501</v>
      </c>
      <c r="H2002">
        <v>33756747.13027522</v>
      </c>
      <c r="I2002">
        <v>66687.571564554994</v>
      </c>
      <c r="J2002">
        <v>289223.79739614198</v>
      </c>
      <c r="K2002">
        <v>5.1670030605554598E-3</v>
      </c>
      <c r="L2002">
        <v>5.9734955381008908E-3</v>
      </c>
      <c r="M2002">
        <v>6.7041330877983122E-3</v>
      </c>
      <c r="N2002">
        <v>1.116257009177162E-2</v>
      </c>
      <c r="O2002" t="s">
        <v>775</v>
      </c>
    </row>
    <row r="2003" spans="1:15">
      <c r="A2003" t="s">
        <v>6863</v>
      </c>
      <c r="B2003" t="s">
        <v>72</v>
      </c>
      <c r="C2003" t="s">
        <v>6864</v>
      </c>
      <c r="D2003" t="s">
        <v>71</v>
      </c>
      <c r="E2003" t="s">
        <v>6865</v>
      </c>
      <c r="F2003" t="s">
        <v>6866</v>
      </c>
      <c r="G2003">
        <v>5198331.2017360395</v>
      </c>
      <c r="H2003">
        <v>21649897.8498528</v>
      </c>
      <c r="I2003">
        <v>88630.761763962</v>
      </c>
      <c r="J2003">
        <v>76246.078848766891</v>
      </c>
      <c r="K2003">
        <v>2.0633110309219607E-3</v>
      </c>
      <c r="L2003">
        <v>3.8311027927939267E-3</v>
      </c>
      <c r="M2003">
        <v>8.9100923695108053E-3</v>
      </c>
      <c r="N2003">
        <v>2.9427115162531884E-3</v>
      </c>
      <c r="O2003" t="s">
        <v>788</v>
      </c>
    </row>
    <row r="2004" spans="1:15">
      <c r="A2004" t="s">
        <v>6867</v>
      </c>
      <c r="B2004" t="s">
        <v>72</v>
      </c>
      <c r="C2004" t="s">
        <v>6868</v>
      </c>
      <c r="D2004" t="s">
        <v>71</v>
      </c>
      <c r="E2004" t="s">
        <v>6869</v>
      </c>
      <c r="F2004" t="s">
        <v>6870</v>
      </c>
      <c r="G2004">
        <v>28115620.986299098</v>
      </c>
      <c r="H2004">
        <v>98341916.830285743</v>
      </c>
      <c r="I2004">
        <v>0</v>
      </c>
      <c r="J2004">
        <v>113320.40477414191</v>
      </c>
      <c r="K2004">
        <v>1.1159595006735702E-2</v>
      </c>
      <c r="L2004">
        <v>1.7402298839011725E-2</v>
      </c>
      <c r="M2004">
        <v>0</v>
      </c>
      <c r="N2004">
        <v>4.3735922579936489E-3</v>
      </c>
      <c r="O2004" t="s">
        <v>788</v>
      </c>
    </row>
    <row r="2005" spans="1:15">
      <c r="A2005" t="s">
        <v>6871</v>
      </c>
      <c r="B2005" t="s">
        <v>72</v>
      </c>
      <c r="C2005" t="s">
        <v>6230</v>
      </c>
      <c r="D2005" t="s">
        <v>71</v>
      </c>
      <c r="E2005" t="s">
        <v>6231</v>
      </c>
      <c r="F2005" t="s">
        <v>6872</v>
      </c>
      <c r="G2005">
        <v>6728692.6626204196</v>
      </c>
      <c r="H2005">
        <v>14480875.430017462</v>
      </c>
      <c r="I2005">
        <v>0</v>
      </c>
      <c r="J2005">
        <v>53536.516032881002</v>
      </c>
      <c r="K2005">
        <v>2.6707389844325162E-3</v>
      </c>
      <c r="L2005">
        <v>2.5624934901213887E-3</v>
      </c>
      <c r="M2005">
        <v>0</v>
      </c>
      <c r="N2005">
        <v>2.0662376957445369E-3</v>
      </c>
      <c r="O2005" t="s">
        <v>775</v>
      </c>
    </row>
    <row r="2006" spans="1:15">
      <c r="A2006" t="s">
        <v>6873</v>
      </c>
      <c r="B2006" t="s">
        <v>72</v>
      </c>
      <c r="C2006" t="s">
        <v>6874</v>
      </c>
      <c r="D2006" t="s">
        <v>71</v>
      </c>
      <c r="E2006" t="s">
        <v>6875</v>
      </c>
      <c r="F2006" t="s">
        <v>6876</v>
      </c>
      <c r="G2006">
        <v>11664672.90281566</v>
      </c>
      <c r="H2006">
        <v>28219401.325697958</v>
      </c>
      <c r="I2006">
        <v>0</v>
      </c>
      <c r="J2006">
        <v>229043.995457432</v>
      </c>
      <c r="K2006">
        <v>4.629918206142448E-3</v>
      </c>
      <c r="L2006">
        <v>4.9936229713245118E-3</v>
      </c>
      <c r="M2006">
        <v>0</v>
      </c>
      <c r="N2006">
        <v>8.8399352902871122E-3</v>
      </c>
      <c r="O2006" t="s">
        <v>775</v>
      </c>
    </row>
    <row r="2007" spans="1:15">
      <c r="A2007" t="s">
        <v>6877</v>
      </c>
      <c r="B2007" t="s">
        <v>72</v>
      </c>
      <c r="C2007" t="s">
        <v>6878</v>
      </c>
      <c r="D2007" t="s">
        <v>71</v>
      </c>
      <c r="E2007" t="s">
        <v>6879</v>
      </c>
      <c r="F2007" t="s">
        <v>6880</v>
      </c>
      <c r="G2007">
        <v>10797117.920582842</v>
      </c>
      <c r="H2007">
        <v>27424925.268691398</v>
      </c>
      <c r="I2007">
        <v>0</v>
      </c>
      <c r="J2007">
        <v>306702.81787921803</v>
      </c>
      <c r="K2007">
        <v>4.2855700499159887E-3</v>
      </c>
      <c r="L2007">
        <v>4.8530348049546437E-3</v>
      </c>
      <c r="M2007">
        <v>0</v>
      </c>
      <c r="N2007">
        <v>1.1837171535478584E-2</v>
      </c>
      <c r="O2007" t="s">
        <v>775</v>
      </c>
    </row>
    <row r="2008" spans="1:15">
      <c r="A2008" t="s">
        <v>6881</v>
      </c>
      <c r="B2008" t="s">
        <v>72</v>
      </c>
      <c r="C2008" t="s">
        <v>5657</v>
      </c>
      <c r="D2008" t="s">
        <v>71</v>
      </c>
      <c r="E2008" t="s">
        <v>5658</v>
      </c>
      <c r="F2008" t="s">
        <v>6882</v>
      </c>
      <c r="G2008">
        <v>8085217.7330456208</v>
      </c>
      <c r="H2008">
        <v>25045335.402883641</v>
      </c>
      <c r="I2008">
        <v>0</v>
      </c>
      <c r="J2008">
        <v>81753.240719121299</v>
      </c>
      <c r="K2008">
        <v>3.2091681519691617E-3</v>
      </c>
      <c r="L2008">
        <v>4.4319495211429145E-3</v>
      </c>
      <c r="M2008">
        <v>0</v>
      </c>
      <c r="N2008">
        <v>3.1552600027124952E-3</v>
      </c>
      <c r="O2008" t="s">
        <v>788</v>
      </c>
    </row>
    <row r="2009" spans="1:15">
      <c r="A2009" t="s">
        <v>6883</v>
      </c>
      <c r="B2009" t="s">
        <v>72</v>
      </c>
      <c r="C2009" t="s">
        <v>6884</v>
      </c>
      <c r="D2009" t="s">
        <v>71</v>
      </c>
      <c r="E2009" t="s">
        <v>6885</v>
      </c>
      <c r="F2009" t="s">
        <v>6886</v>
      </c>
      <c r="G2009">
        <v>221736602.54291981</v>
      </c>
      <c r="H2009">
        <v>367003877.89187974</v>
      </c>
      <c r="I2009">
        <v>471051.45468670002</v>
      </c>
      <c r="J2009">
        <v>1794481.7274443158</v>
      </c>
      <c r="K2009">
        <v>8.8011240575278066E-2</v>
      </c>
      <c r="L2009">
        <v>6.4943936054984275E-2</v>
      </c>
      <c r="M2009">
        <v>4.7355025371761061E-2</v>
      </c>
      <c r="N2009">
        <v>6.9257883484479102E-2</v>
      </c>
      <c r="O2009" t="s">
        <v>775</v>
      </c>
    </row>
    <row r="2010" spans="1:15">
      <c r="A2010" t="s">
        <v>6887</v>
      </c>
      <c r="B2010" t="s">
        <v>72</v>
      </c>
      <c r="C2010" t="s">
        <v>868</v>
      </c>
      <c r="D2010" t="s">
        <v>71</v>
      </c>
      <c r="E2010" t="s">
        <v>869</v>
      </c>
      <c r="F2010" t="s">
        <v>6888</v>
      </c>
      <c r="G2010">
        <v>6529270.8242470799</v>
      </c>
      <c r="H2010">
        <v>18895221.78568678</v>
      </c>
      <c r="I2010">
        <v>0</v>
      </c>
      <c r="J2010">
        <v>110563.89266888502</v>
      </c>
      <c r="K2010">
        <v>2.5915848745933748E-3</v>
      </c>
      <c r="L2010">
        <v>3.3436433490653841E-3</v>
      </c>
      <c r="M2010">
        <v>0</v>
      </c>
      <c r="N2010">
        <v>4.2672048864814682E-3</v>
      </c>
      <c r="O2010" t="s">
        <v>775</v>
      </c>
    </row>
    <row r="2011" spans="1:15">
      <c r="A2011" t="s">
        <v>6889</v>
      </c>
      <c r="B2011" t="s">
        <v>72</v>
      </c>
      <c r="C2011" t="s">
        <v>6890</v>
      </c>
      <c r="D2011" t="s">
        <v>71</v>
      </c>
      <c r="E2011" t="s">
        <v>6891</v>
      </c>
      <c r="F2011" t="s">
        <v>6892</v>
      </c>
      <c r="G2011">
        <v>5347826.0578870093</v>
      </c>
      <c r="H2011">
        <v>15719152.4435465</v>
      </c>
      <c r="I2011">
        <v>0</v>
      </c>
      <c r="J2011">
        <v>175532.33495855</v>
      </c>
      <c r="K2011">
        <v>2.1226482246851008E-3</v>
      </c>
      <c r="L2011">
        <v>2.7816153796417996E-3</v>
      </c>
      <c r="M2011">
        <v>0</v>
      </c>
      <c r="N2011">
        <v>6.7746568919549244E-3</v>
      </c>
      <c r="O2011" t="s">
        <v>775</v>
      </c>
    </row>
    <row r="2012" spans="1:15">
      <c r="A2012" t="s">
        <v>6893</v>
      </c>
      <c r="B2012" t="s">
        <v>72</v>
      </c>
      <c r="C2012" t="s">
        <v>6894</v>
      </c>
      <c r="D2012" t="s">
        <v>71</v>
      </c>
      <c r="E2012" t="s">
        <v>6895</v>
      </c>
      <c r="F2012" t="s">
        <v>6896</v>
      </c>
      <c r="G2012">
        <v>7507268.3878853004</v>
      </c>
      <c r="H2012">
        <v>20576345.15020474</v>
      </c>
      <c r="I2012">
        <v>0</v>
      </c>
      <c r="J2012">
        <v>212311.32230323798</v>
      </c>
      <c r="K2012">
        <v>2.9797696752454838E-3</v>
      </c>
      <c r="L2012">
        <v>3.6411300375247327E-3</v>
      </c>
      <c r="M2012">
        <v>0</v>
      </c>
      <c r="N2012">
        <v>8.1941390640154228E-3</v>
      </c>
      <c r="O2012" t="s">
        <v>775</v>
      </c>
    </row>
    <row r="2013" spans="1:15">
      <c r="A2013" t="s">
        <v>6897</v>
      </c>
      <c r="B2013" t="s">
        <v>72</v>
      </c>
      <c r="C2013" t="s">
        <v>6898</v>
      </c>
      <c r="D2013" t="s">
        <v>71</v>
      </c>
      <c r="E2013" t="s">
        <v>6899</v>
      </c>
      <c r="F2013" t="s">
        <v>6900</v>
      </c>
      <c r="G2013">
        <v>25198207.844294127</v>
      </c>
      <c r="H2013">
        <v>64706666.755233787</v>
      </c>
      <c r="I2013">
        <v>0</v>
      </c>
      <c r="J2013">
        <v>154660.7641317776</v>
      </c>
      <c r="K2013">
        <v>1.000162132555793E-2</v>
      </c>
      <c r="L2013">
        <v>1.1450303065519895E-2</v>
      </c>
      <c r="M2013">
        <v>0</v>
      </c>
      <c r="N2013">
        <v>5.9691202301147654E-3</v>
      </c>
      <c r="O2013" t="s">
        <v>775</v>
      </c>
    </row>
    <row r="2014" spans="1:15">
      <c r="A2014" t="s">
        <v>6901</v>
      </c>
      <c r="B2014" t="s">
        <v>72</v>
      </c>
      <c r="C2014" t="s">
        <v>6902</v>
      </c>
      <c r="D2014" t="s">
        <v>71</v>
      </c>
      <c r="E2014" t="s">
        <v>6903</v>
      </c>
      <c r="F2014" t="s">
        <v>6904</v>
      </c>
      <c r="G2014">
        <v>12907280.74098731</v>
      </c>
      <c r="H2014">
        <v>35618991.296591043</v>
      </c>
      <c r="I2014">
        <v>56027.651745247</v>
      </c>
      <c r="J2014">
        <v>328675.88730814692</v>
      </c>
      <c r="K2014">
        <v>5.1231315779171087E-3</v>
      </c>
      <c r="L2014">
        <v>6.3030328355013609E-3</v>
      </c>
      <c r="M2014">
        <v>5.6324863101866914E-3</v>
      </c>
      <c r="N2014">
        <v>1.2685220450678446E-2</v>
      </c>
      <c r="O2014" t="s">
        <v>775</v>
      </c>
    </row>
    <row r="2015" spans="1:15">
      <c r="A2015" t="s">
        <v>6905</v>
      </c>
      <c r="B2015" t="s">
        <v>72</v>
      </c>
      <c r="C2015" t="s">
        <v>918</v>
      </c>
      <c r="D2015" t="s">
        <v>71</v>
      </c>
      <c r="E2015" t="s">
        <v>919</v>
      </c>
      <c r="F2015" t="s">
        <v>6906</v>
      </c>
      <c r="G2015">
        <v>4357366.5166885098</v>
      </c>
      <c r="H2015">
        <v>13094288.153870769</v>
      </c>
      <c r="I2015">
        <v>0</v>
      </c>
      <c r="J2015">
        <v>12075.5531661762</v>
      </c>
      <c r="K2015">
        <v>1.7295170412864214E-3</v>
      </c>
      <c r="L2015">
        <v>2.317127048998239E-3</v>
      </c>
      <c r="M2015">
        <v>0</v>
      </c>
      <c r="N2015">
        <v>4.6605504051844173E-4</v>
      </c>
      <c r="O2015" t="s">
        <v>775</v>
      </c>
    </row>
    <row r="2016" spans="1:15">
      <c r="A2016" t="s">
        <v>6907</v>
      </c>
      <c r="B2016" t="s">
        <v>72</v>
      </c>
      <c r="C2016" t="s">
        <v>2659</v>
      </c>
      <c r="D2016" t="s">
        <v>71</v>
      </c>
      <c r="E2016" t="s">
        <v>2660</v>
      </c>
      <c r="F2016" t="s">
        <v>6908</v>
      </c>
      <c r="G2016">
        <v>26231709.5042185</v>
      </c>
      <c r="H2016">
        <v>69371588.082364798</v>
      </c>
      <c r="I2016">
        <v>0</v>
      </c>
      <c r="J2016">
        <v>406681.07746509794</v>
      </c>
      <c r="K2016">
        <v>1.0411836699038935E-2</v>
      </c>
      <c r="L2016">
        <v>1.2275793940741603E-2</v>
      </c>
      <c r="M2016">
        <v>0</v>
      </c>
      <c r="N2016">
        <v>1.5695824731820334E-2</v>
      </c>
      <c r="O2016" t="s">
        <v>775</v>
      </c>
    </row>
    <row r="2017" spans="1:15">
      <c r="A2017" t="s">
        <v>6909</v>
      </c>
      <c r="B2017" t="s">
        <v>72</v>
      </c>
      <c r="C2017" t="s">
        <v>2104</v>
      </c>
      <c r="D2017" t="s">
        <v>71</v>
      </c>
      <c r="E2017" t="s">
        <v>2105</v>
      </c>
      <c r="F2017" t="s">
        <v>6910</v>
      </c>
      <c r="G2017">
        <v>5534446.7797356406</v>
      </c>
      <c r="H2017">
        <v>15144231.81102846</v>
      </c>
      <c r="I2017">
        <v>0</v>
      </c>
      <c r="J2017">
        <v>169393.34210495901</v>
      </c>
      <c r="K2017">
        <v>2.1967213414307799E-3</v>
      </c>
      <c r="L2017">
        <v>2.6798791009697183E-3</v>
      </c>
      <c r="M2017">
        <v>0</v>
      </c>
      <c r="N2017">
        <v>6.537722937563769E-3</v>
      </c>
      <c r="O2017" t="s">
        <v>775</v>
      </c>
    </row>
    <row r="2018" spans="1:15">
      <c r="A2018" t="s">
        <v>6911</v>
      </c>
      <c r="B2018" t="s">
        <v>72</v>
      </c>
      <c r="C2018" t="s">
        <v>6912</v>
      </c>
      <c r="D2018" t="s">
        <v>71</v>
      </c>
      <c r="E2018" t="s">
        <v>6913</v>
      </c>
      <c r="F2018" t="s">
        <v>6914</v>
      </c>
      <c r="G2018">
        <v>73187155.839327008</v>
      </c>
      <c r="H2018">
        <v>321954045.90886736</v>
      </c>
      <c r="I2018">
        <v>1524675.28544994</v>
      </c>
      <c r="J2018">
        <v>418276.40720880381</v>
      </c>
      <c r="K2018">
        <v>2.9049296804069983E-2</v>
      </c>
      <c r="L2018">
        <v>5.6972049151777046E-2</v>
      </c>
      <c r="M2018">
        <v>0.15327632705051386</v>
      </c>
      <c r="N2018">
        <v>1.6143345586489288E-2</v>
      </c>
      <c r="O2018" t="s">
        <v>788</v>
      </c>
    </row>
    <row r="2019" spans="1:15">
      <c r="A2019" t="s">
        <v>6915</v>
      </c>
      <c r="B2019" t="s">
        <v>72</v>
      </c>
      <c r="C2019" t="s">
        <v>2663</v>
      </c>
      <c r="D2019" t="s">
        <v>71</v>
      </c>
      <c r="E2019" t="s">
        <v>2664</v>
      </c>
      <c r="F2019" t="s">
        <v>6916</v>
      </c>
      <c r="G2019">
        <v>48751790.984032072</v>
      </c>
      <c r="H2019">
        <v>115075463.44859418</v>
      </c>
      <c r="I2019">
        <v>339559.53158478998</v>
      </c>
      <c r="J2019">
        <v>743041.05492182286</v>
      </c>
      <c r="K2019">
        <v>1.9350461563696054E-2</v>
      </c>
      <c r="L2019">
        <v>2.0363418453864073E-2</v>
      </c>
      <c r="M2019">
        <v>3.4136080195561358E-2</v>
      </c>
      <c r="N2019">
        <v>2.8677612047491263E-2</v>
      </c>
      <c r="O2019" t="s">
        <v>788</v>
      </c>
    </row>
    <row r="2020" spans="1:15">
      <c r="A2020" t="s">
        <v>6917</v>
      </c>
      <c r="B2020" t="s">
        <v>72</v>
      </c>
      <c r="C2020" t="s">
        <v>2691</v>
      </c>
      <c r="D2020" t="s">
        <v>71</v>
      </c>
      <c r="E2020" t="s">
        <v>2692</v>
      </c>
      <c r="F2020" t="s">
        <v>6918</v>
      </c>
      <c r="G2020">
        <v>27227815.476585202</v>
      </c>
      <c r="H2020">
        <v>56809787.606517471</v>
      </c>
      <c r="I2020">
        <v>0</v>
      </c>
      <c r="J2020">
        <v>357803.440016095</v>
      </c>
      <c r="K2020">
        <v>1.0807209052394389E-2</v>
      </c>
      <c r="L2020">
        <v>1.005289435852182E-2</v>
      </c>
      <c r="M2020">
        <v>0</v>
      </c>
      <c r="N2020">
        <v>1.3809396094700261E-2</v>
      </c>
      <c r="O2020" t="s">
        <v>788</v>
      </c>
    </row>
    <row r="2021" spans="1:15">
      <c r="A2021" t="s">
        <v>6919</v>
      </c>
      <c r="B2021" t="s">
        <v>72</v>
      </c>
      <c r="C2021" t="s">
        <v>3552</v>
      </c>
      <c r="D2021" t="s">
        <v>71</v>
      </c>
      <c r="E2021" t="s">
        <v>3553</v>
      </c>
      <c r="F2021" t="s">
        <v>6920</v>
      </c>
      <c r="G2021">
        <v>134501446.1760239</v>
      </c>
      <c r="H2021">
        <v>260669367.41216832</v>
      </c>
      <c r="I2021">
        <v>605993.67895289999</v>
      </c>
      <c r="J2021">
        <v>1125017.197675524</v>
      </c>
      <c r="K2021">
        <v>5.3386040019394343E-2</v>
      </c>
      <c r="L2021">
        <v>4.6127291150030725E-2</v>
      </c>
      <c r="M2021">
        <v>6.0920830954715767E-2</v>
      </c>
      <c r="N2021">
        <v>4.3419951734818898E-2</v>
      </c>
      <c r="O2021" t="s">
        <v>775</v>
      </c>
    </row>
    <row r="2022" spans="1:15">
      <c r="A2022" t="s">
        <v>6921</v>
      </c>
      <c r="B2022" t="s">
        <v>72</v>
      </c>
      <c r="C2022" t="s">
        <v>6922</v>
      </c>
      <c r="D2022" t="s">
        <v>71</v>
      </c>
      <c r="E2022" t="s">
        <v>6923</v>
      </c>
      <c r="F2022" t="s">
        <v>6924</v>
      </c>
      <c r="G2022">
        <v>44168850.843916804</v>
      </c>
      <c r="H2022">
        <v>171862341.48389</v>
      </c>
      <c r="I2022">
        <v>665989.8221394401</v>
      </c>
      <c r="J2022">
        <v>508714.2904201966</v>
      </c>
      <c r="K2022">
        <v>1.7531410299321652E-2</v>
      </c>
      <c r="L2022">
        <v>3.0412258801466408E-2</v>
      </c>
      <c r="M2022">
        <v>6.6952271585115825E-2</v>
      </c>
      <c r="N2022">
        <v>1.9633788694515826E-2</v>
      </c>
      <c r="O2022" t="s">
        <v>788</v>
      </c>
    </row>
    <row r="2023" spans="1:15">
      <c r="A2023" t="s">
        <v>6925</v>
      </c>
      <c r="B2023" t="s">
        <v>72</v>
      </c>
      <c r="C2023" t="s">
        <v>3960</v>
      </c>
      <c r="D2023" t="s">
        <v>71</v>
      </c>
      <c r="E2023" t="s">
        <v>3961</v>
      </c>
      <c r="F2023" t="s">
        <v>6926</v>
      </c>
      <c r="G2023">
        <v>14270232.848942211</v>
      </c>
      <c r="H2023">
        <v>37087999.53262677</v>
      </c>
      <c r="I2023">
        <v>0</v>
      </c>
      <c r="J2023">
        <v>237810.71679018281</v>
      </c>
      <c r="K2023">
        <v>5.6641117520973379E-3</v>
      </c>
      <c r="L2023">
        <v>6.5629842493484256E-3</v>
      </c>
      <c r="M2023">
        <v>0</v>
      </c>
      <c r="N2023">
        <v>9.17828622210143E-3</v>
      </c>
      <c r="O2023" t="s">
        <v>775</v>
      </c>
    </row>
    <row r="2024" spans="1:15">
      <c r="A2024" t="s">
        <v>6927</v>
      </c>
      <c r="B2024" t="s">
        <v>72</v>
      </c>
      <c r="C2024" t="s">
        <v>6928</v>
      </c>
      <c r="D2024" t="s">
        <v>71</v>
      </c>
      <c r="E2024" t="s">
        <v>6929</v>
      </c>
      <c r="F2024" t="s">
        <v>6930</v>
      </c>
      <c r="G2024">
        <v>8026047.8613690501</v>
      </c>
      <c r="H2024">
        <v>21158678.518499531</v>
      </c>
      <c r="I2024">
        <v>0</v>
      </c>
      <c r="J2024">
        <v>11962.941777772101</v>
      </c>
      <c r="K2024">
        <v>3.1856825670399571E-3</v>
      </c>
      <c r="L2024">
        <v>3.7441780523044619E-3</v>
      </c>
      <c r="M2024">
        <v>0</v>
      </c>
      <c r="N2024">
        <v>4.6170881269241414E-4</v>
      </c>
      <c r="O2024" t="s">
        <v>775</v>
      </c>
    </row>
    <row r="2025" spans="1:15">
      <c r="A2025" t="s">
        <v>6931</v>
      </c>
      <c r="B2025" t="s">
        <v>72</v>
      </c>
      <c r="C2025" t="s">
        <v>6932</v>
      </c>
      <c r="D2025" t="s">
        <v>71</v>
      </c>
      <c r="E2025" t="s">
        <v>6933</v>
      </c>
      <c r="F2025" t="s">
        <v>6934</v>
      </c>
      <c r="G2025">
        <v>26834132.685527101</v>
      </c>
      <c r="H2025">
        <v>64192795.320375308</v>
      </c>
      <c r="I2025">
        <v>0</v>
      </c>
      <c r="J2025">
        <v>120370.12652376899</v>
      </c>
      <c r="K2025">
        <v>1.0650949280950228E-2</v>
      </c>
      <c r="L2025">
        <v>1.1359369874847279E-2</v>
      </c>
      <c r="M2025">
        <v>0</v>
      </c>
      <c r="N2025">
        <v>4.6456757236910291E-3</v>
      </c>
      <c r="O2025" t="s">
        <v>775</v>
      </c>
    </row>
    <row r="2026" spans="1:15">
      <c r="A2026" t="s">
        <v>6935</v>
      </c>
      <c r="B2026" t="s">
        <v>72</v>
      </c>
      <c r="C2026" t="s">
        <v>2158</v>
      </c>
      <c r="D2026" t="s">
        <v>71</v>
      </c>
      <c r="E2026" t="s">
        <v>2159</v>
      </c>
      <c r="F2026" t="s">
        <v>6936</v>
      </c>
      <c r="G2026">
        <v>12522679.1326373</v>
      </c>
      <c r="H2026">
        <v>31580123.25897466</v>
      </c>
      <c r="I2026">
        <v>0</v>
      </c>
      <c r="J2026">
        <v>348617.74944070599</v>
      </c>
      <c r="K2026">
        <v>4.9704762910139019E-3</v>
      </c>
      <c r="L2026">
        <v>5.5883265248319342E-3</v>
      </c>
      <c r="M2026">
        <v>0</v>
      </c>
      <c r="N2026">
        <v>1.345487507736964E-2</v>
      </c>
      <c r="O2026" t="s">
        <v>775</v>
      </c>
    </row>
    <row r="2027" spans="1:15">
      <c r="A2027" t="s">
        <v>6937</v>
      </c>
      <c r="B2027" t="s">
        <v>72</v>
      </c>
      <c r="C2027" t="s">
        <v>4964</v>
      </c>
      <c r="D2027" t="s">
        <v>71</v>
      </c>
      <c r="E2027" t="s">
        <v>4965</v>
      </c>
      <c r="F2027" t="s">
        <v>6938</v>
      </c>
      <c r="G2027">
        <v>36532826.652321003</v>
      </c>
      <c r="H2027">
        <v>85365344.59561491</v>
      </c>
      <c r="I2027">
        <v>280546.97380510002</v>
      </c>
      <c r="J2027">
        <v>352059.78726220399</v>
      </c>
      <c r="K2027">
        <v>1.4500535132759573E-2</v>
      </c>
      <c r="L2027">
        <v>1.5106002455817584E-2</v>
      </c>
      <c r="M2027">
        <v>2.8203519870981946E-2</v>
      </c>
      <c r="N2027">
        <v>1.3587720260881198E-2</v>
      </c>
      <c r="O2027" t="s">
        <v>775</v>
      </c>
    </row>
    <row r="2028" spans="1:15">
      <c r="A2028" t="s">
        <v>6939</v>
      </c>
      <c r="B2028" t="s">
        <v>72</v>
      </c>
      <c r="C2028" t="s">
        <v>6940</v>
      </c>
      <c r="D2028" t="s">
        <v>71</v>
      </c>
      <c r="E2028" t="s">
        <v>6941</v>
      </c>
      <c r="F2028" t="s">
        <v>6942</v>
      </c>
      <c r="G2028">
        <v>12342082.50132793</v>
      </c>
      <c r="H2028">
        <v>27812899.034537189</v>
      </c>
      <c r="I2028">
        <v>50445.986694776002</v>
      </c>
      <c r="J2028">
        <v>271073.962795089</v>
      </c>
      <c r="K2028">
        <v>4.8987942440132173E-3</v>
      </c>
      <c r="L2028">
        <v>4.9216895112341331E-3</v>
      </c>
      <c r="M2028">
        <v>5.0713588846116502E-3</v>
      </c>
      <c r="N2028">
        <v>1.0462078629062479E-2</v>
      </c>
      <c r="O2028" t="s">
        <v>775</v>
      </c>
    </row>
    <row r="2029" spans="1:15">
      <c r="A2029" t="s">
        <v>6943</v>
      </c>
      <c r="B2029" t="s">
        <v>72</v>
      </c>
      <c r="C2029" t="s">
        <v>4976</v>
      </c>
      <c r="D2029" t="s">
        <v>71</v>
      </c>
      <c r="E2029" t="s">
        <v>4977</v>
      </c>
      <c r="F2029" t="s">
        <v>6944</v>
      </c>
      <c r="G2029">
        <v>5434785.2017747499</v>
      </c>
      <c r="H2029">
        <v>18704978.032743722</v>
      </c>
      <c r="I2029">
        <v>0</v>
      </c>
      <c r="J2029">
        <v>138889.5404449215</v>
      </c>
      <c r="K2029">
        <v>2.1571638709300309E-3</v>
      </c>
      <c r="L2029">
        <v>3.309978369291971E-3</v>
      </c>
      <c r="M2029">
        <v>0</v>
      </c>
      <c r="N2029">
        <v>5.3604310716759366E-3</v>
      </c>
      <c r="O2029" t="s">
        <v>775</v>
      </c>
    </row>
    <row r="2030" spans="1:15">
      <c r="A2030" t="s">
        <v>6945</v>
      </c>
      <c r="B2030" t="s">
        <v>72</v>
      </c>
      <c r="C2030" t="s">
        <v>2729</v>
      </c>
      <c r="D2030" t="s">
        <v>71</v>
      </c>
      <c r="E2030" t="s">
        <v>2730</v>
      </c>
      <c r="F2030" t="s">
        <v>6946</v>
      </c>
      <c r="G2030">
        <v>70229595.879790694</v>
      </c>
      <c r="H2030">
        <v>147805507.6709927</v>
      </c>
      <c r="I2030">
        <v>0</v>
      </c>
      <c r="J2030">
        <v>993378.89892549999</v>
      </c>
      <c r="K2030">
        <v>2.7875388129861914E-2</v>
      </c>
      <c r="L2030">
        <v>2.6155231639234472E-2</v>
      </c>
      <c r="M2030">
        <v>0</v>
      </c>
      <c r="N2030">
        <v>3.8339381775542386E-2</v>
      </c>
      <c r="O2030" t="s">
        <v>775</v>
      </c>
    </row>
    <row r="2031" spans="1:15">
      <c r="A2031" t="s">
        <v>6947</v>
      </c>
      <c r="B2031" t="s">
        <v>72</v>
      </c>
      <c r="C2031" t="s">
        <v>6948</v>
      </c>
      <c r="D2031" t="s">
        <v>71</v>
      </c>
      <c r="E2031" t="s">
        <v>6949</v>
      </c>
      <c r="F2031" t="s">
        <v>6950</v>
      </c>
      <c r="G2031">
        <v>27102037.891228098</v>
      </c>
      <c r="H2031">
        <v>55674392.51976712</v>
      </c>
      <c r="I2031">
        <v>42907.378625826001</v>
      </c>
      <c r="J2031">
        <v>689660.06304545002</v>
      </c>
      <c r="K2031">
        <v>1.0757285669439611E-2</v>
      </c>
      <c r="L2031">
        <v>9.8519781547623028E-3</v>
      </c>
      <c r="M2031">
        <v>4.3134990524828498E-3</v>
      </c>
      <c r="N2031">
        <v>2.6617376794538829E-2</v>
      </c>
      <c r="O2031" t="s">
        <v>775</v>
      </c>
    </row>
    <row r="2032" spans="1:15">
      <c r="A2032" t="s">
        <v>6951</v>
      </c>
      <c r="B2032" t="s">
        <v>72</v>
      </c>
      <c r="C2032" t="s">
        <v>6952</v>
      </c>
      <c r="D2032" t="s">
        <v>71</v>
      </c>
      <c r="E2032" t="s">
        <v>6953</v>
      </c>
      <c r="F2032" t="s">
        <v>6954</v>
      </c>
      <c r="G2032">
        <v>13101441.876253448</v>
      </c>
      <c r="H2032">
        <v>31767312.163629029</v>
      </c>
      <c r="I2032">
        <v>0</v>
      </c>
      <c r="J2032">
        <v>146291.57377934997</v>
      </c>
      <c r="K2032">
        <v>5.2001976201956701E-3</v>
      </c>
      <c r="L2032">
        <v>5.6214509275600635E-3</v>
      </c>
      <c r="M2032">
        <v>0</v>
      </c>
      <c r="N2032">
        <v>5.6461119757407491E-3</v>
      </c>
      <c r="O2032" t="s">
        <v>775</v>
      </c>
    </row>
    <row r="2033" spans="1:15">
      <c r="A2033" t="s">
        <v>6955</v>
      </c>
      <c r="B2033" t="s">
        <v>72</v>
      </c>
      <c r="C2033" t="s">
        <v>3640</v>
      </c>
      <c r="D2033" t="s">
        <v>71</v>
      </c>
      <c r="E2033" t="s">
        <v>3641</v>
      </c>
      <c r="F2033" t="s">
        <v>6956</v>
      </c>
      <c r="G2033">
        <v>4093910.5384909897</v>
      </c>
      <c r="H2033">
        <v>12206189.656983931</v>
      </c>
      <c r="I2033">
        <v>0</v>
      </c>
      <c r="J2033">
        <v>70642.888388932406</v>
      </c>
      <c r="K2033">
        <v>1.6249466311140683E-3</v>
      </c>
      <c r="L2033">
        <v>2.1599717286685223E-3</v>
      </c>
      <c r="M2033">
        <v>0</v>
      </c>
      <c r="N2033">
        <v>2.7264568138098038E-3</v>
      </c>
      <c r="O2033" t="s">
        <v>775</v>
      </c>
    </row>
    <row r="2034" spans="1:15">
      <c r="A2034" t="s">
        <v>6957</v>
      </c>
      <c r="B2034" t="s">
        <v>72</v>
      </c>
      <c r="C2034" t="s">
        <v>3310</v>
      </c>
      <c r="D2034" t="s">
        <v>71</v>
      </c>
      <c r="E2034" t="s">
        <v>3311</v>
      </c>
      <c r="F2034" t="s">
        <v>6958</v>
      </c>
      <c r="G2034">
        <v>12283875.057372501</v>
      </c>
      <c r="H2034">
        <v>21052817.474945653</v>
      </c>
      <c r="I2034">
        <v>50323.023988911998</v>
      </c>
      <c r="J2034">
        <v>206996.61922118402</v>
      </c>
      <c r="K2034">
        <v>4.8756906639344996E-3</v>
      </c>
      <c r="L2034">
        <v>3.7254451907260829E-3</v>
      </c>
      <c r="M2034">
        <v>5.0589973856755245E-3</v>
      </c>
      <c r="N2034">
        <v>7.9890185096057002E-3</v>
      </c>
      <c r="O2034" t="s">
        <v>775</v>
      </c>
    </row>
    <row r="2035" spans="1:15">
      <c r="A2035" t="s">
        <v>6959</v>
      </c>
      <c r="B2035" t="s">
        <v>72</v>
      </c>
      <c r="C2035" t="s">
        <v>6960</v>
      </c>
      <c r="D2035" t="s">
        <v>71</v>
      </c>
      <c r="E2035" t="s">
        <v>6961</v>
      </c>
      <c r="F2035" t="s">
        <v>6962</v>
      </c>
      <c r="G2035">
        <v>4073289.6177595896</v>
      </c>
      <c r="H2035">
        <v>14937082.972810825</v>
      </c>
      <c r="I2035">
        <v>0</v>
      </c>
      <c r="J2035">
        <v>0</v>
      </c>
      <c r="K2035">
        <v>1.6167618172648359E-3</v>
      </c>
      <c r="L2035">
        <v>2.6432226466010437E-3</v>
      </c>
      <c r="M2035">
        <v>0</v>
      </c>
      <c r="N2035">
        <v>0</v>
      </c>
      <c r="O2035" t="s">
        <v>775</v>
      </c>
    </row>
    <row r="2036" spans="1:15">
      <c r="A2036" t="s">
        <v>6963</v>
      </c>
      <c r="B2036" t="s">
        <v>72</v>
      </c>
      <c r="C2036" t="s">
        <v>2753</v>
      </c>
      <c r="D2036" t="s">
        <v>71</v>
      </c>
      <c r="E2036" t="s">
        <v>2754</v>
      </c>
      <c r="F2036" t="s">
        <v>6964</v>
      </c>
      <c r="G2036">
        <v>94449314.591639802</v>
      </c>
      <c r="H2036">
        <v>252196877.08986348</v>
      </c>
      <c r="I2036">
        <v>856771.29426363006</v>
      </c>
      <c r="J2036">
        <v>607075.81411015929</v>
      </c>
      <c r="K2036">
        <v>3.7488629542278329E-2</v>
      </c>
      <c r="L2036">
        <v>4.4628023968226342E-2</v>
      </c>
      <c r="M2036">
        <v>8.613162314642632E-2</v>
      </c>
      <c r="N2036">
        <v>2.3430044093993921E-2</v>
      </c>
      <c r="O2036" t="s">
        <v>775</v>
      </c>
    </row>
    <row r="2037" spans="1:15">
      <c r="A2037" t="s">
        <v>6965</v>
      </c>
      <c r="B2037" t="s">
        <v>72</v>
      </c>
      <c r="C2037" t="s">
        <v>5008</v>
      </c>
      <c r="D2037" t="s">
        <v>71</v>
      </c>
      <c r="E2037" t="s">
        <v>5009</v>
      </c>
      <c r="F2037" t="s">
        <v>6966</v>
      </c>
      <c r="G2037">
        <v>7699686.2225749101</v>
      </c>
      <c r="H2037">
        <v>19257679.790297929</v>
      </c>
      <c r="I2037">
        <v>0</v>
      </c>
      <c r="J2037">
        <v>120436.68810722209</v>
      </c>
      <c r="K2037">
        <v>3.0561437702105376E-3</v>
      </c>
      <c r="L2037">
        <v>3.4077828606402954E-3</v>
      </c>
      <c r="M2037">
        <v>0</v>
      </c>
      <c r="N2037">
        <v>4.6482446628564903E-3</v>
      </c>
      <c r="O2037" t="s">
        <v>775</v>
      </c>
    </row>
    <row r="2038" spans="1:15">
      <c r="A2038" t="s">
        <v>6967</v>
      </c>
      <c r="B2038" t="s">
        <v>72</v>
      </c>
      <c r="C2038" t="s">
        <v>6968</v>
      </c>
      <c r="D2038" t="s">
        <v>71</v>
      </c>
      <c r="E2038" t="s">
        <v>6969</v>
      </c>
      <c r="F2038" t="s">
        <v>6970</v>
      </c>
      <c r="G2038">
        <v>88927362.683127388</v>
      </c>
      <c r="H2038">
        <v>198719256.00611728</v>
      </c>
      <c r="I2038">
        <v>657992.92610647995</v>
      </c>
      <c r="J2038">
        <v>570279.36432052904</v>
      </c>
      <c r="K2038">
        <v>3.5296867639679812E-2</v>
      </c>
      <c r="L2038">
        <v>3.5164780081035969E-2</v>
      </c>
      <c r="M2038">
        <v>6.6148339847365359E-2</v>
      </c>
      <c r="N2038">
        <v>2.2009887960221432E-2</v>
      </c>
      <c r="O2038" t="s">
        <v>775</v>
      </c>
    </row>
    <row r="2039" spans="1:15">
      <c r="A2039" t="s">
        <v>6971</v>
      </c>
      <c r="B2039" t="s">
        <v>72</v>
      </c>
      <c r="C2039" t="s">
        <v>6972</v>
      </c>
      <c r="D2039" t="s">
        <v>71</v>
      </c>
      <c r="E2039" t="s">
        <v>6973</v>
      </c>
      <c r="F2039" t="s">
        <v>6974</v>
      </c>
      <c r="G2039">
        <v>5702273.3000175999</v>
      </c>
      <c r="H2039">
        <v>17795034.65073584</v>
      </c>
      <c r="I2039">
        <v>60601.038920841005</v>
      </c>
      <c r="J2039">
        <v>90912.605094992992</v>
      </c>
      <c r="K2039">
        <v>2.2633347019768279E-3</v>
      </c>
      <c r="L2039">
        <v>3.1489574417905303E-3</v>
      </c>
      <c r="M2039">
        <v>6.0922510844599927E-3</v>
      </c>
      <c r="N2039">
        <v>3.508764962408829E-3</v>
      </c>
      <c r="O2039" t="s">
        <v>775</v>
      </c>
    </row>
    <row r="2040" spans="1:15">
      <c r="A2040" t="s">
        <v>6975</v>
      </c>
      <c r="B2040" t="s">
        <v>72</v>
      </c>
      <c r="C2040" t="s">
        <v>6976</v>
      </c>
      <c r="D2040" t="s">
        <v>71</v>
      </c>
      <c r="E2040" t="s">
        <v>6977</v>
      </c>
      <c r="F2040" t="s">
        <v>6978</v>
      </c>
      <c r="G2040">
        <v>51008075.546850003</v>
      </c>
      <c r="H2040">
        <v>107441722.02512974</v>
      </c>
      <c r="I2040">
        <v>0</v>
      </c>
      <c r="J2040">
        <v>406467.88610346499</v>
      </c>
      <c r="K2040">
        <v>2.0246021436027092E-2</v>
      </c>
      <c r="L2040">
        <v>1.9012573831421655E-2</v>
      </c>
      <c r="M2040">
        <v>0</v>
      </c>
      <c r="N2040">
        <v>1.5687596627706454E-2</v>
      </c>
      <c r="O2040" t="s">
        <v>775</v>
      </c>
    </row>
    <row r="2041" spans="1:15">
      <c r="A2041" t="s">
        <v>6979</v>
      </c>
      <c r="B2041" t="s">
        <v>72</v>
      </c>
      <c r="C2041" t="s">
        <v>6980</v>
      </c>
      <c r="D2041" t="s">
        <v>71</v>
      </c>
      <c r="E2041" t="s">
        <v>6981</v>
      </c>
      <c r="F2041" t="s">
        <v>6982</v>
      </c>
      <c r="G2041">
        <v>38096446.73373206</v>
      </c>
      <c r="H2041">
        <v>89553893.767080292</v>
      </c>
      <c r="I2041">
        <v>0</v>
      </c>
      <c r="J2041">
        <v>587248.26322763495</v>
      </c>
      <c r="K2041">
        <v>1.5121164030177476E-2</v>
      </c>
      <c r="L2041">
        <v>1.5847195903465412E-2</v>
      </c>
      <c r="M2041">
        <v>0</v>
      </c>
      <c r="N2041">
        <v>2.2664801301156924E-2</v>
      </c>
      <c r="O2041" t="s">
        <v>775</v>
      </c>
    </row>
    <row r="2042" spans="1:15">
      <c r="A2042" t="s">
        <v>6983</v>
      </c>
      <c r="B2042" t="s">
        <v>72</v>
      </c>
      <c r="C2042" t="s">
        <v>6984</v>
      </c>
      <c r="D2042" t="s">
        <v>71</v>
      </c>
      <c r="E2042" t="s">
        <v>6985</v>
      </c>
      <c r="F2042" t="s">
        <v>6986</v>
      </c>
      <c r="G2042">
        <v>172981215.05590603</v>
      </c>
      <c r="H2042">
        <v>412347002.15430099</v>
      </c>
      <c r="I2042">
        <v>1390728.712422</v>
      </c>
      <c r="J2042">
        <v>1436725.5049041761</v>
      </c>
      <c r="K2042">
        <v>6.8659351494945051E-2</v>
      </c>
      <c r="L2042">
        <v>7.2967723104720647E-2</v>
      </c>
      <c r="M2042">
        <v>0.13981061475711409</v>
      </c>
      <c r="N2042">
        <v>5.5450309744611508E-2</v>
      </c>
      <c r="O2042" t="s">
        <v>788</v>
      </c>
    </row>
    <row r="2043" spans="1:15">
      <c r="A2043" t="s">
        <v>6987</v>
      </c>
      <c r="B2043" t="s">
        <v>72</v>
      </c>
      <c r="C2043" t="s">
        <v>3059</v>
      </c>
      <c r="D2043" t="s">
        <v>71</v>
      </c>
      <c r="E2043" t="s">
        <v>3060</v>
      </c>
      <c r="F2043" t="s">
        <v>6988</v>
      </c>
      <c r="G2043">
        <v>16593660.048541589</v>
      </c>
      <c r="H2043">
        <v>40731023.042355813</v>
      </c>
      <c r="I2043">
        <v>0</v>
      </c>
      <c r="J2043">
        <v>254141.64059096001</v>
      </c>
      <c r="K2043">
        <v>6.5863217430414556E-3</v>
      </c>
      <c r="L2043">
        <v>7.2076430666384922E-3</v>
      </c>
      <c r="M2043">
        <v>0</v>
      </c>
      <c r="N2043">
        <v>9.8085769631495196E-3</v>
      </c>
      <c r="O2043" t="s">
        <v>775</v>
      </c>
    </row>
    <row r="2044" spans="1:15">
      <c r="A2044" t="s">
        <v>6989</v>
      </c>
      <c r="B2044" t="s">
        <v>72</v>
      </c>
      <c r="C2044" t="s">
        <v>6990</v>
      </c>
      <c r="D2044" t="s">
        <v>71</v>
      </c>
      <c r="E2044" t="s">
        <v>6991</v>
      </c>
      <c r="F2044" t="s">
        <v>6992</v>
      </c>
      <c r="G2044">
        <v>95801299.818686798</v>
      </c>
      <c r="H2044">
        <v>343392987.69880199</v>
      </c>
      <c r="I2044">
        <v>1273091.6866929</v>
      </c>
      <c r="J2044">
        <v>813997.22145732003</v>
      </c>
      <c r="K2044">
        <v>3.8025256764429548E-2</v>
      </c>
      <c r="L2044">
        <v>6.0765821775351961E-2</v>
      </c>
      <c r="M2044">
        <v>0.12798450896201544</v>
      </c>
      <c r="N2044">
        <v>3.1416159807138626E-2</v>
      </c>
      <c r="O2044" t="s">
        <v>788</v>
      </c>
    </row>
    <row r="2045" spans="1:15">
      <c r="A2045" t="s">
        <v>6993</v>
      </c>
      <c r="B2045" t="s">
        <v>193</v>
      </c>
      <c r="C2045" t="s">
        <v>1265</v>
      </c>
      <c r="D2045" t="s">
        <v>192</v>
      </c>
      <c r="E2045" t="s">
        <v>1266</v>
      </c>
      <c r="F2045" t="s">
        <v>6994</v>
      </c>
      <c r="G2045">
        <v>90654171.394112006</v>
      </c>
      <c r="H2045">
        <v>132419216.94246399</v>
      </c>
      <c r="I2045">
        <v>159142.37643100001</v>
      </c>
      <c r="J2045">
        <v>574575.29952060001</v>
      </c>
      <c r="K2045">
        <v>1.8805442942856744E-3</v>
      </c>
      <c r="L2045">
        <v>2.4903075868858461E-3</v>
      </c>
      <c r="M2045">
        <v>3.162016785210582E-3</v>
      </c>
      <c r="N2045">
        <v>3.1620166127562612E-3</v>
      </c>
      <c r="O2045" t="s">
        <v>1539</v>
      </c>
    </row>
    <row r="2046" spans="1:15">
      <c r="A2046" t="s">
        <v>6995</v>
      </c>
      <c r="B2046" t="s">
        <v>193</v>
      </c>
      <c r="C2046" t="s">
        <v>2805</v>
      </c>
      <c r="D2046" t="s">
        <v>192</v>
      </c>
      <c r="E2046" t="s">
        <v>2806</v>
      </c>
      <c r="F2046" t="s">
        <v>6996</v>
      </c>
      <c r="G2046">
        <v>462047406.13559341</v>
      </c>
      <c r="H2046">
        <v>551252842.37234151</v>
      </c>
      <c r="I2046">
        <v>535554.17311726999</v>
      </c>
      <c r="J2046">
        <v>1933590.7108927004</v>
      </c>
      <c r="K2046">
        <v>9.5847835784666508E-3</v>
      </c>
      <c r="L2046">
        <v>1.0366993306180817E-2</v>
      </c>
      <c r="M2046">
        <v>1.0640982765018653E-2</v>
      </c>
      <c r="N2046">
        <v>1.0640982922891387E-2</v>
      </c>
      <c r="O2046" t="s">
        <v>1539</v>
      </c>
    </row>
    <row r="2047" spans="1:15">
      <c r="A2047" t="s">
        <v>6997</v>
      </c>
      <c r="B2047" t="s">
        <v>193</v>
      </c>
      <c r="C2047" t="s">
        <v>6998</v>
      </c>
      <c r="D2047" t="s">
        <v>192</v>
      </c>
      <c r="E2047" t="s">
        <v>6999</v>
      </c>
      <c r="F2047" t="s">
        <v>7000</v>
      </c>
      <c r="G2047">
        <v>255517629.5023407</v>
      </c>
      <c r="H2047">
        <v>390733822.77938211</v>
      </c>
      <c r="I2047">
        <v>378590.57838260004</v>
      </c>
      <c r="J2047">
        <v>1366878.872964357</v>
      </c>
      <c r="K2047">
        <v>5.3004976258735842E-3</v>
      </c>
      <c r="L2047">
        <v>7.3482340840543784E-3</v>
      </c>
      <c r="M2047">
        <v>7.5222564248146658E-3</v>
      </c>
      <c r="N2047">
        <v>7.5222407011666086E-3</v>
      </c>
      <c r="O2047" t="s">
        <v>1539</v>
      </c>
    </row>
    <row r="2048" spans="1:15">
      <c r="A2048" t="s">
        <v>7001</v>
      </c>
      <c r="B2048" t="s">
        <v>193</v>
      </c>
      <c r="C2048" t="s">
        <v>7002</v>
      </c>
      <c r="D2048" t="s">
        <v>192</v>
      </c>
      <c r="E2048" t="s">
        <v>7003</v>
      </c>
      <c r="F2048" t="s">
        <v>7004</v>
      </c>
      <c r="G2048">
        <v>371508747.12582058</v>
      </c>
      <c r="H2048">
        <v>500976704.36772782</v>
      </c>
      <c r="I2048">
        <v>495329.32582040003</v>
      </c>
      <c r="J2048">
        <v>1788357.2528649999</v>
      </c>
      <c r="K2048">
        <v>7.7066354911281883E-3</v>
      </c>
      <c r="L2048">
        <v>9.4214881838645438E-3</v>
      </c>
      <c r="M2048">
        <v>9.8417510004334199E-3</v>
      </c>
      <c r="N2048">
        <v>9.8417306623177249E-3</v>
      </c>
      <c r="O2048" t="s">
        <v>1539</v>
      </c>
    </row>
    <row r="2049" spans="1:15">
      <c r="A2049" t="s">
        <v>7005</v>
      </c>
      <c r="B2049" t="s">
        <v>193</v>
      </c>
      <c r="C2049" t="s">
        <v>7006</v>
      </c>
      <c r="D2049" t="s">
        <v>192</v>
      </c>
      <c r="E2049" t="s">
        <v>7007</v>
      </c>
      <c r="F2049" t="s">
        <v>7008</v>
      </c>
      <c r="G2049">
        <v>213374556.31568602</v>
      </c>
      <c r="H2049">
        <v>275139210.40745932</v>
      </c>
      <c r="I2049">
        <v>331524.44617969997</v>
      </c>
      <c r="J2049">
        <v>1196957.7915551749</v>
      </c>
      <c r="K2049">
        <v>4.4262751316842602E-3</v>
      </c>
      <c r="L2049">
        <v>5.1743340502095527E-3</v>
      </c>
      <c r="M2049">
        <v>6.5870944435868911E-3</v>
      </c>
      <c r="N2049">
        <v>6.5871269176091939E-3</v>
      </c>
      <c r="O2049" t="s">
        <v>1539</v>
      </c>
    </row>
    <row r="2050" spans="1:15">
      <c r="A2050" t="s">
        <v>7009</v>
      </c>
      <c r="B2050" t="s">
        <v>193</v>
      </c>
      <c r="C2050" t="s">
        <v>7010</v>
      </c>
      <c r="D2050" t="s">
        <v>192</v>
      </c>
      <c r="E2050" t="s">
        <v>7011</v>
      </c>
      <c r="F2050" t="s">
        <v>7012</v>
      </c>
      <c r="G2050">
        <v>235131725.81145841</v>
      </c>
      <c r="H2050">
        <v>339937328.50225413</v>
      </c>
      <c r="I2050">
        <v>312160.0382831</v>
      </c>
      <c r="J2050">
        <v>1127036.9099311999</v>
      </c>
      <c r="K2050">
        <v>4.8776092548235579E-3</v>
      </c>
      <c r="L2050">
        <v>6.392943016742759E-3</v>
      </c>
      <c r="M2050">
        <v>6.2023409657395783E-3</v>
      </c>
      <c r="N2050">
        <v>6.2023366395411294E-3</v>
      </c>
      <c r="O2050" t="s">
        <v>1539</v>
      </c>
    </row>
    <row r="2051" spans="1:15">
      <c r="A2051" t="s">
        <v>7013</v>
      </c>
      <c r="B2051" t="s">
        <v>193</v>
      </c>
      <c r="C2051" t="s">
        <v>7014</v>
      </c>
      <c r="D2051" t="s">
        <v>192</v>
      </c>
      <c r="E2051" t="s">
        <v>7015</v>
      </c>
      <c r="F2051" t="s">
        <v>7016</v>
      </c>
      <c r="G2051">
        <v>338114746.99583471</v>
      </c>
      <c r="H2051">
        <v>495780824.29606819</v>
      </c>
      <c r="I2051">
        <v>399511.74665360001</v>
      </c>
      <c r="J2051">
        <v>1442417.7388762401</v>
      </c>
      <c r="K2051">
        <v>7.0139051352926399E-3</v>
      </c>
      <c r="L2051">
        <v>9.3237732157370329E-3</v>
      </c>
      <c r="M2051">
        <v>7.9379413399371899E-3</v>
      </c>
      <c r="N2051">
        <v>7.9379480055380841E-3</v>
      </c>
      <c r="O2051" t="s">
        <v>1539</v>
      </c>
    </row>
    <row r="2052" spans="1:15">
      <c r="A2052" t="s">
        <v>7017</v>
      </c>
      <c r="B2052" t="s">
        <v>193</v>
      </c>
      <c r="C2052" t="s">
        <v>2503</v>
      </c>
      <c r="D2052" t="s">
        <v>192</v>
      </c>
      <c r="E2052" t="s">
        <v>2504</v>
      </c>
      <c r="F2052" t="s">
        <v>7018</v>
      </c>
      <c r="G2052">
        <v>161619915.09778729</v>
      </c>
      <c r="H2052">
        <v>206839138.99017411</v>
      </c>
      <c r="I2052">
        <v>277168.72870789998</v>
      </c>
      <c r="J2052">
        <v>1000702.7230932699</v>
      </c>
      <c r="K2052">
        <v>3.3526687686411252E-3</v>
      </c>
      <c r="L2052">
        <v>3.8898665086954413E-3</v>
      </c>
      <c r="M2052">
        <v>5.5070949181775441E-3</v>
      </c>
      <c r="N2052">
        <v>5.5070913029005037E-3</v>
      </c>
      <c r="O2052" t="s">
        <v>1539</v>
      </c>
    </row>
    <row r="2053" spans="1:15">
      <c r="A2053" t="s">
        <v>7019</v>
      </c>
      <c r="B2053" t="s">
        <v>193</v>
      </c>
      <c r="C2053" t="s">
        <v>352</v>
      </c>
      <c r="D2053" t="s">
        <v>192</v>
      </c>
      <c r="E2053" t="s">
        <v>353</v>
      </c>
      <c r="F2053" t="s">
        <v>7020</v>
      </c>
      <c r="G2053">
        <v>1263428937.3554389</v>
      </c>
      <c r="H2053">
        <v>1353086016.9903424</v>
      </c>
      <c r="I2053">
        <v>1287535.8037807997</v>
      </c>
      <c r="J2053">
        <v>4648583.8641218999</v>
      </c>
      <c r="K2053">
        <v>2.6208767261795309E-2</v>
      </c>
      <c r="L2053">
        <v>2.5446460503419897E-2</v>
      </c>
      <c r="M2053">
        <v>2.5582185678116084E-2</v>
      </c>
      <c r="N2053">
        <v>2.5582198567199545E-2</v>
      </c>
      <c r="O2053" t="s">
        <v>1539</v>
      </c>
    </row>
    <row r="2054" spans="1:15">
      <c r="A2054" t="s">
        <v>7021</v>
      </c>
      <c r="B2054" t="s">
        <v>193</v>
      </c>
      <c r="C2054" t="s">
        <v>800</v>
      </c>
      <c r="D2054" t="s">
        <v>192</v>
      </c>
      <c r="E2054" t="s">
        <v>801</v>
      </c>
      <c r="F2054" t="s">
        <v>7022</v>
      </c>
      <c r="G2054">
        <v>68881571.463684991</v>
      </c>
      <c r="H2054">
        <v>126492111.08361399</v>
      </c>
      <c r="I2054">
        <v>142074.09461580002</v>
      </c>
      <c r="J2054">
        <v>512951.32414059999</v>
      </c>
      <c r="K2054">
        <v>1.4288900797992075E-3</v>
      </c>
      <c r="L2054">
        <v>2.3788410110414729E-3</v>
      </c>
      <c r="M2054">
        <v>2.8228852804239421E-3</v>
      </c>
      <c r="N2054">
        <v>2.8228860687558107E-3</v>
      </c>
      <c r="O2054" t="s">
        <v>1539</v>
      </c>
    </row>
    <row r="2055" spans="1:15">
      <c r="A2055" t="s">
        <v>7023</v>
      </c>
      <c r="B2055" t="s">
        <v>193</v>
      </c>
      <c r="C2055" t="s">
        <v>2519</v>
      </c>
      <c r="D2055" t="s">
        <v>192</v>
      </c>
      <c r="E2055" t="s">
        <v>2520</v>
      </c>
      <c r="F2055" t="s">
        <v>7024</v>
      </c>
      <c r="G2055">
        <v>129789682.88033038</v>
      </c>
      <c r="H2055">
        <v>178783307.18257919</v>
      </c>
      <c r="I2055">
        <v>203750.29717260003</v>
      </c>
      <c r="J2055">
        <v>735629.396030084</v>
      </c>
      <c r="K2055">
        <v>2.6923774586902803E-3</v>
      </c>
      <c r="L2055">
        <v>3.3622417996835739E-3</v>
      </c>
      <c r="M2055">
        <v>4.0483363017438708E-3</v>
      </c>
      <c r="N2055">
        <v>4.0483333916716425E-3</v>
      </c>
      <c r="O2055" t="s">
        <v>1539</v>
      </c>
    </row>
    <row r="2056" spans="1:15">
      <c r="A2056" t="s">
        <v>7025</v>
      </c>
      <c r="B2056" t="s">
        <v>193</v>
      </c>
      <c r="C2056" t="s">
        <v>808</v>
      </c>
      <c r="D2056" t="s">
        <v>192</v>
      </c>
      <c r="E2056" t="s">
        <v>809</v>
      </c>
      <c r="F2056" t="s">
        <v>7026</v>
      </c>
      <c r="G2056">
        <v>670617128.03398192</v>
      </c>
      <c r="H2056">
        <v>722616978.15944874</v>
      </c>
      <c r="I2056">
        <v>667419.10579960002</v>
      </c>
      <c r="J2056">
        <v>2409678.6301635997</v>
      </c>
      <c r="K2056">
        <v>1.3911386474340004E-2</v>
      </c>
      <c r="L2056">
        <v>1.358970838730225E-2</v>
      </c>
      <c r="M2056">
        <v>1.3261021122325536E-2</v>
      </c>
      <c r="N2056">
        <v>1.3261001415024936E-2</v>
      </c>
      <c r="O2056" t="s">
        <v>1539</v>
      </c>
    </row>
    <row r="2057" spans="1:15">
      <c r="A2057" t="s">
        <v>7027</v>
      </c>
      <c r="B2057" t="s">
        <v>193</v>
      </c>
      <c r="C2057" t="s">
        <v>7028</v>
      </c>
      <c r="D2057" t="s">
        <v>192</v>
      </c>
      <c r="E2057" t="s">
        <v>7029</v>
      </c>
      <c r="F2057" t="s">
        <v>7030</v>
      </c>
      <c r="G2057">
        <v>790786761.20166695</v>
      </c>
      <c r="H2057">
        <v>856950731.53648198</v>
      </c>
      <c r="I2057">
        <v>806253.20742550003</v>
      </c>
      <c r="J2057">
        <v>2910932.4163601897</v>
      </c>
      <c r="K2057">
        <v>1.6404204118852392E-2</v>
      </c>
      <c r="L2057">
        <v>1.6116021206045408E-2</v>
      </c>
      <c r="M2057">
        <v>1.6019530637803737E-2</v>
      </c>
      <c r="N2057">
        <v>1.6019513311521398E-2</v>
      </c>
      <c r="O2057" t="s">
        <v>1539</v>
      </c>
    </row>
    <row r="2058" spans="1:15">
      <c r="A2058" t="s">
        <v>7031</v>
      </c>
      <c r="B2058" t="s">
        <v>193</v>
      </c>
      <c r="C2058" t="s">
        <v>2531</v>
      </c>
      <c r="D2058" t="s">
        <v>192</v>
      </c>
      <c r="E2058" t="s">
        <v>2532</v>
      </c>
      <c r="F2058" t="s">
        <v>7032</v>
      </c>
      <c r="G2058">
        <v>260174796.57044724</v>
      </c>
      <c r="H2058">
        <v>254171270.7601212</v>
      </c>
      <c r="I2058">
        <v>301056.37232364999</v>
      </c>
      <c r="J2058">
        <v>1086947.5160139613</v>
      </c>
      <c r="K2058">
        <v>5.3971066271228281E-3</v>
      </c>
      <c r="L2058">
        <v>4.7800059429241974E-3</v>
      </c>
      <c r="M2058">
        <v>5.9817210470947471E-3</v>
      </c>
      <c r="N2058">
        <v>5.9817157223743039E-3</v>
      </c>
      <c r="O2058" t="s">
        <v>1539</v>
      </c>
    </row>
    <row r="2059" spans="1:15">
      <c r="A2059" t="s">
        <v>7033</v>
      </c>
      <c r="B2059" t="s">
        <v>193</v>
      </c>
      <c r="C2059" t="s">
        <v>7034</v>
      </c>
      <c r="D2059" t="s">
        <v>192</v>
      </c>
      <c r="E2059" t="s">
        <v>7035</v>
      </c>
      <c r="F2059" t="s">
        <v>7036</v>
      </c>
      <c r="G2059">
        <v>287593271.07170165</v>
      </c>
      <c r="H2059">
        <v>418096277.60815734</v>
      </c>
      <c r="I2059">
        <v>432215.96094720002</v>
      </c>
      <c r="J2059">
        <v>1560492.6855878772</v>
      </c>
      <c r="K2059">
        <v>5.965879745760589E-3</v>
      </c>
      <c r="L2059">
        <v>7.8628189791268774E-3</v>
      </c>
      <c r="M2059">
        <v>8.5877448483592436E-3</v>
      </c>
      <c r="N2059">
        <v>8.5877408931961819E-3</v>
      </c>
      <c r="O2059" t="s">
        <v>1539</v>
      </c>
    </row>
    <row r="2060" spans="1:15">
      <c r="A2060" t="s">
        <v>7037</v>
      </c>
      <c r="B2060" t="s">
        <v>193</v>
      </c>
      <c r="C2060" t="s">
        <v>7038</v>
      </c>
      <c r="D2060" t="s">
        <v>192</v>
      </c>
      <c r="E2060" t="s">
        <v>7039</v>
      </c>
      <c r="F2060" t="s">
        <v>7040</v>
      </c>
      <c r="G2060">
        <v>113758769.3528437</v>
      </c>
      <c r="H2060">
        <v>193443418.32129431</v>
      </c>
      <c r="I2060">
        <v>202114.32272179998</v>
      </c>
      <c r="J2060">
        <v>729724.77404300007</v>
      </c>
      <c r="K2060">
        <v>2.3598296839691252E-3</v>
      </c>
      <c r="L2060">
        <v>3.6379433695636824E-3</v>
      </c>
      <c r="M2060">
        <v>4.0158309515686561E-3</v>
      </c>
      <c r="N2060">
        <v>4.0158389338855469E-3</v>
      </c>
      <c r="O2060" t="s">
        <v>1539</v>
      </c>
    </row>
    <row r="2061" spans="1:15">
      <c r="A2061" t="s">
        <v>7041</v>
      </c>
      <c r="B2061" t="s">
        <v>193</v>
      </c>
      <c r="C2061" t="s">
        <v>832</v>
      </c>
      <c r="D2061" t="s">
        <v>192</v>
      </c>
      <c r="E2061" t="s">
        <v>833</v>
      </c>
      <c r="F2061" t="s">
        <v>7042</v>
      </c>
      <c r="G2061">
        <v>152025869.13091078</v>
      </c>
      <c r="H2061">
        <v>208084877.15084112</v>
      </c>
      <c r="I2061">
        <v>227450.41269110001</v>
      </c>
      <c r="J2061">
        <v>821200.69796298095</v>
      </c>
      <c r="K2061">
        <v>3.1536483802280229E-3</v>
      </c>
      <c r="L2061">
        <v>3.9132941596392631E-3</v>
      </c>
      <c r="M2061">
        <v>4.5192364149731013E-3</v>
      </c>
      <c r="N2061">
        <v>4.51925143933704E-3</v>
      </c>
      <c r="O2061" t="s">
        <v>1539</v>
      </c>
    </row>
    <row r="2062" spans="1:15">
      <c r="A2062" t="s">
        <v>7043</v>
      </c>
      <c r="B2062" t="s">
        <v>193</v>
      </c>
      <c r="C2062" t="s">
        <v>7044</v>
      </c>
      <c r="D2062" t="s">
        <v>192</v>
      </c>
      <c r="E2062" t="s">
        <v>7045</v>
      </c>
      <c r="F2062" t="s">
        <v>7046</v>
      </c>
      <c r="G2062">
        <v>4532738250.6995516</v>
      </c>
      <c r="H2062">
        <v>3644957132.0407667</v>
      </c>
      <c r="I2062">
        <v>2972675.8399788602</v>
      </c>
      <c r="J2062">
        <v>10732708.514603019</v>
      </c>
      <c r="K2062">
        <v>9.4027830421459305E-2</v>
      </c>
      <c r="L2062">
        <v>6.8547938957672375E-2</v>
      </c>
      <c r="M2062">
        <v>5.9064412093145828E-2</v>
      </c>
      <c r="N2062">
        <v>5.9064499729384198E-2</v>
      </c>
      <c r="O2062" t="s">
        <v>1539</v>
      </c>
    </row>
    <row r="2063" spans="1:15">
      <c r="A2063" t="s">
        <v>7047</v>
      </c>
      <c r="B2063" t="s">
        <v>193</v>
      </c>
      <c r="C2063" t="s">
        <v>7048</v>
      </c>
      <c r="D2063" t="s">
        <v>192</v>
      </c>
      <c r="E2063" t="s">
        <v>7049</v>
      </c>
      <c r="F2063" t="s">
        <v>7050</v>
      </c>
      <c r="G2063">
        <v>173220128.31819513</v>
      </c>
      <c r="H2063">
        <v>264797013.01570022</v>
      </c>
      <c r="I2063">
        <v>280044.90948361997</v>
      </c>
      <c r="J2063">
        <v>1011087.8000741106</v>
      </c>
      <c r="K2063">
        <v>3.5933054039846597E-3</v>
      </c>
      <c r="L2063">
        <v>4.9798362029600911E-3</v>
      </c>
      <c r="M2063">
        <v>5.5642420595869201E-3</v>
      </c>
      <c r="N2063">
        <v>5.5642427084091799E-3</v>
      </c>
      <c r="O2063" t="s">
        <v>1539</v>
      </c>
    </row>
    <row r="2064" spans="1:15">
      <c r="A2064" t="s">
        <v>7051</v>
      </c>
      <c r="B2064" t="s">
        <v>193</v>
      </c>
      <c r="C2064" t="s">
        <v>7052</v>
      </c>
      <c r="D2064" t="s">
        <v>192</v>
      </c>
      <c r="E2064" t="s">
        <v>7053</v>
      </c>
      <c r="F2064" t="s">
        <v>7054</v>
      </c>
      <c r="G2064">
        <v>158491392.0334416</v>
      </c>
      <c r="H2064">
        <v>232991075.5689221</v>
      </c>
      <c r="I2064">
        <v>235627.67006540002</v>
      </c>
      <c r="J2064">
        <v>850718.54783184</v>
      </c>
      <c r="K2064">
        <v>3.2877701974256971E-3</v>
      </c>
      <c r="L2064">
        <v>4.3816861069196997E-3</v>
      </c>
      <c r="M2064">
        <v>4.6817112105265934E-3</v>
      </c>
      <c r="N2064">
        <v>4.6816947809426622E-3</v>
      </c>
      <c r="O2064" t="s">
        <v>1539</v>
      </c>
    </row>
    <row r="2065" spans="1:15">
      <c r="A2065" t="s">
        <v>7055</v>
      </c>
      <c r="B2065" t="s">
        <v>193</v>
      </c>
      <c r="C2065" t="s">
        <v>183</v>
      </c>
      <c r="D2065" t="s">
        <v>192</v>
      </c>
      <c r="E2065" t="s">
        <v>2849</v>
      </c>
      <c r="F2065" t="s">
        <v>7056</v>
      </c>
      <c r="G2065">
        <v>842826867.58876503</v>
      </c>
      <c r="H2065">
        <v>1014537350.0732214</v>
      </c>
      <c r="I2065">
        <v>996673.61372999987</v>
      </c>
      <c r="J2065">
        <v>3598441.3767855503</v>
      </c>
      <c r="K2065">
        <v>1.7483732215963575E-2</v>
      </c>
      <c r="L2065">
        <v>1.9079632989856533E-2</v>
      </c>
      <c r="M2065">
        <v>1.9803013921670044E-2</v>
      </c>
      <c r="N2065">
        <v>1.980302916418265E-2</v>
      </c>
      <c r="O2065" t="s">
        <v>1539</v>
      </c>
    </row>
    <row r="2066" spans="1:15">
      <c r="A2066" t="s">
        <v>7057</v>
      </c>
      <c r="B2066" t="s">
        <v>193</v>
      </c>
      <c r="C2066" t="s">
        <v>6360</v>
      </c>
      <c r="D2066" t="s">
        <v>192</v>
      </c>
      <c r="E2066" t="s">
        <v>6361</v>
      </c>
      <c r="F2066" t="s">
        <v>7058</v>
      </c>
      <c r="G2066">
        <v>481996599.83102995</v>
      </c>
      <c r="H2066">
        <v>596203395.996997</v>
      </c>
      <c r="I2066">
        <v>598512.66588570003</v>
      </c>
      <c r="J2066">
        <v>2160899.8632240002</v>
      </c>
      <c r="K2066">
        <v>9.9986127691440198E-3</v>
      </c>
      <c r="L2066">
        <v>1.121234421000648E-2</v>
      </c>
      <c r="M2066">
        <v>1.1891911746788941E-2</v>
      </c>
      <c r="N2066">
        <v>1.1891916119119645E-2</v>
      </c>
      <c r="O2066" t="s">
        <v>1539</v>
      </c>
    </row>
    <row r="2067" spans="1:15">
      <c r="A2067" t="s">
        <v>7059</v>
      </c>
      <c r="B2067" t="s">
        <v>193</v>
      </c>
      <c r="C2067" t="s">
        <v>1504</v>
      </c>
      <c r="D2067" t="s">
        <v>192</v>
      </c>
      <c r="E2067" t="s">
        <v>1505</v>
      </c>
      <c r="F2067" t="s">
        <v>7060</v>
      </c>
      <c r="G2067">
        <v>477077994.60849601</v>
      </c>
      <c r="H2067">
        <v>567134844.17603147</v>
      </c>
      <c r="I2067">
        <v>630984.55644109997</v>
      </c>
      <c r="J2067">
        <v>2278137.2296461002</v>
      </c>
      <c r="K2067">
        <v>9.8965804539748944E-3</v>
      </c>
      <c r="L2067">
        <v>1.0665674045275117E-2</v>
      </c>
      <c r="M2067">
        <v>1.2537099190173723E-2</v>
      </c>
      <c r="N2067">
        <v>1.2537099614775957E-2</v>
      </c>
      <c r="O2067" t="s">
        <v>1539</v>
      </c>
    </row>
    <row r="2068" spans="1:15">
      <c r="A2068" t="s">
        <v>7061</v>
      </c>
      <c r="B2068" t="s">
        <v>193</v>
      </c>
      <c r="C2068" t="s">
        <v>440</v>
      </c>
      <c r="D2068" t="s">
        <v>192</v>
      </c>
      <c r="E2068" t="s">
        <v>441</v>
      </c>
      <c r="F2068" t="s">
        <v>7062</v>
      </c>
      <c r="G2068">
        <v>208869317.09759563</v>
      </c>
      <c r="H2068">
        <v>285936784.02819014</v>
      </c>
      <c r="I2068">
        <v>299385.89292081003</v>
      </c>
      <c r="J2068">
        <v>1080918.2328020658</v>
      </c>
      <c r="K2068">
        <v>4.3328177454914152E-3</v>
      </c>
      <c r="L2068">
        <v>5.3773958121541791E-3</v>
      </c>
      <c r="M2068">
        <v>5.9485301143615121E-3</v>
      </c>
      <c r="N2068">
        <v>5.9485352259364436E-3</v>
      </c>
      <c r="O2068" t="s">
        <v>1539</v>
      </c>
    </row>
    <row r="2069" spans="1:15">
      <c r="A2069" t="s">
        <v>7063</v>
      </c>
      <c r="B2069" t="s">
        <v>193</v>
      </c>
      <c r="C2069" t="s">
        <v>444</v>
      </c>
      <c r="D2069" t="s">
        <v>192</v>
      </c>
      <c r="E2069" t="s">
        <v>445</v>
      </c>
      <c r="F2069" t="s">
        <v>7064</v>
      </c>
      <c r="G2069">
        <v>5463556373.6121225</v>
      </c>
      <c r="H2069">
        <v>4579568429.1870747</v>
      </c>
      <c r="I2069">
        <v>3992259.7565552001</v>
      </c>
      <c r="J2069">
        <v>14413838.396932298</v>
      </c>
      <c r="K2069">
        <v>0.11333686698471919</v>
      </c>
      <c r="L2069">
        <v>8.612446340641576E-2</v>
      </c>
      <c r="M2069">
        <v>7.9322633256149189E-2</v>
      </c>
      <c r="N2069">
        <v>7.9322582266782529E-2</v>
      </c>
      <c r="O2069" t="s">
        <v>1539</v>
      </c>
    </row>
    <row r="2070" spans="1:15">
      <c r="A2070" t="s">
        <v>7065</v>
      </c>
      <c r="B2070" t="s">
        <v>193</v>
      </c>
      <c r="C2070" t="s">
        <v>860</v>
      </c>
      <c r="D2070" t="s">
        <v>192</v>
      </c>
      <c r="E2070" t="s">
        <v>861</v>
      </c>
      <c r="F2070" t="s">
        <v>7066</v>
      </c>
      <c r="G2070">
        <v>188931368.66359559</v>
      </c>
      <c r="H2070">
        <v>296352779.56867731</v>
      </c>
      <c r="I2070">
        <v>281910.70697209</v>
      </c>
      <c r="J2070">
        <v>1017819.6464367</v>
      </c>
      <c r="K2070">
        <v>3.9192218282741295E-3</v>
      </c>
      <c r="L2070">
        <v>5.5732815251071169E-3</v>
      </c>
      <c r="M2070">
        <v>5.6013137881148903E-3</v>
      </c>
      <c r="N2070">
        <v>5.6012895672817959E-3</v>
      </c>
      <c r="O2070" t="s">
        <v>1539</v>
      </c>
    </row>
    <row r="2071" spans="1:15">
      <c r="A2071" t="s">
        <v>7067</v>
      </c>
      <c r="B2071" t="s">
        <v>193</v>
      </c>
      <c r="C2071" t="s">
        <v>7068</v>
      </c>
      <c r="D2071" t="s">
        <v>192</v>
      </c>
      <c r="E2071" t="s">
        <v>7069</v>
      </c>
      <c r="F2071" t="s">
        <v>7070</v>
      </c>
      <c r="G2071">
        <v>123833289.193514</v>
      </c>
      <c r="H2071">
        <v>180766701.01367289</v>
      </c>
      <c r="I2071">
        <v>203050.27925869997</v>
      </c>
      <c r="J2071">
        <v>733103.97106796701</v>
      </c>
      <c r="K2071">
        <v>2.5688170974845601E-3</v>
      </c>
      <c r="L2071">
        <v>3.3995419802721766E-3</v>
      </c>
      <c r="M2071">
        <v>4.0344275714399736E-3</v>
      </c>
      <c r="N2071">
        <v>4.0344354122577239E-3</v>
      </c>
      <c r="O2071" t="s">
        <v>1539</v>
      </c>
    </row>
    <row r="2072" spans="1:15">
      <c r="A2072" t="s">
        <v>7071</v>
      </c>
      <c r="B2072" t="s">
        <v>193</v>
      </c>
      <c r="C2072" t="s">
        <v>7072</v>
      </c>
      <c r="D2072" t="s">
        <v>192</v>
      </c>
      <c r="E2072" t="s">
        <v>7073</v>
      </c>
      <c r="F2072" t="s">
        <v>7074</v>
      </c>
      <c r="G2072">
        <v>328741778.42598087</v>
      </c>
      <c r="H2072">
        <v>478728011.33204889</v>
      </c>
      <c r="I2072">
        <v>518996.06139018002</v>
      </c>
      <c r="J2072">
        <v>1873809.5948327102</v>
      </c>
      <c r="K2072">
        <v>6.8194708109422606E-3</v>
      </c>
      <c r="L2072">
        <v>9.003073920856787E-3</v>
      </c>
      <c r="M2072">
        <v>1.0311987883915118E-2</v>
      </c>
      <c r="N2072">
        <v>1.0311994046640498E-2</v>
      </c>
      <c r="O2072" t="s">
        <v>1539</v>
      </c>
    </row>
    <row r="2073" spans="1:15">
      <c r="A2073" t="s">
        <v>7075</v>
      </c>
      <c r="B2073" t="s">
        <v>193</v>
      </c>
      <c r="C2073" t="s">
        <v>452</v>
      </c>
      <c r="D2073" t="s">
        <v>192</v>
      </c>
      <c r="E2073" t="s">
        <v>453</v>
      </c>
      <c r="F2073" t="s">
        <v>7076</v>
      </c>
      <c r="G2073">
        <v>765843414.43507302</v>
      </c>
      <c r="H2073">
        <v>803865190.79388916</v>
      </c>
      <c r="I2073">
        <v>766115.64731094998</v>
      </c>
      <c r="J2073">
        <v>2766023.1889693998</v>
      </c>
      <c r="K2073">
        <v>1.5886775436631223E-2</v>
      </c>
      <c r="L2073">
        <v>1.5117681781317824E-2</v>
      </c>
      <c r="M2073">
        <v>1.5222033191517751E-2</v>
      </c>
      <c r="N2073">
        <v>1.5222045364789858E-2</v>
      </c>
      <c r="O2073" t="s">
        <v>1539</v>
      </c>
    </row>
    <row r="2074" spans="1:15">
      <c r="A2074" t="s">
        <v>7077</v>
      </c>
      <c r="B2074" t="s">
        <v>193</v>
      </c>
      <c r="C2074" t="s">
        <v>7078</v>
      </c>
      <c r="D2074" t="s">
        <v>192</v>
      </c>
      <c r="E2074" t="s">
        <v>7079</v>
      </c>
      <c r="F2074" t="s">
        <v>7080</v>
      </c>
      <c r="G2074">
        <v>251987763.93490902</v>
      </c>
      <c r="H2074">
        <v>407117443.860888</v>
      </c>
      <c r="I2074">
        <v>287423.64317970001</v>
      </c>
      <c r="J2074">
        <v>1037726.4285394332</v>
      </c>
      <c r="K2074">
        <v>5.2272735430724674E-3</v>
      </c>
      <c r="L2074">
        <v>7.65634839572309E-3</v>
      </c>
      <c r="M2074">
        <v>5.7108509033396088E-3</v>
      </c>
      <c r="N2074">
        <v>5.7108410495120276E-3</v>
      </c>
      <c r="O2074" t="s">
        <v>1539</v>
      </c>
    </row>
    <row r="2075" spans="1:15">
      <c r="A2075" t="s">
        <v>7081</v>
      </c>
      <c r="B2075" t="s">
        <v>193</v>
      </c>
      <c r="C2075" t="s">
        <v>1630</v>
      </c>
      <c r="D2075" t="s">
        <v>192</v>
      </c>
      <c r="E2075" t="s">
        <v>1631</v>
      </c>
      <c r="F2075" t="s">
        <v>7082</v>
      </c>
      <c r="G2075">
        <v>3778576446.4727297</v>
      </c>
      <c r="H2075">
        <v>3256525356.0332699</v>
      </c>
      <c r="I2075">
        <v>2804272.0412595998</v>
      </c>
      <c r="J2075">
        <v>10124700.464593999</v>
      </c>
      <c r="K2075">
        <v>7.8383380132004077E-2</v>
      </c>
      <c r="L2075">
        <v>6.1242997717917795E-2</v>
      </c>
      <c r="M2075">
        <v>5.5718379124520392E-2</v>
      </c>
      <c r="N2075">
        <v>5.5718495199739197E-2</v>
      </c>
      <c r="O2075" t="s">
        <v>1539</v>
      </c>
    </row>
    <row r="2076" spans="1:15">
      <c r="A2076" t="s">
        <v>7083</v>
      </c>
      <c r="B2076" t="s">
        <v>193</v>
      </c>
      <c r="C2076" t="s">
        <v>2024</v>
      </c>
      <c r="D2076" t="s">
        <v>192</v>
      </c>
      <c r="E2076" t="s">
        <v>2025</v>
      </c>
      <c r="F2076" t="s">
        <v>7084</v>
      </c>
      <c r="G2076">
        <v>424982058.42861503</v>
      </c>
      <c r="H2076">
        <v>541330703.621351</v>
      </c>
      <c r="I2076">
        <v>522231.96386710001</v>
      </c>
      <c r="J2076">
        <v>1885490.1203947</v>
      </c>
      <c r="K2076">
        <v>8.8158942149199442E-3</v>
      </c>
      <c r="L2076">
        <v>1.0180395182583228E-2</v>
      </c>
      <c r="M2076">
        <v>1.0376282374023866E-2</v>
      </c>
      <c r="N2076">
        <v>1.0376274595949793E-2</v>
      </c>
      <c r="O2076" t="s">
        <v>1539</v>
      </c>
    </row>
    <row r="2077" spans="1:15">
      <c r="A2077" t="s">
        <v>7085</v>
      </c>
      <c r="B2077" t="s">
        <v>193</v>
      </c>
      <c r="C2077" t="s">
        <v>2593</v>
      </c>
      <c r="D2077" t="s">
        <v>192</v>
      </c>
      <c r="E2077" t="s">
        <v>2594</v>
      </c>
      <c r="F2077" t="s">
        <v>7086</v>
      </c>
      <c r="G2077">
        <v>105813333.9134036</v>
      </c>
      <c r="H2077">
        <v>142257630.24723721</v>
      </c>
      <c r="I2077">
        <v>158787.9532966</v>
      </c>
      <c r="J2077">
        <v>573295.84528862999</v>
      </c>
      <c r="K2077">
        <v>2.1950083298993145E-3</v>
      </c>
      <c r="L2077">
        <v>2.6753311496398903E-3</v>
      </c>
      <c r="M2077">
        <v>3.1549747142979004E-3</v>
      </c>
      <c r="N2077">
        <v>3.1549754894428751E-3</v>
      </c>
      <c r="O2077" t="s">
        <v>1539</v>
      </c>
    </row>
    <row r="2078" spans="1:15">
      <c r="A2078" t="s">
        <v>7087</v>
      </c>
      <c r="B2078" t="s">
        <v>193</v>
      </c>
      <c r="C2078" t="s">
        <v>2884</v>
      </c>
      <c r="D2078" t="s">
        <v>192</v>
      </c>
      <c r="E2078" t="s">
        <v>2885</v>
      </c>
      <c r="F2078" t="s">
        <v>7088</v>
      </c>
      <c r="G2078">
        <v>63943438.535315</v>
      </c>
      <c r="H2078">
        <v>119970185.656114</v>
      </c>
      <c r="I2078">
        <v>134339.53119410001</v>
      </c>
      <c r="J2078">
        <v>485025.60241500003</v>
      </c>
      <c r="K2078">
        <v>1.3264526788494091E-3</v>
      </c>
      <c r="L2078">
        <v>2.2561881155764292E-3</v>
      </c>
      <c r="M2078">
        <v>2.6692064180481811E-3</v>
      </c>
      <c r="N2078">
        <v>2.6692045650551985E-3</v>
      </c>
      <c r="O2078" t="s">
        <v>1539</v>
      </c>
    </row>
    <row r="2079" spans="1:15">
      <c r="A2079" t="s">
        <v>7089</v>
      </c>
      <c r="B2079" t="s">
        <v>193</v>
      </c>
      <c r="C2079" t="s">
        <v>460</v>
      </c>
      <c r="D2079" t="s">
        <v>192</v>
      </c>
      <c r="E2079" t="s">
        <v>461</v>
      </c>
      <c r="F2079" t="s">
        <v>7090</v>
      </c>
      <c r="G2079">
        <v>157692404.04421899</v>
      </c>
      <c r="H2079">
        <v>243591144.9505178</v>
      </c>
      <c r="I2079">
        <v>278988.58970269997</v>
      </c>
      <c r="J2079">
        <v>1007277.6415992869</v>
      </c>
      <c r="K2079">
        <v>3.2711958657515015E-3</v>
      </c>
      <c r="L2079">
        <v>4.5810335567235587E-3</v>
      </c>
      <c r="M2079">
        <v>5.5432539296323127E-3</v>
      </c>
      <c r="N2079">
        <v>5.5432745526171039E-3</v>
      </c>
      <c r="O2079" t="s">
        <v>1539</v>
      </c>
    </row>
    <row r="2080" spans="1:15">
      <c r="A2080" t="s">
        <v>7091</v>
      </c>
      <c r="B2080" t="s">
        <v>193</v>
      </c>
      <c r="C2080" t="s">
        <v>7092</v>
      </c>
      <c r="D2080" t="s">
        <v>192</v>
      </c>
      <c r="E2080" t="s">
        <v>7093</v>
      </c>
      <c r="F2080" t="s">
        <v>7094</v>
      </c>
      <c r="G2080">
        <v>127343460.3656784</v>
      </c>
      <c r="H2080">
        <v>187357653.70464358</v>
      </c>
      <c r="I2080">
        <v>199729.475916</v>
      </c>
      <c r="J2080">
        <v>721114.64928411692</v>
      </c>
      <c r="K2080">
        <v>2.6416326366734003E-3</v>
      </c>
      <c r="L2080">
        <v>3.523493019027085E-3</v>
      </c>
      <c r="M2080">
        <v>3.9684461770088464E-3</v>
      </c>
      <c r="N2080">
        <v>3.9684554881505704E-3</v>
      </c>
      <c r="O2080" t="s">
        <v>1539</v>
      </c>
    </row>
    <row r="2081" spans="1:15">
      <c r="A2081" t="s">
        <v>7095</v>
      </c>
      <c r="B2081" t="s">
        <v>193</v>
      </c>
      <c r="C2081" t="s">
        <v>7096</v>
      </c>
      <c r="D2081" t="s">
        <v>192</v>
      </c>
      <c r="E2081" t="s">
        <v>7097</v>
      </c>
      <c r="F2081" t="s">
        <v>7098</v>
      </c>
      <c r="G2081">
        <v>105648600.13395309</v>
      </c>
      <c r="H2081">
        <v>169245124.31800473</v>
      </c>
      <c r="I2081">
        <v>184997.77021789999</v>
      </c>
      <c r="J2081">
        <v>667927.36299516994</v>
      </c>
      <c r="K2081">
        <v>2.1915910666420618E-3</v>
      </c>
      <c r="L2081">
        <v>3.1828644426714495E-3</v>
      </c>
      <c r="M2081">
        <v>3.6757403513397713E-3</v>
      </c>
      <c r="N2081">
        <v>3.6757539345449856E-3</v>
      </c>
      <c r="O2081" t="s">
        <v>1539</v>
      </c>
    </row>
    <row r="2082" spans="1:15">
      <c r="A2082" t="s">
        <v>7099</v>
      </c>
      <c r="B2082" t="s">
        <v>193</v>
      </c>
      <c r="C2082" t="s">
        <v>1654</v>
      </c>
      <c r="D2082" t="s">
        <v>192</v>
      </c>
      <c r="E2082" t="s">
        <v>1655</v>
      </c>
      <c r="F2082" t="s">
        <v>7100</v>
      </c>
      <c r="G2082">
        <v>77637767.498540998</v>
      </c>
      <c r="H2082">
        <v>181848263.687543</v>
      </c>
      <c r="I2082">
        <v>185370.6034397</v>
      </c>
      <c r="J2082">
        <v>669273.39457960008</v>
      </c>
      <c r="K2082">
        <v>1.6105299783253199E-3</v>
      </c>
      <c r="L2082">
        <v>3.4198821075937386E-3</v>
      </c>
      <c r="M2082">
        <v>3.6831482142349625E-3</v>
      </c>
      <c r="N2082">
        <v>3.6831614479462993E-3</v>
      </c>
      <c r="O2082" t="s">
        <v>1539</v>
      </c>
    </row>
    <row r="2083" spans="1:15">
      <c r="A2083" t="s">
        <v>7101</v>
      </c>
      <c r="B2083" t="s">
        <v>193</v>
      </c>
      <c r="C2083" t="s">
        <v>4576</v>
      </c>
      <c r="D2083" t="s">
        <v>192</v>
      </c>
      <c r="E2083" t="s">
        <v>4577</v>
      </c>
      <c r="F2083" t="s">
        <v>7102</v>
      </c>
      <c r="G2083">
        <v>165926801.51057169</v>
      </c>
      <c r="H2083">
        <v>250511304.463736</v>
      </c>
      <c r="I2083">
        <v>264298.62794009998</v>
      </c>
      <c r="J2083">
        <v>954235.86631140008</v>
      </c>
      <c r="K2083">
        <v>3.4420114932520772E-3</v>
      </c>
      <c r="L2083">
        <v>4.711175738018253E-3</v>
      </c>
      <c r="M2083">
        <v>5.2513775186527247E-3</v>
      </c>
      <c r="N2083">
        <v>5.2513737786535871E-3</v>
      </c>
      <c r="O2083" t="s">
        <v>1539</v>
      </c>
    </row>
    <row r="2084" spans="1:15">
      <c r="A2084" t="s">
        <v>7103</v>
      </c>
      <c r="B2084" t="s">
        <v>193</v>
      </c>
      <c r="C2084" t="s">
        <v>468</v>
      </c>
      <c r="D2084" t="s">
        <v>192</v>
      </c>
      <c r="E2084" t="s">
        <v>469</v>
      </c>
      <c r="F2084" t="s">
        <v>7104</v>
      </c>
      <c r="G2084">
        <v>145239629.08800277</v>
      </c>
      <c r="H2084">
        <v>209742726.39605129</v>
      </c>
      <c r="I2084">
        <v>253884.41300293998</v>
      </c>
      <c r="J2084">
        <v>916637.05329835101</v>
      </c>
      <c r="K2084">
        <v>3.0128735565647788E-3</v>
      </c>
      <c r="L2084">
        <v>3.9444720705844221E-3</v>
      </c>
      <c r="M2084">
        <v>5.0444563756197238E-3</v>
      </c>
      <c r="N2084">
        <v>5.0444590862427363E-3</v>
      </c>
      <c r="O2084" t="s">
        <v>1539</v>
      </c>
    </row>
    <row r="2085" spans="1:15">
      <c r="A2085" t="s">
        <v>7105</v>
      </c>
      <c r="B2085" t="s">
        <v>193</v>
      </c>
      <c r="C2085" t="s">
        <v>472</v>
      </c>
      <c r="D2085" t="s">
        <v>192</v>
      </c>
      <c r="E2085" t="s">
        <v>473</v>
      </c>
      <c r="F2085" t="s">
        <v>7106</v>
      </c>
      <c r="G2085">
        <v>227364237.99614191</v>
      </c>
      <c r="H2085">
        <v>274612962.27385914</v>
      </c>
      <c r="I2085">
        <v>291899.55042639998</v>
      </c>
      <c r="J2085">
        <v>1053889.78598401</v>
      </c>
      <c r="K2085">
        <v>4.7164792740692942E-3</v>
      </c>
      <c r="L2085">
        <v>5.1644373014600228E-3</v>
      </c>
      <c r="M2085">
        <v>5.799783179962029E-3</v>
      </c>
      <c r="N2085">
        <v>5.7997916270957012E-3</v>
      </c>
      <c r="O2085" t="s">
        <v>1539</v>
      </c>
    </row>
    <row r="2086" spans="1:15">
      <c r="A2086" t="s">
        <v>7107</v>
      </c>
      <c r="B2086" t="s">
        <v>193</v>
      </c>
      <c r="C2086" t="s">
        <v>2635</v>
      </c>
      <c r="D2086" t="s">
        <v>192</v>
      </c>
      <c r="E2086" t="s">
        <v>2636</v>
      </c>
      <c r="F2086" t="s">
        <v>7108</v>
      </c>
      <c r="G2086">
        <v>151376551.22813299</v>
      </c>
      <c r="H2086">
        <v>250092886.53749302</v>
      </c>
      <c r="I2086">
        <v>258801.54866470001</v>
      </c>
      <c r="J2086">
        <v>934388.3531883969</v>
      </c>
      <c r="K2086">
        <v>3.1401788282099719E-3</v>
      </c>
      <c r="L2086">
        <v>4.7033068700376738E-3</v>
      </c>
      <c r="M2086">
        <v>5.1421554664987891E-3</v>
      </c>
      <c r="N2086">
        <v>5.1421484668986326E-3</v>
      </c>
      <c r="O2086" t="s">
        <v>1539</v>
      </c>
    </row>
    <row r="2087" spans="1:15">
      <c r="A2087" t="s">
        <v>7109</v>
      </c>
      <c r="B2087" t="s">
        <v>193</v>
      </c>
      <c r="C2087" t="s">
        <v>1101</v>
      </c>
      <c r="D2087" t="s">
        <v>192</v>
      </c>
      <c r="E2087" t="s">
        <v>1102</v>
      </c>
      <c r="F2087" t="s">
        <v>7110</v>
      </c>
      <c r="G2087">
        <v>952484106.75097787</v>
      </c>
      <c r="H2087">
        <v>955298401.94677675</v>
      </c>
      <c r="I2087">
        <v>908265.61588879989</v>
      </c>
      <c r="J2087">
        <v>3279245.8062680596</v>
      </c>
      <c r="K2087">
        <v>1.9758479116876872E-2</v>
      </c>
      <c r="L2087">
        <v>1.7965571108471742E-2</v>
      </c>
      <c r="M2087">
        <v>1.8046426019754806E-2</v>
      </c>
      <c r="N2087">
        <v>1.8046424420580489E-2</v>
      </c>
      <c r="O2087" t="s">
        <v>1539</v>
      </c>
    </row>
    <row r="2088" spans="1:15">
      <c r="A2088" t="s">
        <v>7111</v>
      </c>
      <c r="B2088" t="s">
        <v>193</v>
      </c>
      <c r="C2088" t="s">
        <v>484</v>
      </c>
      <c r="D2088" t="s">
        <v>192</v>
      </c>
      <c r="E2088" t="s">
        <v>485</v>
      </c>
      <c r="F2088" t="s">
        <v>7112</v>
      </c>
      <c r="G2088">
        <v>176035582.84384608</v>
      </c>
      <c r="H2088">
        <v>248325653.36431116</v>
      </c>
      <c r="I2088">
        <v>246852.9915341</v>
      </c>
      <c r="J2088">
        <v>891253.60443127202</v>
      </c>
      <c r="K2088">
        <v>3.6517096325227585E-3</v>
      </c>
      <c r="L2088">
        <v>4.6700718586806488E-3</v>
      </c>
      <c r="M2088">
        <v>4.9047483154098653E-3</v>
      </c>
      <c r="N2088">
        <v>4.9047682797048976E-3</v>
      </c>
      <c r="O2088" t="s">
        <v>1539</v>
      </c>
    </row>
    <row r="2089" spans="1:15">
      <c r="A2089" t="s">
        <v>7113</v>
      </c>
      <c r="B2089" t="s">
        <v>193</v>
      </c>
      <c r="C2089" t="s">
        <v>7114</v>
      </c>
      <c r="D2089" t="s">
        <v>192</v>
      </c>
      <c r="E2089" t="s">
        <v>7115</v>
      </c>
      <c r="F2089" t="s">
        <v>7116</v>
      </c>
      <c r="G2089">
        <v>762513879.19868898</v>
      </c>
      <c r="H2089">
        <v>945505299.173033</v>
      </c>
      <c r="I2089">
        <v>952903.66312679998</v>
      </c>
      <c r="J2089">
        <v>3440407.8818290001</v>
      </c>
      <c r="K2089">
        <v>1.5817707037514936E-2</v>
      </c>
      <c r="L2089">
        <v>1.7781399666443026E-2</v>
      </c>
      <c r="M2089">
        <v>1.8933344122845822E-2</v>
      </c>
      <c r="N2089">
        <v>1.893333543240985E-2</v>
      </c>
      <c r="O2089" t="s">
        <v>1539</v>
      </c>
    </row>
    <row r="2090" spans="1:15">
      <c r="A2090" t="s">
        <v>7117</v>
      </c>
      <c r="B2090" t="s">
        <v>193</v>
      </c>
      <c r="C2090" t="s">
        <v>918</v>
      </c>
      <c r="D2090" t="s">
        <v>192</v>
      </c>
      <c r="E2090" t="s">
        <v>919</v>
      </c>
      <c r="F2090" t="s">
        <v>7118</v>
      </c>
      <c r="G2090">
        <v>198693389.9772912</v>
      </c>
      <c r="H2090">
        <v>284708919.96142083</v>
      </c>
      <c r="I2090">
        <v>320397.43656683003</v>
      </c>
      <c r="J2090">
        <v>1156775.7453624315</v>
      </c>
      <c r="K2090">
        <v>4.121726723524408E-3</v>
      </c>
      <c r="L2090">
        <v>5.3543043057116607E-3</v>
      </c>
      <c r="M2090">
        <v>6.3660107074121394E-3</v>
      </c>
      <c r="N2090">
        <v>6.3659961142105721E-3</v>
      </c>
      <c r="O2090" t="s">
        <v>1539</v>
      </c>
    </row>
    <row r="2091" spans="1:15">
      <c r="A2091" t="s">
        <v>7119</v>
      </c>
      <c r="B2091" t="s">
        <v>193</v>
      </c>
      <c r="C2091" t="s">
        <v>7120</v>
      </c>
      <c r="D2091" t="s">
        <v>192</v>
      </c>
      <c r="E2091" t="s">
        <v>7121</v>
      </c>
      <c r="F2091" t="s">
        <v>7122</v>
      </c>
      <c r="G2091">
        <v>1119050466.6852183</v>
      </c>
      <c r="H2091">
        <v>1164688161.3811846</v>
      </c>
      <c r="I2091">
        <v>1133347.7342103701</v>
      </c>
      <c r="J2091">
        <v>4091892.6809869898</v>
      </c>
      <c r="K2091">
        <v>2.321375770998764E-2</v>
      </c>
      <c r="L2091">
        <v>2.1903405197630229E-2</v>
      </c>
      <c r="M2091">
        <v>2.2518606542282944E-2</v>
      </c>
      <c r="N2091">
        <v>2.2518602254033609E-2</v>
      </c>
      <c r="O2091" t="s">
        <v>1539</v>
      </c>
    </row>
    <row r="2092" spans="1:15">
      <c r="A2092" t="s">
        <v>7123</v>
      </c>
      <c r="B2092" t="s">
        <v>193</v>
      </c>
      <c r="C2092" t="s">
        <v>3230</v>
      </c>
      <c r="D2092" t="s">
        <v>192</v>
      </c>
      <c r="E2092" t="s">
        <v>3231</v>
      </c>
      <c r="F2092" t="s">
        <v>7124</v>
      </c>
      <c r="G2092">
        <v>1581451827.0515201</v>
      </c>
      <c r="H2092">
        <v>1693878008.7243998</v>
      </c>
      <c r="I2092">
        <v>1508854.97312242</v>
      </c>
      <c r="J2092">
        <v>5447644.2419581003</v>
      </c>
      <c r="K2092">
        <v>3.2805883770314313E-2</v>
      </c>
      <c r="L2092">
        <v>3.1855476522099503E-2</v>
      </c>
      <c r="M2092">
        <v>2.9979599767571311E-2</v>
      </c>
      <c r="N2092">
        <v>2.9979606864112898E-2</v>
      </c>
      <c r="O2092" t="s">
        <v>1539</v>
      </c>
    </row>
    <row r="2093" spans="1:15">
      <c r="A2093" t="s">
        <v>7125</v>
      </c>
      <c r="B2093" t="s">
        <v>193</v>
      </c>
      <c r="C2093" t="s">
        <v>504</v>
      </c>
      <c r="D2093" t="s">
        <v>192</v>
      </c>
      <c r="E2093" t="s">
        <v>505</v>
      </c>
      <c r="F2093" t="s">
        <v>7126</v>
      </c>
      <c r="G2093">
        <v>275272055.0339514</v>
      </c>
      <c r="H2093">
        <v>368930591.1495719</v>
      </c>
      <c r="I2093">
        <v>338592.15107269998</v>
      </c>
      <c r="J2093">
        <v>1222469.15454893</v>
      </c>
      <c r="K2093">
        <v>5.7102865153319526E-3</v>
      </c>
      <c r="L2093">
        <v>6.9381972751980199E-3</v>
      </c>
      <c r="M2093">
        <v>6.7275234230062767E-3</v>
      </c>
      <c r="N2093">
        <v>6.7275216642466041E-3</v>
      </c>
      <c r="O2093" t="s">
        <v>1539</v>
      </c>
    </row>
    <row r="2094" spans="1:15">
      <c r="A2094" t="s">
        <v>7127</v>
      </c>
      <c r="B2094" t="s">
        <v>193</v>
      </c>
      <c r="C2094" t="s">
        <v>7128</v>
      </c>
      <c r="D2094" t="s">
        <v>192</v>
      </c>
      <c r="E2094" t="s">
        <v>7129</v>
      </c>
      <c r="F2094" t="s">
        <v>7130</v>
      </c>
      <c r="G2094">
        <v>1016965576.8153241</v>
      </c>
      <c r="H2094">
        <v>1000387494.9958442</v>
      </c>
      <c r="I2094">
        <v>1023180.39164573</v>
      </c>
      <c r="J2094">
        <v>3694141.5176030002</v>
      </c>
      <c r="K2094">
        <v>2.109609280582108E-2</v>
      </c>
      <c r="L2094">
        <v>1.8813527417975387E-2</v>
      </c>
      <c r="M2094">
        <v>2.0329679908260533E-2</v>
      </c>
      <c r="N2094">
        <v>2.0329688481700078E-2</v>
      </c>
      <c r="O2094" t="s">
        <v>1539</v>
      </c>
    </row>
    <row r="2095" spans="1:15">
      <c r="A2095" t="s">
        <v>7131</v>
      </c>
      <c r="B2095" t="s">
        <v>193</v>
      </c>
      <c r="C2095" t="s">
        <v>512</v>
      </c>
      <c r="D2095" t="s">
        <v>192</v>
      </c>
      <c r="E2095" t="s">
        <v>513</v>
      </c>
      <c r="F2095" t="s">
        <v>7132</v>
      </c>
      <c r="G2095">
        <v>243496534.41749299</v>
      </c>
      <c r="H2095">
        <v>292018157.801911</v>
      </c>
      <c r="I2095">
        <v>336633.43675749993</v>
      </c>
      <c r="J2095">
        <v>1215400.50518247</v>
      </c>
      <c r="K2095">
        <v>5.0511301513798054E-3</v>
      </c>
      <c r="L2095">
        <v>5.4917635874444214E-3</v>
      </c>
      <c r="M2095">
        <v>6.6886055201761645E-3</v>
      </c>
      <c r="N2095">
        <v>6.6886213029795178E-3</v>
      </c>
      <c r="O2095" t="s">
        <v>1539</v>
      </c>
    </row>
    <row r="2096" spans="1:15">
      <c r="A2096" t="s">
        <v>7133</v>
      </c>
      <c r="B2096" t="s">
        <v>193</v>
      </c>
      <c r="C2096" t="s">
        <v>7134</v>
      </c>
      <c r="D2096" t="s">
        <v>192</v>
      </c>
      <c r="E2096" t="s">
        <v>7135</v>
      </c>
      <c r="F2096" t="s">
        <v>7136</v>
      </c>
      <c r="G2096">
        <v>707944059.97035801</v>
      </c>
      <c r="H2096">
        <v>836746678.12120509</v>
      </c>
      <c r="I2096">
        <v>761673.16643880005</v>
      </c>
      <c r="J2096">
        <v>2749980.8519542995</v>
      </c>
      <c r="K2096">
        <v>1.4685702182008598E-2</v>
      </c>
      <c r="L2096">
        <v>1.5736058926644734E-2</v>
      </c>
      <c r="M2096">
        <v>1.5133765067082612E-2</v>
      </c>
      <c r="N2096">
        <v>1.5133760789745463E-2</v>
      </c>
      <c r="O2096" t="s">
        <v>1539</v>
      </c>
    </row>
    <row r="2097" spans="1:15">
      <c r="A2097" t="s">
        <v>7137</v>
      </c>
      <c r="B2097" t="s">
        <v>193</v>
      </c>
      <c r="C2097" t="s">
        <v>7138</v>
      </c>
      <c r="D2097" t="s">
        <v>192</v>
      </c>
      <c r="E2097" t="s">
        <v>7139</v>
      </c>
      <c r="F2097" t="s">
        <v>7140</v>
      </c>
      <c r="G2097">
        <v>89883875.874420613</v>
      </c>
      <c r="H2097">
        <v>133896488.93273669</v>
      </c>
      <c r="I2097">
        <v>153225.63592080001</v>
      </c>
      <c r="J2097">
        <v>553212.72988934198</v>
      </c>
      <c r="K2097">
        <v>1.8645651636820543E-3</v>
      </c>
      <c r="L2097">
        <v>2.5180895186191271E-3</v>
      </c>
      <c r="M2097">
        <v>3.044456439395968E-3</v>
      </c>
      <c r="N2097">
        <v>3.0444536055724163E-3</v>
      </c>
      <c r="O2097" t="s">
        <v>1539</v>
      </c>
    </row>
    <row r="2098" spans="1:15">
      <c r="A2098" t="s">
        <v>7141</v>
      </c>
      <c r="B2098" t="s">
        <v>193</v>
      </c>
      <c r="C2098" t="s">
        <v>2691</v>
      </c>
      <c r="D2098" t="s">
        <v>192</v>
      </c>
      <c r="E2098" t="s">
        <v>2692</v>
      </c>
      <c r="F2098" t="s">
        <v>7142</v>
      </c>
      <c r="G2098">
        <v>141830414.75115949</v>
      </c>
      <c r="H2098">
        <v>229639636.7096495</v>
      </c>
      <c r="I2098">
        <v>238622.28246700001</v>
      </c>
      <c r="J2098">
        <v>861533.79526202602</v>
      </c>
      <c r="K2098">
        <v>2.9421522817403094E-3</v>
      </c>
      <c r="L2098">
        <v>4.3186581430716964E-3</v>
      </c>
      <c r="M2098">
        <v>4.741211482493215E-3</v>
      </c>
      <c r="N2098">
        <v>4.7412135108181918E-3</v>
      </c>
      <c r="O2098" t="s">
        <v>1539</v>
      </c>
    </row>
    <row r="2099" spans="1:15">
      <c r="A2099" t="s">
        <v>7143</v>
      </c>
      <c r="B2099" t="s">
        <v>193</v>
      </c>
      <c r="C2099" t="s">
        <v>2942</v>
      </c>
      <c r="D2099" t="s">
        <v>192</v>
      </c>
      <c r="E2099" t="s">
        <v>2943</v>
      </c>
      <c r="F2099" t="s">
        <v>7144</v>
      </c>
      <c r="G2099">
        <v>472854296.71044576</v>
      </c>
      <c r="H2099">
        <v>598187322.9384805</v>
      </c>
      <c r="I2099">
        <v>468111.47072215995</v>
      </c>
      <c r="J2099">
        <v>1690094.0935742101</v>
      </c>
      <c r="K2099">
        <v>9.8089634049101163E-3</v>
      </c>
      <c r="L2099">
        <v>1.1249654416397069E-2</v>
      </c>
      <c r="M2099">
        <v>9.3009565457560436E-3</v>
      </c>
      <c r="N2099">
        <v>9.3009664798709077E-3</v>
      </c>
      <c r="O2099" t="s">
        <v>1539</v>
      </c>
    </row>
    <row r="2100" spans="1:15">
      <c r="A2100" t="s">
        <v>7145</v>
      </c>
      <c r="B2100" t="s">
        <v>193</v>
      </c>
      <c r="C2100" t="s">
        <v>524</v>
      </c>
      <c r="D2100" t="s">
        <v>192</v>
      </c>
      <c r="E2100" t="s">
        <v>525</v>
      </c>
      <c r="F2100" t="s">
        <v>7146</v>
      </c>
      <c r="G2100">
        <v>55220370.887717195</v>
      </c>
      <c r="H2100">
        <v>108214886.72906514</v>
      </c>
      <c r="I2100">
        <v>116303.58632168001</v>
      </c>
      <c r="J2100">
        <v>419908.04332810198</v>
      </c>
      <c r="K2100">
        <v>1.1455000007642234E-3</v>
      </c>
      <c r="L2100">
        <v>2.0351151415770401E-3</v>
      </c>
      <c r="M2100">
        <v>2.3108483131693623E-3</v>
      </c>
      <c r="N2100">
        <v>2.3108480471423936E-3</v>
      </c>
      <c r="O2100" t="s">
        <v>1539</v>
      </c>
    </row>
    <row r="2101" spans="1:15">
      <c r="A2101" t="s">
        <v>7147</v>
      </c>
      <c r="B2101" t="s">
        <v>193</v>
      </c>
      <c r="C2101" t="s">
        <v>528</v>
      </c>
      <c r="D2101" t="s">
        <v>192</v>
      </c>
      <c r="E2101" t="s">
        <v>529</v>
      </c>
      <c r="F2101" t="s">
        <v>7148</v>
      </c>
      <c r="G2101">
        <v>2452911794.34621</v>
      </c>
      <c r="H2101">
        <v>2259730745.0567884</v>
      </c>
      <c r="I2101">
        <v>2066202.2714534099</v>
      </c>
      <c r="J2101">
        <v>7459896.01248217</v>
      </c>
      <c r="K2101">
        <v>5.0883585479922028E-2</v>
      </c>
      <c r="L2101">
        <v>4.249703893944061E-2</v>
      </c>
      <c r="M2101">
        <v>4.1053592452847475E-2</v>
      </c>
      <c r="N2101">
        <v>4.1053479222973643E-2</v>
      </c>
      <c r="O2101" t="s">
        <v>1539</v>
      </c>
    </row>
    <row r="2102" spans="1:15">
      <c r="A2102" t="s">
        <v>7149</v>
      </c>
      <c r="B2102" t="s">
        <v>193</v>
      </c>
      <c r="C2102" t="s">
        <v>532</v>
      </c>
      <c r="D2102" t="s">
        <v>192</v>
      </c>
      <c r="E2102" t="s">
        <v>533</v>
      </c>
      <c r="F2102" t="s">
        <v>7150</v>
      </c>
      <c r="G2102">
        <v>45705905.414324</v>
      </c>
      <c r="H2102">
        <v>81966846.993703395</v>
      </c>
      <c r="I2102">
        <v>86475.207784800004</v>
      </c>
      <c r="J2102">
        <v>312214.55086650996</v>
      </c>
      <c r="K2102">
        <v>9.481304425407864E-4</v>
      </c>
      <c r="L2102">
        <v>1.5414882043157071E-3</v>
      </c>
      <c r="M2102">
        <v>1.7181850909375176E-3</v>
      </c>
      <c r="N2102">
        <v>1.7181866282936944E-3</v>
      </c>
      <c r="O2102" t="s">
        <v>1539</v>
      </c>
    </row>
    <row r="2103" spans="1:15">
      <c r="A2103" t="s">
        <v>7151</v>
      </c>
      <c r="B2103" t="s">
        <v>193</v>
      </c>
      <c r="C2103" t="s">
        <v>7152</v>
      </c>
      <c r="D2103" t="s">
        <v>192</v>
      </c>
      <c r="E2103" t="s">
        <v>7153</v>
      </c>
      <c r="F2103" t="s">
        <v>7154</v>
      </c>
      <c r="G2103">
        <v>218137770.48171508</v>
      </c>
      <c r="H2103">
        <v>348541960.68171448</v>
      </c>
      <c r="I2103">
        <v>308133.60818539403</v>
      </c>
      <c r="J2103">
        <v>1112501.7210798014</v>
      </c>
      <c r="K2103">
        <v>4.5250839905005297E-3</v>
      </c>
      <c r="L2103">
        <v>6.5547637954306648E-3</v>
      </c>
      <c r="M2103">
        <v>6.1223393983447149E-3</v>
      </c>
      <c r="N2103">
        <v>6.1223462385336051E-3</v>
      </c>
      <c r="O2103" t="s">
        <v>1539</v>
      </c>
    </row>
    <row r="2104" spans="1:15">
      <c r="A2104" t="s">
        <v>7155</v>
      </c>
      <c r="B2104" t="s">
        <v>193</v>
      </c>
      <c r="C2104" t="s">
        <v>7156</v>
      </c>
      <c r="D2104" t="s">
        <v>192</v>
      </c>
      <c r="E2104" t="s">
        <v>7157</v>
      </c>
      <c r="F2104" t="s">
        <v>7158</v>
      </c>
      <c r="G2104">
        <v>359494362.47479796</v>
      </c>
      <c r="H2104">
        <v>527977989.796624</v>
      </c>
      <c r="I2104">
        <v>453420.34808859997</v>
      </c>
      <c r="J2104">
        <v>1637054.4490709919</v>
      </c>
      <c r="K2104">
        <v>7.4574072189220464E-3</v>
      </c>
      <c r="L2104">
        <v>9.9292808404882939E-3</v>
      </c>
      <c r="M2104">
        <v>9.0090570693080168E-3</v>
      </c>
      <c r="N2104">
        <v>9.0090774320928466E-3</v>
      </c>
      <c r="O2104" t="s">
        <v>1539</v>
      </c>
    </row>
    <row r="2105" spans="1:15">
      <c r="A2105" t="s">
        <v>7159</v>
      </c>
      <c r="B2105" t="s">
        <v>193</v>
      </c>
      <c r="C2105" t="s">
        <v>2954</v>
      </c>
      <c r="D2105" t="s">
        <v>192</v>
      </c>
      <c r="E2105" t="s">
        <v>2955</v>
      </c>
      <c r="F2105" t="s">
        <v>7160</v>
      </c>
      <c r="G2105">
        <v>73791473.920629501</v>
      </c>
      <c r="H2105">
        <v>133354735.07883179</v>
      </c>
      <c r="I2105">
        <v>103287.11558905999</v>
      </c>
      <c r="J2105">
        <v>372911.78326237202</v>
      </c>
      <c r="K2105">
        <v>1.5307418634393139E-3</v>
      </c>
      <c r="L2105">
        <v>2.5079011655707154E-3</v>
      </c>
      <c r="M2105">
        <v>2.0522226732626217E-3</v>
      </c>
      <c r="N2105">
        <v>2.0522170980061543E-3</v>
      </c>
      <c r="O2105" t="s">
        <v>1539</v>
      </c>
    </row>
    <row r="2106" spans="1:15">
      <c r="A2106" t="s">
        <v>7161</v>
      </c>
      <c r="B2106" t="s">
        <v>193</v>
      </c>
      <c r="C2106" t="s">
        <v>3580</v>
      </c>
      <c r="D2106" t="s">
        <v>192</v>
      </c>
      <c r="E2106" t="s">
        <v>3581</v>
      </c>
      <c r="F2106" t="s">
        <v>7162</v>
      </c>
      <c r="G2106">
        <v>171773452.212475</v>
      </c>
      <c r="H2106">
        <v>256135420.62151623</v>
      </c>
      <c r="I2106">
        <v>261543.43241010001</v>
      </c>
      <c r="J2106">
        <v>944286.79787704989</v>
      </c>
      <c r="K2106">
        <v>3.5632953288336324E-3</v>
      </c>
      <c r="L2106">
        <v>4.8169442167982843E-3</v>
      </c>
      <c r="M2106">
        <v>5.1966342459445003E-3</v>
      </c>
      <c r="N2106">
        <v>5.196621825868439E-3</v>
      </c>
      <c r="O2106" t="s">
        <v>1539</v>
      </c>
    </row>
    <row r="2107" spans="1:15">
      <c r="A2107" t="s">
        <v>7163</v>
      </c>
      <c r="B2107" t="s">
        <v>193</v>
      </c>
      <c r="C2107" t="s">
        <v>2148</v>
      </c>
      <c r="D2107" t="s">
        <v>192</v>
      </c>
      <c r="E2107" t="s">
        <v>2149</v>
      </c>
      <c r="F2107" t="s">
        <v>7164</v>
      </c>
      <c r="G2107">
        <v>102738561.753418</v>
      </c>
      <c r="H2107">
        <v>155949918.07482499</v>
      </c>
      <c r="I2107">
        <v>184378.86569500001</v>
      </c>
      <c r="J2107">
        <v>665690.28909910005</v>
      </c>
      <c r="K2107">
        <v>2.1312247758414264E-3</v>
      </c>
      <c r="L2107">
        <v>2.9328316019623215E-3</v>
      </c>
      <c r="M2107">
        <v>3.6634432716194558E-3</v>
      </c>
      <c r="N2107">
        <v>3.6634428156555412E-3</v>
      </c>
      <c r="O2107" t="s">
        <v>1539</v>
      </c>
    </row>
    <row r="2108" spans="1:15">
      <c r="A2108" t="s">
        <v>7165</v>
      </c>
      <c r="B2108" t="s">
        <v>193</v>
      </c>
      <c r="C2108" t="s">
        <v>536</v>
      </c>
      <c r="D2108" t="s">
        <v>192</v>
      </c>
      <c r="E2108" t="s">
        <v>537</v>
      </c>
      <c r="F2108" t="s">
        <v>7166</v>
      </c>
      <c r="G2108">
        <v>84829429.389999792</v>
      </c>
      <c r="H2108">
        <v>136990828.98911899</v>
      </c>
      <c r="I2108">
        <v>155005.89066619999</v>
      </c>
      <c r="J2108">
        <v>559643.22977903998</v>
      </c>
      <c r="K2108">
        <v>1.75971493615389E-3</v>
      </c>
      <c r="L2108">
        <v>2.5762824206520835E-3</v>
      </c>
      <c r="M2108">
        <v>3.0798285100734867E-3</v>
      </c>
      <c r="N2108">
        <v>3.0798420872849394E-3</v>
      </c>
      <c r="O2108" t="s">
        <v>1539</v>
      </c>
    </row>
    <row r="2109" spans="1:15">
      <c r="A2109" t="s">
        <v>7167</v>
      </c>
      <c r="B2109" t="s">
        <v>193</v>
      </c>
      <c r="C2109" t="s">
        <v>7168</v>
      </c>
      <c r="D2109" t="s">
        <v>192</v>
      </c>
      <c r="E2109" t="s">
        <v>7169</v>
      </c>
      <c r="F2109" t="s">
        <v>7170</v>
      </c>
      <c r="G2109">
        <v>251981300.29886821</v>
      </c>
      <c r="H2109">
        <v>364081912.75607872</v>
      </c>
      <c r="I2109">
        <v>400162.1498749</v>
      </c>
      <c r="J2109">
        <v>1444764.7181450261</v>
      </c>
      <c r="K2109">
        <v>5.227139460396624E-3</v>
      </c>
      <c r="L2109">
        <v>6.8470118651911627E-3</v>
      </c>
      <c r="M2109">
        <v>7.9508642706425589E-3</v>
      </c>
      <c r="N2109">
        <v>7.9508639583190134E-3</v>
      </c>
      <c r="O2109" t="s">
        <v>1539</v>
      </c>
    </row>
    <row r="2110" spans="1:15">
      <c r="A2110" t="s">
        <v>7171</v>
      </c>
      <c r="B2110" t="s">
        <v>193</v>
      </c>
      <c r="C2110" t="s">
        <v>544</v>
      </c>
      <c r="D2110" t="s">
        <v>192</v>
      </c>
      <c r="E2110" t="s">
        <v>545</v>
      </c>
      <c r="F2110" t="s">
        <v>7172</v>
      </c>
      <c r="G2110">
        <v>124725866.098913</v>
      </c>
      <c r="H2110">
        <v>184094199.99664292</v>
      </c>
      <c r="I2110">
        <v>200922.348623</v>
      </c>
      <c r="J2110">
        <v>725421.06023017003</v>
      </c>
      <c r="K2110">
        <v>2.5873328522572989E-3</v>
      </c>
      <c r="L2110">
        <v>3.4621197250586122E-3</v>
      </c>
      <c r="M2110">
        <v>3.9921474915596503E-3</v>
      </c>
      <c r="N2110">
        <v>3.9921546324822822E-3</v>
      </c>
      <c r="O2110" t="s">
        <v>1539</v>
      </c>
    </row>
    <row r="2111" spans="1:15">
      <c r="A2111" t="s">
        <v>7173</v>
      </c>
      <c r="B2111" t="s">
        <v>193</v>
      </c>
      <c r="C2111" t="s">
        <v>7174</v>
      </c>
      <c r="D2111" t="s">
        <v>192</v>
      </c>
      <c r="E2111" t="s">
        <v>7175</v>
      </c>
      <c r="F2111" t="s">
        <v>7176</v>
      </c>
      <c r="G2111">
        <v>681192419.19549894</v>
      </c>
      <c r="H2111">
        <v>846398531.19035959</v>
      </c>
      <c r="I2111">
        <v>773028.22614679998</v>
      </c>
      <c r="J2111">
        <v>2790977.6750098001</v>
      </c>
      <c r="K2111">
        <v>1.4130761966370503E-2</v>
      </c>
      <c r="L2111">
        <v>1.591757399281573E-2</v>
      </c>
      <c r="M2111">
        <v>1.5359379954826427E-2</v>
      </c>
      <c r="N2111">
        <v>1.535937549277896E-2</v>
      </c>
      <c r="O2111" t="s">
        <v>1539</v>
      </c>
    </row>
    <row r="2112" spans="1:15">
      <c r="A2112" t="s">
        <v>7177</v>
      </c>
      <c r="B2112" t="s">
        <v>193</v>
      </c>
      <c r="C2112" t="s">
        <v>7178</v>
      </c>
      <c r="D2112" t="s">
        <v>192</v>
      </c>
      <c r="E2112" t="s">
        <v>7179</v>
      </c>
      <c r="F2112" t="s">
        <v>7180</v>
      </c>
      <c r="G2112">
        <v>184140196.15727231</v>
      </c>
      <c r="H2112">
        <v>277424550.81753331</v>
      </c>
      <c r="I2112">
        <v>262280.2863874</v>
      </c>
      <c r="J2112">
        <v>946948.63502220972</v>
      </c>
      <c r="K2112">
        <v>3.8198329972788706E-3</v>
      </c>
      <c r="L2112">
        <v>5.217312710658035E-3</v>
      </c>
      <c r="M2112">
        <v>5.2112748759056979E-3</v>
      </c>
      <c r="N2112">
        <v>5.2112705120901919E-3</v>
      </c>
      <c r="O2112" t="s">
        <v>1539</v>
      </c>
    </row>
    <row r="2113" spans="1:15">
      <c r="A2113" t="s">
        <v>7181</v>
      </c>
      <c r="B2113" t="s">
        <v>193</v>
      </c>
      <c r="C2113" t="s">
        <v>1734</v>
      </c>
      <c r="D2113" t="s">
        <v>192</v>
      </c>
      <c r="E2113" t="s">
        <v>1735</v>
      </c>
      <c r="F2113" t="s">
        <v>7182</v>
      </c>
      <c r="G2113">
        <v>119541033.25978051</v>
      </c>
      <c r="H2113">
        <v>186677965.5589236</v>
      </c>
      <c r="I2113">
        <v>188095.02268180001</v>
      </c>
      <c r="J2113">
        <v>679106.33155459992</v>
      </c>
      <c r="K2113">
        <v>2.4797778698167571E-3</v>
      </c>
      <c r="L2113">
        <v>3.5107106405695967E-3</v>
      </c>
      <c r="M2113">
        <v>3.73727998960911E-3</v>
      </c>
      <c r="N2113">
        <v>3.7372743032901968E-3</v>
      </c>
      <c r="O2113" t="s">
        <v>1539</v>
      </c>
    </row>
    <row r="2114" spans="1:15">
      <c r="A2114" t="s">
        <v>7183</v>
      </c>
      <c r="B2114" t="s">
        <v>193</v>
      </c>
      <c r="C2114" t="s">
        <v>2729</v>
      </c>
      <c r="D2114" t="s">
        <v>192</v>
      </c>
      <c r="E2114" t="s">
        <v>2730</v>
      </c>
      <c r="F2114" t="s">
        <v>7184</v>
      </c>
      <c r="G2114">
        <v>560513326.60569108</v>
      </c>
      <c r="H2114">
        <v>715436877.58056319</v>
      </c>
      <c r="I2114">
        <v>651575.02037239994</v>
      </c>
      <c r="J2114">
        <v>2352478.5076026004</v>
      </c>
      <c r="K2114">
        <v>1.1627376016012839E-2</v>
      </c>
      <c r="L2114">
        <v>1.3454677691916312E-2</v>
      </c>
      <c r="M2114">
        <v>1.2946213305635437E-2</v>
      </c>
      <c r="N2114">
        <v>1.2946216324297086E-2</v>
      </c>
      <c r="O2114" t="s">
        <v>1539</v>
      </c>
    </row>
    <row r="2115" spans="1:15">
      <c r="A2115" t="s">
        <v>7185</v>
      </c>
      <c r="B2115" t="s">
        <v>193</v>
      </c>
      <c r="C2115" t="s">
        <v>7186</v>
      </c>
      <c r="D2115" t="s">
        <v>192</v>
      </c>
      <c r="E2115" t="s">
        <v>7187</v>
      </c>
      <c r="F2115" t="s">
        <v>7188</v>
      </c>
      <c r="G2115">
        <v>321592479.07476914</v>
      </c>
      <c r="H2115">
        <v>443450341.73220676</v>
      </c>
      <c r="I2115">
        <v>521096.20221939997</v>
      </c>
      <c r="J2115">
        <v>1881393.7470592088</v>
      </c>
      <c r="K2115">
        <v>6.6711646282668685E-3</v>
      </c>
      <c r="L2115">
        <v>8.339633596403646E-3</v>
      </c>
      <c r="M2115">
        <v>1.0353715805177993E-2</v>
      </c>
      <c r="N2115">
        <v>1.0353731335650086E-2</v>
      </c>
      <c r="O2115" t="s">
        <v>1539</v>
      </c>
    </row>
    <row r="2116" spans="1:15">
      <c r="A2116" t="s">
        <v>7189</v>
      </c>
      <c r="B2116" t="s">
        <v>193</v>
      </c>
      <c r="C2116" t="s">
        <v>7190</v>
      </c>
      <c r="D2116" t="s">
        <v>192</v>
      </c>
      <c r="E2116" t="s">
        <v>7191</v>
      </c>
      <c r="F2116" t="s">
        <v>7192</v>
      </c>
      <c r="G2116">
        <v>338164961.34255785</v>
      </c>
      <c r="H2116">
        <v>471166528.54851222</v>
      </c>
      <c r="I2116">
        <v>458423.01044690004</v>
      </c>
      <c r="J2116">
        <v>1655112.6744207318</v>
      </c>
      <c r="K2116">
        <v>7.0149467895460433E-3</v>
      </c>
      <c r="L2116">
        <v>8.8608708601625834E-3</v>
      </c>
      <c r="M2116">
        <v>9.1084554992073227E-3</v>
      </c>
      <c r="N2116">
        <v>9.1084558923232393E-3</v>
      </c>
      <c r="O2116" t="s">
        <v>1539</v>
      </c>
    </row>
    <row r="2117" spans="1:15">
      <c r="A2117" t="s">
        <v>7193</v>
      </c>
      <c r="B2117" t="s">
        <v>193</v>
      </c>
      <c r="C2117" t="s">
        <v>7194</v>
      </c>
      <c r="D2117" t="s">
        <v>192</v>
      </c>
      <c r="E2117" t="s">
        <v>7195</v>
      </c>
      <c r="F2117" t="s">
        <v>7196</v>
      </c>
      <c r="G2117">
        <v>248452931.37221661</v>
      </c>
      <c r="H2117">
        <v>339480593.29908597</v>
      </c>
      <c r="I2117">
        <v>372410.08928520005</v>
      </c>
      <c r="J2117">
        <v>1344562.5551098199</v>
      </c>
      <c r="K2117">
        <v>5.1539464241456695E-3</v>
      </c>
      <c r="L2117">
        <v>6.3843535448525751E-3</v>
      </c>
      <c r="M2117">
        <v>7.3994556302993033E-3</v>
      </c>
      <c r="N2117">
        <v>7.3994290038129776E-3</v>
      </c>
      <c r="O2117" t="s">
        <v>1539</v>
      </c>
    </row>
    <row r="2118" spans="1:15">
      <c r="A2118" t="s">
        <v>7197</v>
      </c>
      <c r="B2118" t="s">
        <v>193</v>
      </c>
      <c r="C2118" t="s">
        <v>6458</v>
      </c>
      <c r="D2118" t="s">
        <v>192</v>
      </c>
      <c r="E2118" t="s">
        <v>6459</v>
      </c>
      <c r="F2118" t="s">
        <v>7198</v>
      </c>
      <c r="G2118">
        <v>162889797.343741</v>
      </c>
      <c r="H2118">
        <v>238932710.40232801</v>
      </c>
      <c r="I2118">
        <v>258858.3756953</v>
      </c>
      <c r="J2118">
        <v>934599.38649405609</v>
      </c>
      <c r="K2118">
        <v>3.3790114043446822E-3</v>
      </c>
      <c r="L2118">
        <v>4.4934259181478925E-3</v>
      </c>
      <c r="M2118">
        <v>5.1432845688073039E-3</v>
      </c>
      <c r="N2118">
        <v>5.1433098304638535E-3</v>
      </c>
      <c r="O2118" t="s">
        <v>1539</v>
      </c>
    </row>
    <row r="2119" spans="1:15">
      <c r="A2119" t="s">
        <v>7199</v>
      </c>
      <c r="B2119" t="s">
        <v>193</v>
      </c>
      <c r="C2119" t="s">
        <v>560</v>
      </c>
      <c r="D2119" t="s">
        <v>192</v>
      </c>
      <c r="E2119" t="s">
        <v>561</v>
      </c>
      <c r="F2119" t="s">
        <v>7200</v>
      </c>
      <c r="G2119">
        <v>253743775.24979201</v>
      </c>
      <c r="H2119">
        <v>367788684.55024642</v>
      </c>
      <c r="I2119">
        <v>282403.84188199998</v>
      </c>
      <c r="J2119">
        <v>1019604.4430948</v>
      </c>
      <c r="K2119">
        <v>5.2637005161297575E-3</v>
      </c>
      <c r="L2119">
        <v>6.9167223055261262E-3</v>
      </c>
      <c r="M2119">
        <v>5.6111119380324558E-3</v>
      </c>
      <c r="N2119">
        <v>5.6111117031933336E-3</v>
      </c>
      <c r="O2119" t="s">
        <v>1539</v>
      </c>
    </row>
    <row r="2120" spans="1:15">
      <c r="A2120" t="s">
        <v>7201</v>
      </c>
      <c r="B2120" t="s">
        <v>193</v>
      </c>
      <c r="C2120" t="s">
        <v>2753</v>
      </c>
      <c r="D2120" t="s">
        <v>192</v>
      </c>
      <c r="E2120" t="s">
        <v>2754</v>
      </c>
      <c r="F2120" t="s">
        <v>7202</v>
      </c>
      <c r="G2120">
        <v>1337801666.5645816</v>
      </c>
      <c r="H2120">
        <v>1522222523.8597474</v>
      </c>
      <c r="I2120">
        <v>1521423.13325783</v>
      </c>
      <c r="J2120">
        <v>5493019.9445180902</v>
      </c>
      <c r="K2120">
        <v>2.7751566775748956E-2</v>
      </c>
      <c r="L2120">
        <v>2.8627282260274577E-2</v>
      </c>
      <c r="M2120">
        <v>3.0229317876591829E-2</v>
      </c>
      <c r="N2120">
        <v>3.0229319522192502E-2</v>
      </c>
      <c r="O2120" t="s">
        <v>1539</v>
      </c>
    </row>
    <row r="2121" spans="1:15">
      <c r="A2121" t="s">
        <v>7203</v>
      </c>
      <c r="B2121" t="s">
        <v>193</v>
      </c>
      <c r="C2121" t="s">
        <v>1488</v>
      </c>
      <c r="D2121" t="s">
        <v>192</v>
      </c>
      <c r="E2121" t="s">
        <v>1489</v>
      </c>
      <c r="F2121" t="s">
        <v>7204</v>
      </c>
      <c r="G2121">
        <v>2557013263.6345658</v>
      </c>
      <c r="H2121">
        <v>2501937205.0051808</v>
      </c>
      <c r="I2121">
        <v>2132848.9237017003</v>
      </c>
      <c r="J2121">
        <v>7700512.1517137308</v>
      </c>
      <c r="K2121">
        <v>5.3043082622595029E-2</v>
      </c>
      <c r="L2121">
        <v>4.7052031777559573E-2</v>
      </c>
      <c r="M2121">
        <v>4.2377801867167469E-2</v>
      </c>
      <c r="N2121">
        <v>4.2377643749681067E-2</v>
      </c>
      <c r="O2121" t="s">
        <v>1539</v>
      </c>
    </row>
    <row r="2122" spans="1:15">
      <c r="A2122" t="s">
        <v>7205</v>
      </c>
      <c r="B2122" t="s">
        <v>193</v>
      </c>
      <c r="C2122" t="s">
        <v>7206</v>
      </c>
      <c r="D2122" t="s">
        <v>192</v>
      </c>
      <c r="E2122" t="s">
        <v>7207</v>
      </c>
      <c r="F2122" t="s">
        <v>7208</v>
      </c>
      <c r="G2122">
        <v>821189284.90569925</v>
      </c>
      <c r="H2122">
        <v>897690559.76120353</v>
      </c>
      <c r="I2122">
        <v>920865.41568430001</v>
      </c>
      <c r="J2122">
        <v>3324741.0672667003</v>
      </c>
      <c r="K2122">
        <v>1.7034878820350093E-2</v>
      </c>
      <c r="L2122">
        <v>1.6882184197029807E-2</v>
      </c>
      <c r="M2122">
        <v>1.8296772780543175E-2</v>
      </c>
      <c r="N2122">
        <v>1.8296795035536287E-2</v>
      </c>
      <c r="O2122" t="s">
        <v>1539</v>
      </c>
    </row>
    <row r="2123" spans="1:15">
      <c r="A2123" t="s">
        <v>7209</v>
      </c>
      <c r="B2123" t="s">
        <v>193</v>
      </c>
      <c r="C2123" t="s">
        <v>7210</v>
      </c>
      <c r="D2123" t="s">
        <v>192</v>
      </c>
      <c r="E2123" t="s">
        <v>7211</v>
      </c>
      <c r="F2123" t="s">
        <v>7212</v>
      </c>
      <c r="G2123">
        <v>349305039.50042099</v>
      </c>
      <c r="H2123">
        <v>516567283.86379296</v>
      </c>
      <c r="I2123">
        <v>460303.50797799992</v>
      </c>
      <c r="J2123">
        <v>1661900.5065485002</v>
      </c>
      <c r="K2123">
        <v>7.2460383112653258E-3</v>
      </c>
      <c r="L2123">
        <v>9.7146883650728929E-3</v>
      </c>
      <c r="M2123">
        <v>9.1458193044440944E-3</v>
      </c>
      <c r="N2123">
        <v>9.1458108534058207E-3</v>
      </c>
      <c r="O2123" t="s">
        <v>1539</v>
      </c>
    </row>
    <row r="2124" spans="1:15">
      <c r="A2124" t="s">
        <v>7213</v>
      </c>
      <c r="B2124" t="s">
        <v>193</v>
      </c>
      <c r="C2124" t="s">
        <v>1014</v>
      </c>
      <c r="D2124" t="s">
        <v>192</v>
      </c>
      <c r="E2124" t="s">
        <v>1015</v>
      </c>
      <c r="F2124" t="s">
        <v>7214</v>
      </c>
      <c r="G2124">
        <v>315579487.62862802</v>
      </c>
      <c r="H2124">
        <v>426576971.07545429</v>
      </c>
      <c r="I2124">
        <v>513596.36885550001</v>
      </c>
      <c r="J2124">
        <v>1854312.33575036</v>
      </c>
      <c r="K2124">
        <v>6.5464301942994574E-3</v>
      </c>
      <c r="L2124">
        <v>8.0223089366368901E-3</v>
      </c>
      <c r="M2124">
        <v>1.0204700819259293E-2</v>
      </c>
      <c r="N2124">
        <v>1.0204696261349271E-2</v>
      </c>
      <c r="O2124" t="s">
        <v>1539</v>
      </c>
    </row>
    <row r="2125" spans="1:15">
      <c r="A2125" t="s">
        <v>7215</v>
      </c>
      <c r="B2125" t="s">
        <v>193</v>
      </c>
      <c r="C2125" t="s">
        <v>7216</v>
      </c>
      <c r="D2125" t="s">
        <v>192</v>
      </c>
      <c r="E2125" t="s">
        <v>7217</v>
      </c>
      <c r="F2125" t="s">
        <v>7218</v>
      </c>
      <c r="G2125">
        <v>147147859.88899779</v>
      </c>
      <c r="H2125">
        <v>204502604.24443701</v>
      </c>
      <c r="I2125">
        <v>243644.8274068</v>
      </c>
      <c r="J2125">
        <v>879670.36870025995</v>
      </c>
      <c r="K2125">
        <v>3.0524581944232024E-3</v>
      </c>
      <c r="L2125">
        <v>3.8459250752790231E-3</v>
      </c>
      <c r="M2125">
        <v>4.8410049615167467E-3</v>
      </c>
      <c r="N2125">
        <v>4.84102313813426E-3</v>
      </c>
      <c r="O2125" t="s">
        <v>1539</v>
      </c>
    </row>
    <row r="2126" spans="1:15">
      <c r="A2126" t="s">
        <v>7219</v>
      </c>
      <c r="B2126" t="s">
        <v>193</v>
      </c>
      <c r="C2126" t="s">
        <v>7220</v>
      </c>
      <c r="D2126" t="s">
        <v>192</v>
      </c>
      <c r="E2126" t="s">
        <v>7221</v>
      </c>
      <c r="F2126" t="s">
        <v>7222</v>
      </c>
      <c r="G2126">
        <v>44509911.190486506</v>
      </c>
      <c r="H2126">
        <v>65543720.978189684</v>
      </c>
      <c r="I2126">
        <v>81198.722761619996</v>
      </c>
      <c r="J2126">
        <v>293163.42494978302</v>
      </c>
      <c r="K2126">
        <v>9.2332055151152139E-4</v>
      </c>
      <c r="L2126">
        <v>1.2326309533731454E-3</v>
      </c>
      <c r="M2126">
        <v>1.6133460494177291E-3</v>
      </c>
      <c r="N2126">
        <v>1.6133440137736071E-3</v>
      </c>
      <c r="O2126" t="s">
        <v>1539</v>
      </c>
    </row>
    <row r="2127" spans="1:15">
      <c r="A2127" t="s">
        <v>7223</v>
      </c>
      <c r="B2127" t="s">
        <v>193</v>
      </c>
      <c r="C2127" t="s">
        <v>2280</v>
      </c>
      <c r="D2127" t="s">
        <v>192</v>
      </c>
      <c r="E2127" t="s">
        <v>2281</v>
      </c>
      <c r="F2127" t="s">
        <v>7224</v>
      </c>
      <c r="G2127">
        <v>978226442.256181</v>
      </c>
      <c r="H2127">
        <v>1102133334.5604212</v>
      </c>
      <c r="I2127">
        <v>883135.52575169993</v>
      </c>
      <c r="J2127">
        <v>3188509.7544980999</v>
      </c>
      <c r="K2127">
        <v>2.0292482146317625E-2</v>
      </c>
      <c r="L2127">
        <v>2.0726984105397341E-2</v>
      </c>
      <c r="M2127">
        <v>1.7547113588902565E-2</v>
      </c>
      <c r="N2127">
        <v>1.7547083597346514E-2</v>
      </c>
      <c r="O2127" t="s">
        <v>1539</v>
      </c>
    </row>
    <row r="2128" spans="1:15">
      <c r="A2128" t="s">
        <v>7225</v>
      </c>
      <c r="B2128" t="s">
        <v>193</v>
      </c>
      <c r="C2128" t="s">
        <v>149</v>
      </c>
      <c r="D2128" t="s">
        <v>192</v>
      </c>
      <c r="E2128" t="s">
        <v>584</v>
      </c>
      <c r="F2128" t="s">
        <v>7226</v>
      </c>
      <c r="G2128">
        <v>220914810.51448888</v>
      </c>
      <c r="H2128">
        <v>348332869.80982018</v>
      </c>
      <c r="I2128">
        <v>354025.29045504995</v>
      </c>
      <c r="J2128">
        <v>1278190.3623494201</v>
      </c>
      <c r="K2128">
        <v>4.582691342796894E-3</v>
      </c>
      <c r="L2128">
        <v>6.5508315822923463E-3</v>
      </c>
      <c r="M2128">
        <v>7.0341661090707478E-3</v>
      </c>
      <c r="N2128">
        <v>7.0341679556813388E-3</v>
      </c>
      <c r="O2128" t="s">
        <v>1539</v>
      </c>
    </row>
    <row r="2129" spans="1:15">
      <c r="A2129" t="s">
        <v>7227</v>
      </c>
      <c r="B2129" t="s">
        <v>193</v>
      </c>
      <c r="C2129" t="s">
        <v>2286</v>
      </c>
      <c r="D2129" t="s">
        <v>192</v>
      </c>
      <c r="E2129" t="s">
        <v>2287</v>
      </c>
      <c r="F2129" t="s">
        <v>7228</v>
      </c>
      <c r="G2129">
        <v>409672808.23341441</v>
      </c>
      <c r="H2129">
        <v>580394117.36301816</v>
      </c>
      <c r="I2129">
        <v>632702.83268310002</v>
      </c>
      <c r="J2129">
        <v>2284344.4036132004</v>
      </c>
      <c r="K2129">
        <v>8.498316737109074E-3</v>
      </c>
      <c r="L2129">
        <v>1.0915031120302166E-2</v>
      </c>
      <c r="M2129">
        <v>1.2571239803382352E-2</v>
      </c>
      <c r="N2129">
        <v>1.2571259083897959E-2</v>
      </c>
      <c r="O2129" t="s">
        <v>1539</v>
      </c>
    </row>
    <row r="2130" spans="1:15">
      <c r="A2130" t="s">
        <v>7229</v>
      </c>
      <c r="B2130" t="s">
        <v>193</v>
      </c>
      <c r="C2130" t="s">
        <v>6990</v>
      </c>
      <c r="D2130" t="s">
        <v>192</v>
      </c>
      <c r="E2130" t="s">
        <v>6991</v>
      </c>
      <c r="F2130" t="s">
        <v>7230</v>
      </c>
      <c r="G2130">
        <v>172309892.08630064</v>
      </c>
      <c r="H2130">
        <v>258095437.82664129</v>
      </c>
      <c r="I2130">
        <v>259377.95260929997</v>
      </c>
      <c r="J2130">
        <v>936471.263936445</v>
      </c>
      <c r="K2130">
        <v>3.5744233213841842E-3</v>
      </c>
      <c r="L2130">
        <v>4.8538047709463317E-3</v>
      </c>
      <c r="M2130">
        <v>5.1536080977134359E-3</v>
      </c>
      <c r="N2130">
        <v>5.1536111914426775E-3</v>
      </c>
      <c r="O2130" t="s">
        <v>1539</v>
      </c>
    </row>
    <row r="2131" spans="1:15">
      <c r="A2131" t="s">
        <v>7231</v>
      </c>
      <c r="B2131" t="s">
        <v>193</v>
      </c>
      <c r="C2131" t="s">
        <v>7232</v>
      </c>
      <c r="D2131" t="s">
        <v>192</v>
      </c>
      <c r="E2131" t="s">
        <v>7233</v>
      </c>
      <c r="F2131" t="s">
        <v>7234</v>
      </c>
      <c r="G2131">
        <v>765396569.84470999</v>
      </c>
      <c r="H2131">
        <v>938718045.5087409</v>
      </c>
      <c r="I2131">
        <v>795814.85436310014</v>
      </c>
      <c r="J2131">
        <v>2873248.3282249998</v>
      </c>
      <c r="K2131">
        <v>1.5877506022638276E-2</v>
      </c>
      <c r="L2131">
        <v>1.765375694445314E-2</v>
      </c>
      <c r="M2131">
        <v>1.5812129891795819E-2</v>
      </c>
      <c r="N2131">
        <v>1.581212933100664E-2</v>
      </c>
      <c r="O2131" t="s">
        <v>1539</v>
      </c>
    </row>
    <row r="2132" spans="1:15">
      <c r="A2132" t="s">
        <v>7235</v>
      </c>
      <c r="B2132" t="s">
        <v>193</v>
      </c>
      <c r="C2132" t="s">
        <v>7236</v>
      </c>
      <c r="D2132" t="s">
        <v>192</v>
      </c>
      <c r="E2132" t="s">
        <v>7237</v>
      </c>
      <c r="F2132" t="s">
        <v>7238</v>
      </c>
      <c r="G2132">
        <v>142578054.04135099</v>
      </c>
      <c r="H2132">
        <v>230272018.77209359</v>
      </c>
      <c r="I2132">
        <v>275672.63803460001</v>
      </c>
      <c r="J2132">
        <v>995303.08633489988</v>
      </c>
      <c r="K2132">
        <v>2.9576614279796048E-3</v>
      </c>
      <c r="L2132">
        <v>4.3305508719691894E-3</v>
      </c>
      <c r="M2132">
        <v>5.4773689336392734E-3</v>
      </c>
      <c r="N2132">
        <v>5.4773758919751453E-3</v>
      </c>
      <c r="O2132" t="s">
        <v>1539</v>
      </c>
    </row>
    <row r="2133" spans="1:15">
      <c r="A2133" t="s">
        <v>7239</v>
      </c>
      <c r="B2133" t="s">
        <v>191</v>
      </c>
      <c r="C2133" t="s">
        <v>3069</v>
      </c>
      <c r="D2133" t="s">
        <v>190</v>
      </c>
      <c r="E2133" t="s">
        <v>3070</v>
      </c>
      <c r="F2133" t="s">
        <v>7240</v>
      </c>
      <c r="G2133">
        <v>45637917.111270405</v>
      </c>
      <c r="H2133">
        <v>105760858.88041081</v>
      </c>
      <c r="I2133">
        <v>204827.6044979</v>
      </c>
      <c r="J2133">
        <v>702531.50667710998</v>
      </c>
      <c r="K2133">
        <v>2.8902728745071535E-3</v>
      </c>
      <c r="L2133">
        <v>4.1535047934265932E-3</v>
      </c>
      <c r="M2133">
        <v>6.1907703966832374E-3</v>
      </c>
      <c r="N2133">
        <v>5.0219504607012487E-3</v>
      </c>
      <c r="O2133" t="s">
        <v>788</v>
      </c>
    </row>
    <row r="2134" spans="1:15">
      <c r="A2134" t="s">
        <v>7241</v>
      </c>
      <c r="B2134" t="s">
        <v>191</v>
      </c>
      <c r="C2134" t="s">
        <v>7242</v>
      </c>
      <c r="D2134" t="s">
        <v>190</v>
      </c>
      <c r="E2134" t="s">
        <v>7243</v>
      </c>
      <c r="F2134" t="s">
        <v>7244</v>
      </c>
      <c r="G2134">
        <v>18848868.659702498</v>
      </c>
      <c r="H2134">
        <v>59555613.644902907</v>
      </c>
      <c r="I2134">
        <v>98918.167538349997</v>
      </c>
      <c r="J2134">
        <v>351437.32238892704</v>
      </c>
      <c r="K2134">
        <v>1.1937085925604733E-3</v>
      </c>
      <c r="L2134">
        <v>2.3389042918919006E-3</v>
      </c>
      <c r="M2134">
        <v>2.9897320958848024E-3</v>
      </c>
      <c r="N2134">
        <v>2.5122016682589156E-3</v>
      </c>
      <c r="O2134" t="s">
        <v>788</v>
      </c>
    </row>
    <row r="2135" spans="1:15">
      <c r="A2135" t="s">
        <v>7245</v>
      </c>
      <c r="B2135" t="s">
        <v>191</v>
      </c>
      <c r="C2135" t="s">
        <v>7246</v>
      </c>
      <c r="D2135" t="s">
        <v>190</v>
      </c>
      <c r="E2135" t="s">
        <v>7247</v>
      </c>
      <c r="F2135" t="s">
        <v>7248</v>
      </c>
      <c r="G2135">
        <v>88204176.351717398</v>
      </c>
      <c r="H2135">
        <v>235664229.6641154</v>
      </c>
      <c r="I2135">
        <v>1104221.3158938999</v>
      </c>
      <c r="J2135">
        <v>703661.07865062205</v>
      </c>
      <c r="K2135">
        <v>5.5860160687451156E-3</v>
      </c>
      <c r="L2135">
        <v>9.2551490022968197E-3</v>
      </c>
      <c r="M2135">
        <v>3.3374313245423184E-2</v>
      </c>
      <c r="N2135">
        <v>5.030025051575621E-3</v>
      </c>
      <c r="O2135" t="s">
        <v>788</v>
      </c>
    </row>
    <row r="2136" spans="1:15">
      <c r="A2136" t="s">
        <v>7249</v>
      </c>
      <c r="B2136" t="s">
        <v>191</v>
      </c>
      <c r="C2136" t="s">
        <v>7250</v>
      </c>
      <c r="D2136" t="s">
        <v>190</v>
      </c>
      <c r="E2136" t="s">
        <v>7251</v>
      </c>
      <c r="F2136" t="s">
        <v>7252</v>
      </c>
      <c r="G2136">
        <v>26856904.553166199</v>
      </c>
      <c r="H2136">
        <v>84495314.765702009</v>
      </c>
      <c r="I2136">
        <v>288802.74064079003</v>
      </c>
      <c r="J2136">
        <v>379456.69881522399</v>
      </c>
      <c r="K2136">
        <v>1.7008616439262198E-3</v>
      </c>
      <c r="L2136">
        <v>3.3183514072845327E-3</v>
      </c>
      <c r="M2136">
        <v>8.7288598703419411E-3</v>
      </c>
      <c r="N2136">
        <v>2.7124943512421376E-3</v>
      </c>
      <c r="O2136" t="s">
        <v>788</v>
      </c>
    </row>
    <row r="2137" spans="1:15">
      <c r="A2137" t="s">
        <v>7253</v>
      </c>
      <c r="B2137" t="s">
        <v>191</v>
      </c>
      <c r="C2137" t="s">
        <v>7254</v>
      </c>
      <c r="D2137" t="s">
        <v>190</v>
      </c>
      <c r="E2137" t="s">
        <v>7255</v>
      </c>
      <c r="F2137" t="s">
        <v>7256</v>
      </c>
      <c r="G2137">
        <v>93347851.703077793</v>
      </c>
      <c r="H2137">
        <v>261350358.7359632</v>
      </c>
      <c r="I2137">
        <v>698065.29353199992</v>
      </c>
      <c r="J2137">
        <v>843685.22464987508</v>
      </c>
      <c r="K2137">
        <v>5.9117676867924832E-3</v>
      </c>
      <c r="L2137">
        <v>1.0263910290299699E-2</v>
      </c>
      <c r="M2137">
        <v>2.1098532908899039E-2</v>
      </c>
      <c r="N2137">
        <v>6.0309685221912983E-3</v>
      </c>
      <c r="O2137" t="s">
        <v>788</v>
      </c>
    </row>
    <row r="2138" spans="1:15">
      <c r="A2138" t="s">
        <v>7257</v>
      </c>
      <c r="B2138" t="s">
        <v>191</v>
      </c>
      <c r="C2138" t="s">
        <v>2360</v>
      </c>
      <c r="D2138" t="s">
        <v>190</v>
      </c>
      <c r="E2138" t="s">
        <v>2361</v>
      </c>
      <c r="F2138" t="s">
        <v>7258</v>
      </c>
      <c r="G2138">
        <v>50625020.799945995</v>
      </c>
      <c r="H2138">
        <v>143099498.92827868</v>
      </c>
      <c r="I2138">
        <v>213702.65086446001</v>
      </c>
      <c r="J2138">
        <v>1094301.95742866</v>
      </c>
      <c r="K2138">
        <v>3.2061087282467195E-3</v>
      </c>
      <c r="L2138">
        <v>5.6198905817096976E-3</v>
      </c>
      <c r="M2138">
        <v>6.4590124358848153E-3</v>
      </c>
      <c r="N2138">
        <v>7.822467984743257E-3</v>
      </c>
      <c r="O2138" t="s">
        <v>788</v>
      </c>
    </row>
    <row r="2139" spans="1:15">
      <c r="A2139" t="s">
        <v>7259</v>
      </c>
      <c r="B2139" t="s">
        <v>191</v>
      </c>
      <c r="C2139" t="s">
        <v>1834</v>
      </c>
      <c r="D2139" t="s">
        <v>190</v>
      </c>
      <c r="E2139" t="s">
        <v>1835</v>
      </c>
      <c r="F2139" t="s">
        <v>7260</v>
      </c>
      <c r="G2139">
        <v>180285188.83805659</v>
      </c>
      <c r="H2139">
        <v>379823325.44157004</v>
      </c>
      <c r="I2139">
        <v>323478.72442161001</v>
      </c>
      <c r="J2139">
        <v>2278122.47649073</v>
      </c>
      <c r="K2139">
        <v>1.14175541732897E-2</v>
      </c>
      <c r="L2139">
        <v>1.4916652716111738E-2</v>
      </c>
      <c r="M2139">
        <v>9.7769171104409892E-3</v>
      </c>
      <c r="N2139">
        <v>1.6284847172846732E-2</v>
      </c>
      <c r="O2139" t="s">
        <v>788</v>
      </c>
    </row>
    <row r="2140" spans="1:15">
      <c r="A2140" t="s">
        <v>7261</v>
      </c>
      <c r="B2140" t="s">
        <v>191</v>
      </c>
      <c r="C2140" t="s">
        <v>4081</v>
      </c>
      <c r="D2140" t="s">
        <v>190</v>
      </c>
      <c r="E2140" t="s">
        <v>7262</v>
      </c>
      <c r="F2140" t="s">
        <v>7263</v>
      </c>
      <c r="G2140">
        <v>100150131.120794</v>
      </c>
      <c r="H2140">
        <v>246672248.30968601</v>
      </c>
      <c r="I2140">
        <v>377083.61430770002</v>
      </c>
      <c r="J2140">
        <v>1959329.5082082117</v>
      </c>
      <c r="K2140">
        <v>6.342559557462415E-3</v>
      </c>
      <c r="L2140">
        <v>9.6874626076752218E-3</v>
      </c>
      <c r="M2140">
        <v>1.1397087234666961E-2</v>
      </c>
      <c r="N2140">
        <v>1.4005999208422942E-2</v>
      </c>
      <c r="O2140" t="s">
        <v>788</v>
      </c>
    </row>
    <row r="2141" spans="1:15">
      <c r="A2141" t="s">
        <v>7264</v>
      </c>
      <c r="B2141" t="s">
        <v>191</v>
      </c>
      <c r="C2141" t="s">
        <v>7265</v>
      </c>
      <c r="D2141" t="s">
        <v>190</v>
      </c>
      <c r="E2141" t="s">
        <v>7266</v>
      </c>
      <c r="F2141" t="s">
        <v>7267</v>
      </c>
      <c r="G2141">
        <v>529317217.10637701</v>
      </c>
      <c r="H2141">
        <v>898179530.26452661</v>
      </c>
      <c r="I2141">
        <v>399545.09887809999</v>
      </c>
      <c r="J2141">
        <v>6849344.53003198</v>
      </c>
      <c r="K2141">
        <v>3.3521932889316056E-2</v>
      </c>
      <c r="L2141">
        <v>3.5273852952818097E-2</v>
      </c>
      <c r="M2141">
        <v>1.2075969820267941E-2</v>
      </c>
      <c r="N2141">
        <v>4.8961603274975805E-2</v>
      </c>
      <c r="O2141" t="s">
        <v>788</v>
      </c>
    </row>
    <row r="2142" spans="1:15">
      <c r="A2142" t="s">
        <v>7268</v>
      </c>
      <c r="B2142" t="s">
        <v>191</v>
      </c>
      <c r="C2142" t="s">
        <v>3770</v>
      </c>
      <c r="D2142" t="s">
        <v>190</v>
      </c>
      <c r="E2142" t="s">
        <v>3771</v>
      </c>
      <c r="F2142" t="s">
        <v>7269</v>
      </c>
      <c r="G2142">
        <v>199358481.55406702</v>
      </c>
      <c r="H2142">
        <v>391843894.63709682</v>
      </c>
      <c r="I2142">
        <v>451517.96289329999</v>
      </c>
      <c r="J2142">
        <v>1954403.0282436998</v>
      </c>
      <c r="K2142">
        <v>1.2625475657309532E-2</v>
      </c>
      <c r="L2142">
        <v>1.5388731822710069E-2</v>
      </c>
      <c r="M2142">
        <v>1.3646813109505562E-2</v>
      </c>
      <c r="N2142">
        <v>1.3970782939697236E-2</v>
      </c>
      <c r="O2142" t="s">
        <v>788</v>
      </c>
    </row>
    <row r="2143" spans="1:15">
      <c r="A2143" t="s">
        <v>7270</v>
      </c>
      <c r="B2143" t="s">
        <v>191</v>
      </c>
      <c r="C2143" t="s">
        <v>364</v>
      </c>
      <c r="D2143" t="s">
        <v>190</v>
      </c>
      <c r="E2143" t="s">
        <v>365</v>
      </c>
      <c r="F2143" t="s">
        <v>7271</v>
      </c>
      <c r="G2143">
        <v>113612883.97630601</v>
      </c>
      <c r="H2143">
        <v>221868576.43981302</v>
      </c>
      <c r="I2143">
        <v>71302.810431499995</v>
      </c>
      <c r="J2143">
        <v>1629778.5440052301</v>
      </c>
      <c r="K2143">
        <v>7.1951626528142599E-3</v>
      </c>
      <c r="L2143">
        <v>8.713357715783316E-3</v>
      </c>
      <c r="M2143">
        <v>2.1550773349212926E-3</v>
      </c>
      <c r="N2143">
        <v>1.1650249180453943E-2</v>
      </c>
      <c r="O2143" t="s">
        <v>788</v>
      </c>
    </row>
    <row r="2144" spans="1:15">
      <c r="A2144" t="s">
        <v>7272</v>
      </c>
      <c r="B2144" t="s">
        <v>191</v>
      </c>
      <c r="C2144" t="s">
        <v>372</v>
      </c>
      <c r="D2144" t="s">
        <v>190</v>
      </c>
      <c r="E2144" t="s">
        <v>373</v>
      </c>
      <c r="F2144" t="s">
        <v>7273</v>
      </c>
      <c r="G2144">
        <v>52220469.338201001</v>
      </c>
      <c r="H2144">
        <v>125315455.0469569</v>
      </c>
      <c r="I2144">
        <v>348990.07420610002</v>
      </c>
      <c r="J2144">
        <v>631694.23540087999</v>
      </c>
      <c r="K2144">
        <v>3.3071493086384079E-3</v>
      </c>
      <c r="L2144">
        <v>4.9214647908308326E-3</v>
      </c>
      <c r="M2144">
        <v>1.0547979728745795E-2</v>
      </c>
      <c r="N2144">
        <v>4.5155799082927219E-3</v>
      </c>
      <c r="O2144" t="s">
        <v>788</v>
      </c>
    </row>
    <row r="2145" spans="1:15">
      <c r="A2145" t="s">
        <v>7274</v>
      </c>
      <c r="B2145" t="s">
        <v>191</v>
      </c>
      <c r="C2145" t="s">
        <v>7275</v>
      </c>
      <c r="D2145" t="s">
        <v>190</v>
      </c>
      <c r="E2145" t="s">
        <v>7276</v>
      </c>
      <c r="F2145" t="s">
        <v>7277</v>
      </c>
      <c r="G2145">
        <v>14695511.164759349</v>
      </c>
      <c r="H2145">
        <v>56761753.921796277</v>
      </c>
      <c r="I2145">
        <v>0</v>
      </c>
      <c r="J2145">
        <v>172416.4433589</v>
      </c>
      <c r="K2145">
        <v>9.3067431611667259E-4</v>
      </c>
      <c r="L2145">
        <v>2.2291821330996152E-3</v>
      </c>
      <c r="M2145">
        <v>0</v>
      </c>
      <c r="N2145">
        <v>1.232495381245099E-3</v>
      </c>
      <c r="O2145" t="s">
        <v>788</v>
      </c>
    </row>
    <row r="2146" spans="1:15">
      <c r="A2146" t="s">
        <v>7278</v>
      </c>
      <c r="B2146" t="s">
        <v>191</v>
      </c>
      <c r="C2146" t="s">
        <v>816</v>
      </c>
      <c r="D2146" t="s">
        <v>190</v>
      </c>
      <c r="E2146" t="s">
        <v>817</v>
      </c>
      <c r="F2146" t="s">
        <v>7279</v>
      </c>
      <c r="G2146">
        <v>849452706.01923394</v>
      </c>
      <c r="H2146">
        <v>1170429978.6417863</v>
      </c>
      <c r="I2146">
        <v>1026079.2890776999</v>
      </c>
      <c r="J2146">
        <v>5689932.0954686012</v>
      </c>
      <c r="K2146">
        <v>5.3796278835385007E-2</v>
      </c>
      <c r="L2146">
        <v>4.5965838194977807E-2</v>
      </c>
      <c r="M2146">
        <v>3.1012525401756252E-2</v>
      </c>
      <c r="N2146">
        <v>4.0673701943065299E-2</v>
      </c>
      <c r="O2146" t="s">
        <v>788</v>
      </c>
    </row>
    <row r="2147" spans="1:15">
      <c r="A2147" t="s">
        <v>7280</v>
      </c>
      <c r="B2147" t="s">
        <v>191</v>
      </c>
      <c r="C2147" t="s">
        <v>7281</v>
      </c>
      <c r="D2147" t="s">
        <v>190</v>
      </c>
      <c r="E2147" t="s">
        <v>7282</v>
      </c>
      <c r="F2147" t="s">
        <v>7283</v>
      </c>
      <c r="G2147">
        <v>17836648.333474699</v>
      </c>
      <c r="H2147">
        <v>48351842.212531537</v>
      </c>
      <c r="I2147">
        <v>0</v>
      </c>
      <c r="J2147">
        <v>425938.03452907898</v>
      </c>
      <c r="K2147">
        <v>1.1296041562254833E-3</v>
      </c>
      <c r="L2147">
        <v>1.8989029639769122E-3</v>
      </c>
      <c r="M2147">
        <v>0</v>
      </c>
      <c r="N2147">
        <v>3.0447598270017732E-3</v>
      </c>
      <c r="O2147" t="s">
        <v>788</v>
      </c>
    </row>
    <row r="2148" spans="1:15">
      <c r="A2148" t="s">
        <v>7284</v>
      </c>
      <c r="B2148" t="s">
        <v>191</v>
      </c>
      <c r="C2148" t="s">
        <v>3406</v>
      </c>
      <c r="D2148" t="s">
        <v>190</v>
      </c>
      <c r="E2148" t="s">
        <v>3407</v>
      </c>
      <c r="F2148" t="s">
        <v>7285</v>
      </c>
      <c r="G2148">
        <v>395828682.77493972</v>
      </c>
      <c r="H2148">
        <v>524186058.15255249</v>
      </c>
      <c r="I2148">
        <v>500310.77372359997</v>
      </c>
      <c r="J2148">
        <v>3047715.05697848</v>
      </c>
      <c r="K2148">
        <v>2.50680350285701E-2</v>
      </c>
      <c r="L2148">
        <v>2.0586153783470115E-2</v>
      </c>
      <c r="M2148">
        <v>1.5121541526115459E-2</v>
      </c>
      <c r="N2148">
        <v>2.1786174554465566E-2</v>
      </c>
      <c r="O2148" t="s">
        <v>788</v>
      </c>
    </row>
    <row r="2149" spans="1:15">
      <c r="A2149" t="s">
        <v>7286</v>
      </c>
      <c r="B2149" t="s">
        <v>191</v>
      </c>
      <c r="C2149" t="s">
        <v>7287</v>
      </c>
      <c r="D2149" t="s">
        <v>190</v>
      </c>
      <c r="E2149" t="s">
        <v>7288</v>
      </c>
      <c r="F2149" t="s">
        <v>7289</v>
      </c>
      <c r="G2149">
        <v>30020340.002904497</v>
      </c>
      <c r="H2149">
        <v>71725385.786742315</v>
      </c>
      <c r="I2149">
        <v>0</v>
      </c>
      <c r="J2149">
        <v>282944.42493802996</v>
      </c>
      <c r="K2149">
        <v>1.9012036456950735E-3</v>
      </c>
      <c r="L2149">
        <v>2.8168429873708743E-3</v>
      </c>
      <c r="M2149">
        <v>0</v>
      </c>
      <c r="N2149">
        <v>2.0225895517358814E-3</v>
      </c>
      <c r="O2149" t="s">
        <v>788</v>
      </c>
    </row>
    <row r="2150" spans="1:15">
      <c r="A2150" t="s">
        <v>7290</v>
      </c>
      <c r="B2150" t="s">
        <v>191</v>
      </c>
      <c r="C2150" t="s">
        <v>7291</v>
      </c>
      <c r="D2150" t="s">
        <v>190</v>
      </c>
      <c r="E2150" t="s">
        <v>7292</v>
      </c>
      <c r="F2150" t="s">
        <v>7293</v>
      </c>
      <c r="G2150">
        <v>85273453.7864566</v>
      </c>
      <c r="H2150">
        <v>188496525.38203681</v>
      </c>
      <c r="I2150">
        <v>661330.801354</v>
      </c>
      <c r="J2150">
        <v>632800.03752973001</v>
      </c>
      <c r="K2150">
        <v>5.4004118942069333E-3</v>
      </c>
      <c r="L2150">
        <v>7.4027502235381451E-3</v>
      </c>
      <c r="M2150">
        <v>1.9988258699179005E-2</v>
      </c>
      <c r="N2150">
        <v>4.5234845836811454E-3</v>
      </c>
      <c r="O2150" t="s">
        <v>788</v>
      </c>
    </row>
    <row r="2151" spans="1:15">
      <c r="A2151" t="s">
        <v>7294</v>
      </c>
      <c r="B2151" t="s">
        <v>191</v>
      </c>
      <c r="C2151" t="s">
        <v>7295</v>
      </c>
      <c r="D2151" t="s">
        <v>190</v>
      </c>
      <c r="E2151" t="s">
        <v>7296</v>
      </c>
      <c r="F2151" t="s">
        <v>7297</v>
      </c>
      <c r="G2151">
        <v>301662070.68692797</v>
      </c>
      <c r="H2151">
        <v>575316674.86889982</v>
      </c>
      <c r="I2151">
        <v>338013.06253299001</v>
      </c>
      <c r="J2151">
        <v>4443602.0981080001</v>
      </c>
      <c r="K2151">
        <v>1.9104414823497125E-2</v>
      </c>
      <c r="L2151">
        <v>2.2594186470329677E-2</v>
      </c>
      <c r="M2151">
        <v>1.0216207265378278E-2</v>
      </c>
      <c r="N2151">
        <v>3.1764482292497294E-2</v>
      </c>
      <c r="O2151" t="s">
        <v>788</v>
      </c>
    </row>
    <row r="2152" spans="1:15">
      <c r="A2152" t="s">
        <v>7298</v>
      </c>
      <c r="B2152" t="s">
        <v>191</v>
      </c>
      <c r="C2152" t="s">
        <v>1322</v>
      </c>
      <c r="D2152" t="s">
        <v>190</v>
      </c>
      <c r="E2152" t="s">
        <v>1323</v>
      </c>
      <c r="F2152" t="s">
        <v>7299</v>
      </c>
      <c r="G2152">
        <v>130637425.83854268</v>
      </c>
      <c r="H2152">
        <v>290780137.167602</v>
      </c>
      <c r="I2152">
        <v>896139.6298614</v>
      </c>
      <c r="J2152">
        <v>898434.33245351003</v>
      </c>
      <c r="K2152">
        <v>8.2733356865520927E-3</v>
      </c>
      <c r="L2152">
        <v>1.1419694453545893E-2</v>
      </c>
      <c r="M2152">
        <v>2.7085190521268378E-2</v>
      </c>
      <c r="N2152">
        <v>6.4223350367806796E-3</v>
      </c>
      <c r="O2152" t="s">
        <v>788</v>
      </c>
    </row>
    <row r="2153" spans="1:15">
      <c r="A2153" t="s">
        <v>7300</v>
      </c>
      <c r="B2153" t="s">
        <v>191</v>
      </c>
      <c r="C2153" t="s">
        <v>183</v>
      </c>
      <c r="D2153" t="s">
        <v>190</v>
      </c>
      <c r="E2153" t="s">
        <v>2849</v>
      </c>
      <c r="F2153" t="s">
        <v>7301</v>
      </c>
      <c r="G2153">
        <v>128640161.28271699</v>
      </c>
      <c r="H2153">
        <v>272990291.57582903</v>
      </c>
      <c r="I2153">
        <v>187690.61970390001</v>
      </c>
      <c r="J2153">
        <v>1870448.07049991</v>
      </c>
      <c r="K2153">
        <v>8.1468478901252049E-3</v>
      </c>
      <c r="L2153">
        <v>1.0721040814364508E-2</v>
      </c>
      <c r="M2153">
        <v>5.6728170748584269E-3</v>
      </c>
      <c r="N2153">
        <v>1.3370642398365816E-2</v>
      </c>
      <c r="O2153" t="s">
        <v>788</v>
      </c>
    </row>
    <row r="2154" spans="1:15">
      <c r="A2154" t="s">
        <v>7302</v>
      </c>
      <c r="B2154" t="s">
        <v>191</v>
      </c>
      <c r="C2154" t="s">
        <v>7303</v>
      </c>
      <c r="D2154" t="s">
        <v>190</v>
      </c>
      <c r="E2154" t="s">
        <v>7304</v>
      </c>
      <c r="F2154" t="s">
        <v>7305</v>
      </c>
      <c r="G2154">
        <v>22060265.831761602</v>
      </c>
      <c r="H2154">
        <v>80342160.670125306</v>
      </c>
      <c r="I2154">
        <v>0</v>
      </c>
      <c r="J2154">
        <v>354020.51969617</v>
      </c>
      <c r="K2154">
        <v>1.3970880349886039E-3</v>
      </c>
      <c r="L2154">
        <v>3.1552462129203047E-3</v>
      </c>
      <c r="M2154">
        <v>0</v>
      </c>
      <c r="N2154">
        <v>2.530667301164905E-3</v>
      </c>
      <c r="O2154" t="s">
        <v>788</v>
      </c>
    </row>
    <row r="2155" spans="1:15">
      <c r="A2155" t="s">
        <v>7306</v>
      </c>
      <c r="B2155" t="s">
        <v>191</v>
      </c>
      <c r="C2155" t="s">
        <v>3432</v>
      </c>
      <c r="D2155" t="s">
        <v>190</v>
      </c>
      <c r="E2155" t="s">
        <v>3433</v>
      </c>
      <c r="F2155" t="s">
        <v>7307</v>
      </c>
      <c r="G2155">
        <v>15493584.296979401</v>
      </c>
      <c r="H2155">
        <v>59363591.403348505</v>
      </c>
      <c r="I2155">
        <v>0</v>
      </c>
      <c r="J2155">
        <v>188158.27031880899</v>
      </c>
      <c r="K2155">
        <v>9.8121669999244642E-4</v>
      </c>
      <c r="L2155">
        <v>2.331363077597843E-3</v>
      </c>
      <c r="M2155">
        <v>0</v>
      </c>
      <c r="N2155">
        <v>1.3450236798370205E-3</v>
      </c>
      <c r="O2155" t="s">
        <v>788</v>
      </c>
    </row>
    <row r="2156" spans="1:15">
      <c r="A2156" t="s">
        <v>7308</v>
      </c>
      <c r="B2156" t="s">
        <v>191</v>
      </c>
      <c r="C2156" t="s">
        <v>1358</v>
      </c>
      <c r="D2156" t="s">
        <v>190</v>
      </c>
      <c r="E2156" t="s">
        <v>1359</v>
      </c>
      <c r="F2156" t="s">
        <v>7309</v>
      </c>
      <c r="G2156">
        <v>167337667.92798099</v>
      </c>
      <c r="H2156">
        <v>331602492.03642201</v>
      </c>
      <c r="I2156">
        <v>179462.92557779999</v>
      </c>
      <c r="J2156">
        <v>2067555.3453345699</v>
      </c>
      <c r="K2156">
        <v>1.0597580983293607E-2</v>
      </c>
      <c r="L2156">
        <v>1.3022894809722376E-2</v>
      </c>
      <c r="M2156">
        <v>5.4241408021768953E-3</v>
      </c>
      <c r="N2156">
        <v>1.477963681392651E-2</v>
      </c>
      <c r="O2156" t="s">
        <v>788</v>
      </c>
    </row>
    <row r="2157" spans="1:15">
      <c r="A2157" t="s">
        <v>7310</v>
      </c>
      <c r="B2157" t="s">
        <v>191</v>
      </c>
      <c r="C2157" t="s">
        <v>7311</v>
      </c>
      <c r="D2157" t="s">
        <v>190</v>
      </c>
      <c r="E2157" t="s">
        <v>7312</v>
      </c>
      <c r="F2157" t="s">
        <v>7313</v>
      </c>
      <c r="G2157">
        <v>149196058.18693608</v>
      </c>
      <c r="H2157">
        <v>335858263.57379341</v>
      </c>
      <c r="I2157">
        <v>868210.3940012001</v>
      </c>
      <c r="J2157">
        <v>1390267.4750961158</v>
      </c>
      <c r="K2157">
        <v>9.448663463534842E-3</v>
      </c>
      <c r="L2157">
        <v>1.3190030058691828E-2</v>
      </c>
      <c r="M2157">
        <v>2.6241048995573377E-2</v>
      </c>
      <c r="N2157">
        <v>9.9381370382664209E-3</v>
      </c>
      <c r="O2157" t="s">
        <v>788</v>
      </c>
    </row>
    <row r="2158" spans="1:15">
      <c r="A2158" t="s">
        <v>7314</v>
      </c>
      <c r="B2158" t="s">
        <v>191</v>
      </c>
      <c r="C2158" t="s">
        <v>2006</v>
      </c>
      <c r="D2158" t="s">
        <v>190</v>
      </c>
      <c r="E2158" t="s">
        <v>2007</v>
      </c>
      <c r="F2158" t="s">
        <v>7315</v>
      </c>
      <c r="G2158">
        <v>211810236.9861609</v>
      </c>
      <c r="H2158">
        <v>438865917.47113138</v>
      </c>
      <c r="I2158">
        <v>568787.83053981001</v>
      </c>
      <c r="J2158">
        <v>2166810.7666236539</v>
      </c>
      <c r="K2158">
        <v>1.341405176339327E-2</v>
      </c>
      <c r="L2158">
        <v>1.7235409311010537E-2</v>
      </c>
      <c r="M2158">
        <v>1.7191212443904938E-2</v>
      </c>
      <c r="N2158">
        <v>1.5489150627801488E-2</v>
      </c>
      <c r="O2158" t="s">
        <v>788</v>
      </c>
    </row>
    <row r="2159" spans="1:15">
      <c r="A2159" t="s">
        <v>7316</v>
      </c>
      <c r="B2159" t="s">
        <v>191</v>
      </c>
      <c r="C2159" t="s">
        <v>868</v>
      </c>
      <c r="D2159" t="s">
        <v>190</v>
      </c>
      <c r="E2159" t="s">
        <v>869</v>
      </c>
      <c r="F2159" t="s">
        <v>7317</v>
      </c>
      <c r="G2159">
        <v>21424930.8674943</v>
      </c>
      <c r="H2159">
        <v>65598558.576567896</v>
      </c>
      <c r="I2159">
        <v>0</v>
      </c>
      <c r="J2159">
        <v>167905.25337692999</v>
      </c>
      <c r="K2159">
        <v>1.3568519433858545E-3</v>
      </c>
      <c r="L2159">
        <v>2.5762265016941546E-3</v>
      </c>
      <c r="M2159">
        <v>0</v>
      </c>
      <c r="N2159">
        <v>1.2002477562020309E-3</v>
      </c>
      <c r="O2159" t="s">
        <v>788</v>
      </c>
    </row>
    <row r="2160" spans="1:15">
      <c r="A2160" t="s">
        <v>7318</v>
      </c>
      <c r="B2160" t="s">
        <v>191</v>
      </c>
      <c r="C2160" t="s">
        <v>7319</v>
      </c>
      <c r="D2160" t="s">
        <v>190</v>
      </c>
      <c r="E2160" t="s">
        <v>7320</v>
      </c>
      <c r="F2160" t="s">
        <v>7321</v>
      </c>
      <c r="G2160">
        <v>15368455.381909601</v>
      </c>
      <c r="H2160">
        <v>35284032.976956517</v>
      </c>
      <c r="I2160">
        <v>0</v>
      </c>
      <c r="J2160">
        <v>204568.33309184399</v>
      </c>
      <c r="K2160">
        <v>9.7329222113945685E-4</v>
      </c>
      <c r="L2160">
        <v>1.3856960093991402E-3</v>
      </c>
      <c r="M2160">
        <v>0</v>
      </c>
      <c r="N2160">
        <v>1.4623287708114758E-3</v>
      </c>
      <c r="O2160" t="s">
        <v>788</v>
      </c>
    </row>
    <row r="2161" spans="1:15">
      <c r="A2161" t="s">
        <v>7322</v>
      </c>
      <c r="B2161" t="s">
        <v>191</v>
      </c>
      <c r="C2161" t="s">
        <v>7323</v>
      </c>
      <c r="D2161" t="s">
        <v>190</v>
      </c>
      <c r="E2161" t="s">
        <v>7324</v>
      </c>
      <c r="F2161" t="s">
        <v>7325</v>
      </c>
      <c r="G2161">
        <v>5445366.0662706001</v>
      </c>
      <c r="H2161">
        <v>14955530.657847131</v>
      </c>
      <c r="I2161">
        <v>22375.377862970003</v>
      </c>
      <c r="J2161">
        <v>108004.46670888699</v>
      </c>
      <c r="K2161">
        <v>3.4485784692432755E-4</v>
      </c>
      <c r="L2161">
        <v>5.8734269873740596E-4</v>
      </c>
      <c r="M2161">
        <v>6.7628007088320135E-4</v>
      </c>
      <c r="N2161">
        <v>7.7205516932890605E-4</v>
      </c>
      <c r="O2161" t="s">
        <v>788</v>
      </c>
    </row>
    <row r="2162" spans="1:15">
      <c r="A2162" t="s">
        <v>7326</v>
      </c>
      <c r="B2162" t="s">
        <v>191</v>
      </c>
      <c r="C2162" t="s">
        <v>3474</v>
      </c>
      <c r="D2162" t="s">
        <v>190</v>
      </c>
      <c r="E2162" t="s">
        <v>3475</v>
      </c>
      <c r="F2162" t="s">
        <v>7327</v>
      </c>
      <c r="G2162">
        <v>16281586.182506502</v>
      </c>
      <c r="H2162">
        <v>52468955.999662139</v>
      </c>
      <c r="I2162">
        <v>130785.13418733</v>
      </c>
      <c r="J2162">
        <v>309089.43196002999</v>
      </c>
      <c r="K2162">
        <v>1.0311212666107381E-3</v>
      </c>
      <c r="L2162">
        <v>2.0605927614214094E-3</v>
      </c>
      <c r="M2162">
        <v>3.9528887673022043E-3</v>
      </c>
      <c r="N2162">
        <v>2.2094835612020175E-3</v>
      </c>
      <c r="O2162" t="s">
        <v>788</v>
      </c>
    </row>
    <row r="2163" spans="1:15">
      <c r="A2163" t="s">
        <v>7328</v>
      </c>
      <c r="B2163" t="s">
        <v>191</v>
      </c>
      <c r="C2163" t="s">
        <v>3482</v>
      </c>
      <c r="D2163" t="s">
        <v>190</v>
      </c>
      <c r="E2163" t="s">
        <v>3483</v>
      </c>
      <c r="F2163" t="s">
        <v>7329</v>
      </c>
      <c r="G2163">
        <v>28248390.525977403</v>
      </c>
      <c r="H2163">
        <v>76997547.011272192</v>
      </c>
      <c r="I2163">
        <v>27392.384228793002</v>
      </c>
      <c r="J2163">
        <v>758558.29847853002</v>
      </c>
      <c r="K2163">
        <v>1.7889851696486552E-3</v>
      </c>
      <c r="L2163">
        <v>3.0238945104921434E-3</v>
      </c>
      <c r="M2163">
        <v>8.279155624256844E-4</v>
      </c>
      <c r="N2163">
        <v>5.4224503247280896E-3</v>
      </c>
      <c r="O2163" t="s">
        <v>788</v>
      </c>
    </row>
    <row r="2164" spans="1:15">
      <c r="A2164" t="s">
        <v>7330</v>
      </c>
      <c r="B2164" t="s">
        <v>191</v>
      </c>
      <c r="C2164" t="s">
        <v>7331</v>
      </c>
      <c r="D2164" t="s">
        <v>190</v>
      </c>
      <c r="E2164" t="s">
        <v>7332</v>
      </c>
      <c r="F2164" t="s">
        <v>7333</v>
      </c>
      <c r="G2164">
        <v>34058049.147992</v>
      </c>
      <c r="H2164">
        <v>91273768.761275992</v>
      </c>
      <c r="I2164">
        <v>30021.71960434</v>
      </c>
      <c r="J2164">
        <v>831370.68904111988</v>
      </c>
      <c r="K2164">
        <v>2.156913852380074E-3</v>
      </c>
      <c r="L2164">
        <v>3.5845589765183808E-3</v>
      </c>
      <c r="M2164">
        <v>9.0738537630057764E-4</v>
      </c>
      <c r="N2164">
        <v>5.942939747416171E-3</v>
      </c>
      <c r="O2164" t="s">
        <v>788</v>
      </c>
    </row>
    <row r="2165" spans="1:15">
      <c r="A2165" t="s">
        <v>7334</v>
      </c>
      <c r="B2165" t="s">
        <v>191</v>
      </c>
      <c r="C2165" t="s">
        <v>468</v>
      </c>
      <c r="D2165" t="s">
        <v>190</v>
      </c>
      <c r="E2165" t="s">
        <v>469</v>
      </c>
      <c r="F2165" t="s">
        <v>7335</v>
      </c>
      <c r="G2165">
        <v>71417872.54603</v>
      </c>
      <c r="H2165">
        <v>122551090.98754799</v>
      </c>
      <c r="I2165">
        <v>154769.5844628</v>
      </c>
      <c r="J2165">
        <v>917699.8292713</v>
      </c>
      <c r="K2165">
        <v>4.5229307742404483E-3</v>
      </c>
      <c r="L2165">
        <v>4.8129010036880478E-3</v>
      </c>
      <c r="M2165">
        <v>4.6778019210252089E-3</v>
      </c>
      <c r="N2165">
        <v>6.5600518077727115E-3</v>
      </c>
      <c r="O2165" t="s">
        <v>788</v>
      </c>
    </row>
    <row r="2166" spans="1:15">
      <c r="A2166" t="s">
        <v>7336</v>
      </c>
      <c r="B2166" t="s">
        <v>191</v>
      </c>
      <c r="C2166" t="s">
        <v>472</v>
      </c>
      <c r="D2166" t="s">
        <v>190</v>
      </c>
      <c r="E2166" t="s">
        <v>473</v>
      </c>
      <c r="F2166" t="s">
        <v>7337</v>
      </c>
      <c r="G2166">
        <v>16275003.9957071</v>
      </c>
      <c r="H2166">
        <v>46100188.690468825</v>
      </c>
      <c r="I2166">
        <v>17119.265947708001</v>
      </c>
      <c r="J2166">
        <v>474071.91755841998</v>
      </c>
      <c r="K2166">
        <v>1.0307044133193212E-3</v>
      </c>
      <c r="L2166">
        <v>1.8104746569829382E-3</v>
      </c>
      <c r="M2166">
        <v>5.1741778214813169E-4</v>
      </c>
      <c r="N2166">
        <v>3.3888383113929912E-3</v>
      </c>
      <c r="O2166" t="s">
        <v>788</v>
      </c>
    </row>
    <row r="2167" spans="1:15">
      <c r="A2167" t="s">
        <v>7338</v>
      </c>
      <c r="B2167" t="s">
        <v>191</v>
      </c>
      <c r="C2167" t="s">
        <v>6668</v>
      </c>
      <c r="D2167" t="s">
        <v>190</v>
      </c>
      <c r="E2167" t="s">
        <v>6669</v>
      </c>
      <c r="F2167" t="s">
        <v>7339</v>
      </c>
      <c r="G2167">
        <v>32981204.095822498</v>
      </c>
      <c r="H2167">
        <v>81796454.866832703</v>
      </c>
      <c r="I2167">
        <v>0</v>
      </c>
      <c r="J2167">
        <v>530971.00452434504</v>
      </c>
      <c r="K2167">
        <v>2.0887166987557221E-3</v>
      </c>
      <c r="L2167">
        <v>3.2123601393863033E-3</v>
      </c>
      <c r="M2167">
        <v>0</v>
      </c>
      <c r="N2167">
        <v>3.7955736581869659E-3</v>
      </c>
      <c r="O2167" t="s">
        <v>788</v>
      </c>
    </row>
    <row r="2168" spans="1:15">
      <c r="A2168" t="s">
        <v>7340</v>
      </c>
      <c r="B2168" t="s">
        <v>191</v>
      </c>
      <c r="C2168" t="s">
        <v>7341</v>
      </c>
      <c r="D2168" t="s">
        <v>190</v>
      </c>
      <c r="E2168" t="s">
        <v>7342</v>
      </c>
      <c r="F2168" t="s">
        <v>7343</v>
      </c>
      <c r="G2168">
        <v>156320340.48131308</v>
      </c>
      <c r="H2168">
        <v>308315356.34970778</v>
      </c>
      <c r="I2168">
        <v>366660.22332680994</v>
      </c>
      <c r="J2168">
        <v>1547260.0213502632</v>
      </c>
      <c r="K2168">
        <v>9.8998479427819114E-3</v>
      </c>
      <c r="L2168">
        <v>1.2108348249455567E-2</v>
      </c>
      <c r="M2168">
        <v>1.108204756764683E-2</v>
      </c>
      <c r="N2168">
        <v>1.1060376799037801E-2</v>
      </c>
      <c r="O2168" t="s">
        <v>788</v>
      </c>
    </row>
    <row r="2169" spans="1:15">
      <c r="A2169" t="s">
        <v>7344</v>
      </c>
      <c r="B2169" t="s">
        <v>191</v>
      </c>
      <c r="C2169" t="s">
        <v>7345</v>
      </c>
      <c r="D2169" t="s">
        <v>190</v>
      </c>
      <c r="E2169" t="s">
        <v>7346</v>
      </c>
      <c r="F2169" t="s">
        <v>7347</v>
      </c>
      <c r="G2169">
        <v>56321149.431974404</v>
      </c>
      <c r="H2169">
        <v>178359970.17574412</v>
      </c>
      <c r="I2169">
        <v>363592.73620707</v>
      </c>
      <c r="J2169">
        <v>1141090.0394912432</v>
      </c>
      <c r="K2169">
        <v>3.5668474980445541E-3</v>
      </c>
      <c r="L2169">
        <v>7.0046612605336265E-3</v>
      </c>
      <c r="M2169">
        <v>1.0989334925229105E-2</v>
      </c>
      <c r="N2169">
        <v>8.1569261948538415E-3</v>
      </c>
      <c r="O2169" t="s">
        <v>788</v>
      </c>
    </row>
    <row r="2170" spans="1:15">
      <c r="A2170" t="s">
        <v>7348</v>
      </c>
      <c r="B2170" t="s">
        <v>191</v>
      </c>
      <c r="C2170" t="s">
        <v>1386</v>
      </c>
      <c r="D2170" t="s">
        <v>190</v>
      </c>
      <c r="E2170" t="s">
        <v>1387</v>
      </c>
      <c r="F2170" t="s">
        <v>7349</v>
      </c>
      <c r="G2170">
        <v>28023074.872837298</v>
      </c>
      <c r="H2170">
        <v>64956901.0619561</v>
      </c>
      <c r="I2170">
        <v>217292.13655866001</v>
      </c>
      <c r="J2170">
        <v>298784.78405099706</v>
      </c>
      <c r="K2170">
        <v>1.7747158129011737E-3</v>
      </c>
      <c r="L2170">
        <v>2.5510269374045729E-3</v>
      </c>
      <c r="M2170">
        <v>6.5675021183641078E-3</v>
      </c>
      <c r="N2170">
        <v>2.1358221939575778E-3</v>
      </c>
      <c r="O2170" t="s">
        <v>788</v>
      </c>
    </row>
    <row r="2171" spans="1:15">
      <c r="A2171" t="s">
        <v>7350</v>
      </c>
      <c r="B2171" t="s">
        <v>191</v>
      </c>
      <c r="C2171" t="s">
        <v>7351</v>
      </c>
      <c r="D2171" t="s">
        <v>190</v>
      </c>
      <c r="E2171" t="s">
        <v>7352</v>
      </c>
      <c r="F2171" t="s">
        <v>7353</v>
      </c>
      <c r="G2171">
        <v>24857289.740491301</v>
      </c>
      <c r="H2171">
        <v>64242240.014888301</v>
      </c>
      <c r="I2171">
        <v>0</v>
      </c>
      <c r="J2171">
        <v>616159.35368572001</v>
      </c>
      <c r="K2171">
        <v>1.5742250045185523E-3</v>
      </c>
      <c r="L2171">
        <v>2.522960333974018E-3</v>
      </c>
      <c r="M2171">
        <v>0</v>
      </c>
      <c r="N2171">
        <v>4.4045309294997413E-3</v>
      </c>
      <c r="O2171" t="s">
        <v>788</v>
      </c>
    </row>
    <row r="2172" spans="1:15">
      <c r="A2172" t="s">
        <v>7354</v>
      </c>
      <c r="B2172" t="s">
        <v>191</v>
      </c>
      <c r="C2172" t="s">
        <v>7355</v>
      </c>
      <c r="D2172" t="s">
        <v>190</v>
      </c>
      <c r="E2172" t="s">
        <v>7356</v>
      </c>
      <c r="F2172" t="s">
        <v>7357</v>
      </c>
      <c r="G2172">
        <v>146221866.47711</v>
      </c>
      <c r="H2172">
        <v>332273037.97268701</v>
      </c>
      <c r="I2172">
        <v>518368.60414539999</v>
      </c>
      <c r="J2172">
        <v>2127024.11751336</v>
      </c>
      <c r="K2172">
        <v>9.2603063656082254E-3</v>
      </c>
      <c r="L2172">
        <v>1.3049228897682447E-2</v>
      </c>
      <c r="M2172">
        <v>1.5667326759886292E-2</v>
      </c>
      <c r="N2172">
        <v>1.5204741204266506E-2</v>
      </c>
      <c r="O2172" t="s">
        <v>788</v>
      </c>
    </row>
    <row r="2173" spans="1:15">
      <c r="A2173" t="s">
        <v>7358</v>
      </c>
      <c r="B2173" t="s">
        <v>191</v>
      </c>
      <c r="C2173" t="s">
        <v>910</v>
      </c>
      <c r="D2173" t="s">
        <v>190</v>
      </c>
      <c r="E2173" t="s">
        <v>911</v>
      </c>
      <c r="F2173" t="s">
        <v>7359</v>
      </c>
      <c r="G2173">
        <v>149658850.21155301</v>
      </c>
      <c r="H2173">
        <v>336761960.6333521</v>
      </c>
      <c r="I2173">
        <v>1028975.6178953</v>
      </c>
      <c r="J2173">
        <v>1092920.0884207501</v>
      </c>
      <c r="K2173">
        <v>9.4779723216062428E-3</v>
      </c>
      <c r="L2173">
        <v>1.3225520599411877E-2</v>
      </c>
      <c r="M2173">
        <v>3.110006490477887E-2</v>
      </c>
      <c r="N2173">
        <v>7.8125898829998555E-3</v>
      </c>
      <c r="O2173" t="s">
        <v>788</v>
      </c>
    </row>
    <row r="2174" spans="1:15">
      <c r="A2174" t="s">
        <v>7360</v>
      </c>
      <c r="B2174" t="s">
        <v>191</v>
      </c>
      <c r="C2174" t="s">
        <v>918</v>
      </c>
      <c r="D2174" t="s">
        <v>190</v>
      </c>
      <c r="E2174" t="s">
        <v>919</v>
      </c>
      <c r="F2174" t="s">
        <v>7361</v>
      </c>
      <c r="G2174">
        <v>153138111.31770402</v>
      </c>
      <c r="H2174">
        <v>322379365.47435105</v>
      </c>
      <c r="I2174">
        <v>379527.86793900002</v>
      </c>
      <c r="J2174">
        <v>1445820.5014524201</v>
      </c>
      <c r="K2174">
        <v>9.6983157254017828E-3</v>
      </c>
      <c r="L2174">
        <v>1.2660678572151357E-2</v>
      </c>
      <c r="M2174">
        <v>1.1470963082894208E-2</v>
      </c>
      <c r="N2174">
        <v>1.0335250254758239E-2</v>
      </c>
      <c r="O2174" t="s">
        <v>788</v>
      </c>
    </row>
    <row r="2175" spans="1:15">
      <c r="A2175" t="s">
        <v>7362</v>
      </c>
      <c r="B2175" t="s">
        <v>191</v>
      </c>
      <c r="C2175" t="s">
        <v>7363</v>
      </c>
      <c r="D2175" t="s">
        <v>190</v>
      </c>
      <c r="E2175" t="s">
        <v>7364</v>
      </c>
      <c r="F2175" t="s">
        <v>7365</v>
      </c>
      <c r="G2175">
        <v>91799267.836044803</v>
      </c>
      <c r="H2175">
        <v>205087241.91288802</v>
      </c>
      <c r="I2175">
        <v>353617.78045332001</v>
      </c>
      <c r="J2175">
        <v>455657.53010349895</v>
      </c>
      <c r="K2175">
        <v>5.8136950702470736E-3</v>
      </c>
      <c r="L2175">
        <v>8.0543109367051217E-3</v>
      </c>
      <c r="M2175">
        <v>1.0687848897796831E-2</v>
      </c>
      <c r="N2175">
        <v>3.2572055793605548E-3</v>
      </c>
      <c r="O2175" t="s">
        <v>788</v>
      </c>
    </row>
    <row r="2176" spans="1:15">
      <c r="A2176" t="s">
        <v>7366</v>
      </c>
      <c r="B2176" t="s">
        <v>191</v>
      </c>
      <c r="C2176" t="s">
        <v>7367</v>
      </c>
      <c r="D2176" t="s">
        <v>190</v>
      </c>
      <c r="E2176" t="s">
        <v>7368</v>
      </c>
      <c r="F2176" t="s">
        <v>7369</v>
      </c>
      <c r="G2176">
        <v>227095909.97170198</v>
      </c>
      <c r="H2176">
        <v>485859043.31231701</v>
      </c>
      <c r="I2176">
        <v>616001.85933190002</v>
      </c>
      <c r="J2176">
        <v>2346673.74582728</v>
      </c>
      <c r="K2176">
        <v>1.4382101332592077E-2</v>
      </c>
      <c r="L2176">
        <v>1.9080951939027303E-2</v>
      </c>
      <c r="M2176">
        <v>1.8618223282950402E-2</v>
      </c>
      <c r="N2176">
        <v>1.6774876552816689E-2</v>
      </c>
      <c r="O2176" t="s">
        <v>788</v>
      </c>
    </row>
    <row r="2177" spans="1:15">
      <c r="A2177" t="s">
        <v>7370</v>
      </c>
      <c r="B2177" t="s">
        <v>191</v>
      </c>
      <c r="C2177" t="s">
        <v>7371</v>
      </c>
      <c r="D2177" t="s">
        <v>190</v>
      </c>
      <c r="E2177" t="s">
        <v>7372</v>
      </c>
      <c r="F2177" t="s">
        <v>7373</v>
      </c>
      <c r="G2177">
        <v>87684083.510749102</v>
      </c>
      <c r="H2177">
        <v>236408139.12671798</v>
      </c>
      <c r="I2177">
        <v>301617.43686050002</v>
      </c>
      <c r="J2177">
        <v>1836208.26263857</v>
      </c>
      <c r="K2177">
        <v>5.5530783203634124E-3</v>
      </c>
      <c r="L2177">
        <v>9.2843642672965979E-3</v>
      </c>
      <c r="M2177">
        <v>9.1161750576378153E-3</v>
      </c>
      <c r="N2177">
        <v>1.3125883811413774E-2</v>
      </c>
      <c r="O2177" t="s">
        <v>788</v>
      </c>
    </row>
    <row r="2178" spans="1:15">
      <c r="A2178" t="s">
        <v>7374</v>
      </c>
      <c r="B2178" t="s">
        <v>191</v>
      </c>
      <c r="C2178" t="s">
        <v>2104</v>
      </c>
      <c r="D2178" t="s">
        <v>190</v>
      </c>
      <c r="E2178" t="s">
        <v>2105</v>
      </c>
      <c r="F2178" t="s">
        <v>7375</v>
      </c>
      <c r="G2178">
        <v>131993008.5875673</v>
      </c>
      <c r="H2178">
        <v>277314701.16752541</v>
      </c>
      <c r="I2178">
        <v>1237508.8489683</v>
      </c>
      <c r="J2178">
        <v>1012698.0453783029</v>
      </c>
      <c r="K2178">
        <v>8.3591854425587742E-3</v>
      </c>
      <c r="L2178">
        <v>1.0890871658761873E-2</v>
      </c>
      <c r="M2178">
        <v>3.7402835260444821E-2</v>
      </c>
      <c r="N2178">
        <v>7.2391335722345983E-3</v>
      </c>
      <c r="O2178" t="s">
        <v>788</v>
      </c>
    </row>
    <row r="2179" spans="1:15">
      <c r="A2179" t="s">
        <v>7376</v>
      </c>
      <c r="B2179" t="s">
        <v>191</v>
      </c>
      <c r="C2179" t="s">
        <v>7377</v>
      </c>
      <c r="D2179" t="s">
        <v>190</v>
      </c>
      <c r="E2179" t="s">
        <v>7378</v>
      </c>
      <c r="F2179" t="s">
        <v>7379</v>
      </c>
      <c r="G2179">
        <v>35257875.790565297</v>
      </c>
      <c r="H2179">
        <v>104866057.63256621</v>
      </c>
      <c r="I2179">
        <v>402599.93553575006</v>
      </c>
      <c r="J2179">
        <v>331778.97823436698</v>
      </c>
      <c r="K2179">
        <v>2.2328994936766659E-3</v>
      </c>
      <c r="L2179">
        <v>4.1183636144362717E-3</v>
      </c>
      <c r="M2179">
        <v>1.2168300111359526E-2</v>
      </c>
      <c r="N2179">
        <v>2.3716766817703156E-3</v>
      </c>
      <c r="O2179" t="s">
        <v>788</v>
      </c>
    </row>
    <row r="2180" spans="1:15">
      <c r="A2180" t="s">
        <v>7380</v>
      </c>
      <c r="B2180" t="s">
        <v>191</v>
      </c>
      <c r="C2180" t="s">
        <v>516</v>
      </c>
      <c r="D2180" t="s">
        <v>190</v>
      </c>
      <c r="E2180" t="s">
        <v>517</v>
      </c>
      <c r="F2180" t="s">
        <v>7381</v>
      </c>
      <c r="G2180">
        <v>46454949.526703797</v>
      </c>
      <c r="H2180">
        <v>105686256.85647932</v>
      </c>
      <c r="I2180">
        <v>0</v>
      </c>
      <c r="J2180">
        <v>726117.84974648012</v>
      </c>
      <c r="K2180">
        <v>2.9420159595862274E-3</v>
      </c>
      <c r="L2180">
        <v>4.1505749773558939E-3</v>
      </c>
      <c r="M2180">
        <v>0</v>
      </c>
      <c r="N2180">
        <v>5.19055421059388E-3</v>
      </c>
      <c r="O2180" t="s">
        <v>788</v>
      </c>
    </row>
    <row r="2181" spans="1:15">
      <c r="A2181" t="s">
        <v>7382</v>
      </c>
      <c r="B2181" t="s">
        <v>191</v>
      </c>
      <c r="C2181" t="s">
        <v>7383</v>
      </c>
      <c r="D2181" t="s">
        <v>190</v>
      </c>
      <c r="E2181" t="s">
        <v>7384</v>
      </c>
      <c r="F2181" t="s">
        <v>7385</v>
      </c>
      <c r="G2181">
        <v>186065890.65229532</v>
      </c>
      <c r="H2181">
        <v>380837231.29740858</v>
      </c>
      <c r="I2181">
        <v>435303.53357670002</v>
      </c>
      <c r="J2181">
        <v>2289197.9909895402</v>
      </c>
      <c r="K2181">
        <v>1.1783649006420953E-2</v>
      </c>
      <c r="L2181">
        <v>1.4956471443728829E-2</v>
      </c>
      <c r="M2181">
        <v>1.3156743378629277E-2</v>
      </c>
      <c r="N2181">
        <v>1.6364018974554081E-2</v>
      </c>
      <c r="O2181" t="s">
        <v>788</v>
      </c>
    </row>
    <row r="2182" spans="1:15">
      <c r="A2182" t="s">
        <v>7386</v>
      </c>
      <c r="B2182" t="s">
        <v>191</v>
      </c>
      <c r="C2182" t="s">
        <v>2130</v>
      </c>
      <c r="D2182" t="s">
        <v>190</v>
      </c>
      <c r="E2182" t="s">
        <v>2131</v>
      </c>
      <c r="F2182" t="s">
        <v>7387</v>
      </c>
      <c r="G2182">
        <v>69629497.7837051</v>
      </c>
      <c r="H2182">
        <v>149205065.38782921</v>
      </c>
      <c r="I2182">
        <v>503723.50018075993</v>
      </c>
      <c r="J2182">
        <v>639411.55067898601</v>
      </c>
      <c r="K2182">
        <v>4.4096720763818565E-3</v>
      </c>
      <c r="L2182">
        <v>5.8596721022531632E-3</v>
      </c>
      <c r="M2182">
        <v>1.5224688784878525E-2</v>
      </c>
      <c r="N2182">
        <v>4.5707460818349907E-3</v>
      </c>
      <c r="O2182" t="s">
        <v>788</v>
      </c>
    </row>
    <row r="2183" spans="1:15">
      <c r="A2183" t="s">
        <v>7388</v>
      </c>
      <c r="B2183" t="s">
        <v>191</v>
      </c>
      <c r="C2183" t="s">
        <v>7389</v>
      </c>
      <c r="D2183" t="s">
        <v>190</v>
      </c>
      <c r="E2183" t="s">
        <v>7390</v>
      </c>
      <c r="F2183" t="s">
        <v>7391</v>
      </c>
      <c r="G2183">
        <v>283073514.5641433</v>
      </c>
      <c r="H2183">
        <v>476918388.03262895</v>
      </c>
      <c r="I2183">
        <v>435181.04107030004</v>
      </c>
      <c r="J2183">
        <v>2818629.9336502994</v>
      </c>
      <c r="K2183">
        <v>1.7927191958418767E-2</v>
      </c>
      <c r="L2183">
        <v>1.8729829085509731E-2</v>
      </c>
      <c r="M2183">
        <v>1.3153041128708933E-2</v>
      </c>
      <c r="N2183">
        <v>2.0148590859352347E-2</v>
      </c>
      <c r="O2183" t="s">
        <v>788</v>
      </c>
    </row>
    <row r="2184" spans="1:15">
      <c r="A2184" t="s">
        <v>7392</v>
      </c>
      <c r="B2184" t="s">
        <v>191</v>
      </c>
      <c r="C2184" t="s">
        <v>2954</v>
      </c>
      <c r="D2184" t="s">
        <v>190</v>
      </c>
      <c r="E2184" t="s">
        <v>2955</v>
      </c>
      <c r="F2184" t="s">
        <v>7393</v>
      </c>
      <c r="G2184">
        <v>92474230.951941505</v>
      </c>
      <c r="H2184">
        <v>232159226.80023527</v>
      </c>
      <c r="I2184">
        <v>901240.97301859991</v>
      </c>
      <c r="J2184">
        <v>643337.12544738001</v>
      </c>
      <c r="K2184">
        <v>5.8564408331707564E-3</v>
      </c>
      <c r="L2184">
        <v>9.1174983974302154E-3</v>
      </c>
      <c r="M2184">
        <v>2.7239375033059801E-2</v>
      </c>
      <c r="N2184">
        <v>4.5988075165596751E-3</v>
      </c>
      <c r="O2184" t="s">
        <v>788</v>
      </c>
    </row>
    <row r="2185" spans="1:15">
      <c r="A2185" t="s">
        <v>7394</v>
      </c>
      <c r="B2185" t="s">
        <v>191</v>
      </c>
      <c r="C2185" t="s">
        <v>7395</v>
      </c>
      <c r="D2185" t="s">
        <v>190</v>
      </c>
      <c r="E2185" t="s">
        <v>7396</v>
      </c>
      <c r="F2185" t="s">
        <v>7397</v>
      </c>
      <c r="G2185">
        <v>30235513.4875695</v>
      </c>
      <c r="H2185">
        <v>68330017.478504896</v>
      </c>
      <c r="I2185">
        <v>0</v>
      </c>
      <c r="J2185">
        <v>726268.24353948107</v>
      </c>
      <c r="K2185">
        <v>1.9148306936719597E-3</v>
      </c>
      <c r="L2185">
        <v>2.6834980174736509E-3</v>
      </c>
      <c r="M2185">
        <v>0</v>
      </c>
      <c r="N2185">
        <v>5.1916292800688706E-3</v>
      </c>
      <c r="O2185" t="s">
        <v>788</v>
      </c>
    </row>
    <row r="2186" spans="1:15">
      <c r="A2186" t="s">
        <v>7398</v>
      </c>
      <c r="B2186" t="s">
        <v>191</v>
      </c>
      <c r="C2186" t="s">
        <v>7399</v>
      </c>
      <c r="D2186" t="s">
        <v>190</v>
      </c>
      <c r="E2186" t="s">
        <v>7400</v>
      </c>
      <c r="F2186" t="s">
        <v>7401</v>
      </c>
      <c r="G2186">
        <v>48567594.850639805</v>
      </c>
      <c r="H2186">
        <v>116619110.76634279</v>
      </c>
      <c r="I2186">
        <v>157291.10987916001</v>
      </c>
      <c r="J2186">
        <v>751351.49682682496</v>
      </c>
      <c r="K2186">
        <v>3.075810879681709E-3</v>
      </c>
      <c r="L2186">
        <v>4.5799366675043978E-3</v>
      </c>
      <c r="M2186">
        <v>4.7540132546506327E-3</v>
      </c>
      <c r="N2186">
        <v>5.3709334880723963E-3</v>
      </c>
      <c r="O2186" t="s">
        <v>788</v>
      </c>
    </row>
    <row r="2187" spans="1:15">
      <c r="A2187" t="s">
        <v>7402</v>
      </c>
      <c r="B2187" t="s">
        <v>191</v>
      </c>
      <c r="C2187" t="s">
        <v>191</v>
      </c>
      <c r="D2187" t="s">
        <v>190</v>
      </c>
      <c r="E2187" t="s">
        <v>7403</v>
      </c>
      <c r="F2187" t="s">
        <v>7404</v>
      </c>
      <c r="G2187">
        <v>3780407074.8281174</v>
      </c>
      <c r="H2187">
        <v>4129341122.0662394</v>
      </c>
      <c r="I2187">
        <v>4517948.261367999</v>
      </c>
      <c r="J2187">
        <v>20376403.171562999</v>
      </c>
      <c r="K2187">
        <v>0.23941513361205385</v>
      </c>
      <c r="L2187">
        <v>0.16216999678103458</v>
      </c>
      <c r="M2187">
        <v>0.13655181106465691</v>
      </c>
      <c r="N2187">
        <v>0.1456579332347249</v>
      </c>
      <c r="O2187" t="s">
        <v>788</v>
      </c>
    </row>
    <row r="2188" spans="1:15">
      <c r="A2188" t="s">
        <v>7405</v>
      </c>
      <c r="B2188" t="s">
        <v>191</v>
      </c>
      <c r="C2188" t="s">
        <v>7406</v>
      </c>
      <c r="D2188" t="s">
        <v>190</v>
      </c>
      <c r="E2188" t="s">
        <v>7407</v>
      </c>
      <c r="F2188" t="s">
        <v>7408</v>
      </c>
      <c r="G2188">
        <v>155356245.01845941</v>
      </c>
      <c r="H2188">
        <v>292077419.10277218</v>
      </c>
      <c r="I2188">
        <v>300945.49756142998</v>
      </c>
      <c r="J2188">
        <v>1681125.3496267009</v>
      </c>
      <c r="K2188">
        <v>9.8387912789134092E-3</v>
      </c>
      <c r="L2188">
        <v>1.1470642098952667E-2</v>
      </c>
      <c r="M2188">
        <v>9.0958661645506363E-3</v>
      </c>
      <c r="N2188">
        <v>1.201729480288579E-2</v>
      </c>
      <c r="O2188" t="s">
        <v>788</v>
      </c>
    </row>
    <row r="2189" spans="1:15">
      <c r="A2189" t="s">
        <v>7409</v>
      </c>
      <c r="B2189" t="s">
        <v>191</v>
      </c>
      <c r="C2189" t="s">
        <v>3572</v>
      </c>
      <c r="D2189" t="s">
        <v>190</v>
      </c>
      <c r="E2189" t="s">
        <v>3573</v>
      </c>
      <c r="F2189" t="s">
        <v>7410</v>
      </c>
      <c r="G2189">
        <v>115175663.16057312</v>
      </c>
      <c r="H2189">
        <v>216908553.48646688</v>
      </c>
      <c r="I2189">
        <v>663536.37656420004</v>
      </c>
      <c r="J2189">
        <v>819497.67928606621</v>
      </c>
      <c r="K2189">
        <v>7.2941342661356802E-3</v>
      </c>
      <c r="L2189">
        <v>8.5185646767486738E-3</v>
      </c>
      <c r="M2189">
        <v>2.0054920659867533E-2</v>
      </c>
      <c r="N2189">
        <v>5.8580671598630176E-3</v>
      </c>
      <c r="O2189" t="s">
        <v>788</v>
      </c>
    </row>
    <row r="2190" spans="1:15">
      <c r="A2190" t="s">
        <v>7411</v>
      </c>
      <c r="B2190" t="s">
        <v>191</v>
      </c>
      <c r="C2190" t="s">
        <v>3580</v>
      </c>
      <c r="D2190" t="s">
        <v>190</v>
      </c>
      <c r="E2190" t="s">
        <v>3581</v>
      </c>
      <c r="F2190" t="s">
        <v>7412</v>
      </c>
      <c r="G2190">
        <v>172577762.01518938</v>
      </c>
      <c r="H2190">
        <v>281537274.99893218</v>
      </c>
      <c r="I2190">
        <v>396830.43229209993</v>
      </c>
      <c r="J2190">
        <v>1511734.972327743</v>
      </c>
      <c r="K2190">
        <v>1.0929438849707575E-2</v>
      </c>
      <c r="L2190">
        <v>1.1056703147225648E-2</v>
      </c>
      <c r="M2190">
        <v>1.199392093052639E-2</v>
      </c>
      <c r="N2190">
        <v>1.0806430841298604E-2</v>
      </c>
      <c r="O2190" t="s">
        <v>788</v>
      </c>
    </row>
    <row r="2191" spans="1:15">
      <c r="A2191" t="s">
        <v>7413</v>
      </c>
      <c r="B2191" t="s">
        <v>191</v>
      </c>
      <c r="C2191" t="s">
        <v>3584</v>
      </c>
      <c r="D2191" t="s">
        <v>190</v>
      </c>
      <c r="E2191" t="s">
        <v>3585</v>
      </c>
      <c r="F2191" t="s">
        <v>7414</v>
      </c>
      <c r="G2191">
        <v>66248011.919019297</v>
      </c>
      <c r="H2191">
        <v>143424389.4314118</v>
      </c>
      <c r="I2191">
        <v>320015.20652432</v>
      </c>
      <c r="J2191">
        <v>1188299.5548781203</v>
      </c>
      <c r="K2191">
        <v>4.1955208291546428E-3</v>
      </c>
      <c r="L2191">
        <v>5.6326498792077266E-3</v>
      </c>
      <c r="M2191">
        <v>9.6722347160953324E-3</v>
      </c>
      <c r="N2191">
        <v>8.4943969634859676E-3</v>
      </c>
      <c r="O2191" t="s">
        <v>788</v>
      </c>
    </row>
    <row r="2192" spans="1:15">
      <c r="A2192" t="s">
        <v>7415</v>
      </c>
      <c r="B2192" t="s">
        <v>191</v>
      </c>
      <c r="C2192" t="s">
        <v>7416</v>
      </c>
      <c r="D2192" t="s">
        <v>190</v>
      </c>
      <c r="E2192" t="s">
        <v>7417</v>
      </c>
      <c r="F2192" t="s">
        <v>7418</v>
      </c>
      <c r="G2192">
        <v>246677000.62213072</v>
      </c>
      <c r="H2192">
        <v>444381933.44236398</v>
      </c>
      <c r="I2192">
        <v>411380.58101600001</v>
      </c>
      <c r="J2192">
        <v>2691259.9150081202</v>
      </c>
      <c r="K2192">
        <v>1.5622181922208284E-2</v>
      </c>
      <c r="L2192">
        <v>1.7452037646102241E-2</v>
      </c>
      <c r="M2192">
        <v>1.2433688950115675E-2</v>
      </c>
      <c r="N2192">
        <v>1.9238103688712746E-2</v>
      </c>
      <c r="O2192" t="s">
        <v>788</v>
      </c>
    </row>
    <row r="2193" spans="1:15">
      <c r="A2193" t="s">
        <v>7419</v>
      </c>
      <c r="B2193" t="s">
        <v>191</v>
      </c>
      <c r="C2193" t="s">
        <v>7420</v>
      </c>
      <c r="D2193" t="s">
        <v>190</v>
      </c>
      <c r="E2193" t="s">
        <v>7421</v>
      </c>
      <c r="F2193" t="s">
        <v>7422</v>
      </c>
      <c r="G2193">
        <v>196111316.77949801</v>
      </c>
      <c r="H2193">
        <v>426966141.8301816</v>
      </c>
      <c r="I2193">
        <v>1454466.2921988</v>
      </c>
      <c r="J2193">
        <v>1653160.7971694199</v>
      </c>
      <c r="K2193">
        <v>1.2419831034131181E-2</v>
      </c>
      <c r="L2193">
        <v>1.6768074082376717E-2</v>
      </c>
      <c r="M2193">
        <v>4.3960221508181921E-2</v>
      </c>
      <c r="N2193">
        <v>1.1817394021552304E-2</v>
      </c>
      <c r="O2193" t="s">
        <v>788</v>
      </c>
    </row>
    <row r="2194" spans="1:15">
      <c r="A2194" t="s">
        <v>7423</v>
      </c>
      <c r="B2194" t="s">
        <v>191</v>
      </c>
      <c r="C2194" t="s">
        <v>5214</v>
      </c>
      <c r="D2194" t="s">
        <v>190</v>
      </c>
      <c r="E2194" t="s">
        <v>5215</v>
      </c>
      <c r="F2194" t="s">
        <v>7424</v>
      </c>
      <c r="G2194">
        <v>118776654.9369819</v>
      </c>
      <c r="H2194">
        <v>235454893.67425805</v>
      </c>
      <c r="I2194">
        <v>123952.25026144</v>
      </c>
      <c r="J2194">
        <v>1816083.0391706917</v>
      </c>
      <c r="K2194">
        <v>7.5221869361841859E-3</v>
      </c>
      <c r="L2194">
        <v>9.2469278319459586E-3</v>
      </c>
      <c r="M2194">
        <v>3.7463696526737547E-3</v>
      </c>
      <c r="N2194">
        <v>1.298202140196218E-2</v>
      </c>
      <c r="O2194" t="s">
        <v>788</v>
      </c>
    </row>
    <row r="2195" spans="1:15">
      <c r="A2195" t="s">
        <v>7425</v>
      </c>
      <c r="B2195" t="s">
        <v>191</v>
      </c>
      <c r="C2195" t="s">
        <v>3590</v>
      </c>
      <c r="D2195" t="s">
        <v>190</v>
      </c>
      <c r="E2195" t="s">
        <v>3591</v>
      </c>
      <c r="F2195" t="s">
        <v>7426</v>
      </c>
      <c r="G2195">
        <v>267990533.22035903</v>
      </c>
      <c r="H2195">
        <v>468648607.84791702</v>
      </c>
      <c r="I2195">
        <v>528998.71610830002</v>
      </c>
      <c r="J2195">
        <v>2224148.5738947904</v>
      </c>
      <c r="K2195">
        <v>1.6971978955635354E-2</v>
      </c>
      <c r="L2195">
        <v>1.8405053246873387E-2</v>
      </c>
      <c r="M2195">
        <v>1.5988614423307772E-2</v>
      </c>
      <c r="N2195">
        <v>1.5899022106737489E-2</v>
      </c>
      <c r="O2195" t="s">
        <v>788</v>
      </c>
    </row>
    <row r="2196" spans="1:15">
      <c r="A2196" t="s">
        <v>7427</v>
      </c>
      <c r="B2196" t="s">
        <v>191</v>
      </c>
      <c r="C2196" t="s">
        <v>7428</v>
      </c>
      <c r="D2196" t="s">
        <v>190</v>
      </c>
      <c r="E2196" t="s">
        <v>7429</v>
      </c>
      <c r="F2196" t="s">
        <v>7430</v>
      </c>
      <c r="G2196">
        <v>35918969.096014403</v>
      </c>
      <c r="H2196">
        <v>97154599.609618589</v>
      </c>
      <c r="I2196">
        <v>224752.32420867</v>
      </c>
      <c r="J2196">
        <v>646111.69908513001</v>
      </c>
      <c r="K2196">
        <v>2.2747668743373396E-3</v>
      </c>
      <c r="L2196">
        <v>3.815514543412384E-3</v>
      </c>
      <c r="M2196">
        <v>6.7929810471959746E-3</v>
      </c>
      <c r="N2196">
        <v>4.6186411770089454E-3</v>
      </c>
      <c r="O2196" t="s">
        <v>788</v>
      </c>
    </row>
    <row r="2197" spans="1:15">
      <c r="A2197" t="s">
        <v>7431</v>
      </c>
      <c r="B2197" t="s">
        <v>191</v>
      </c>
      <c r="C2197" t="s">
        <v>7432</v>
      </c>
      <c r="D2197" t="s">
        <v>190</v>
      </c>
      <c r="E2197" t="s">
        <v>7433</v>
      </c>
      <c r="F2197" t="s">
        <v>7434</v>
      </c>
      <c r="G2197">
        <v>9752496.9590985999</v>
      </c>
      <c r="H2197">
        <v>42566045.767770298</v>
      </c>
      <c r="I2197">
        <v>69517.630593059992</v>
      </c>
      <c r="J2197">
        <v>234330.26040690002</v>
      </c>
      <c r="K2197">
        <v>6.1763067212011822E-4</v>
      </c>
      <c r="L2197">
        <v>1.6716796459980011E-3</v>
      </c>
      <c r="M2197">
        <v>2.1011215288976792E-3</v>
      </c>
      <c r="N2197">
        <v>1.6750778406690605E-3</v>
      </c>
      <c r="O2197" t="s">
        <v>788</v>
      </c>
    </row>
    <row r="2198" spans="1:15">
      <c r="A2198" t="s">
        <v>7435</v>
      </c>
      <c r="B2198" t="s">
        <v>191</v>
      </c>
      <c r="C2198" t="s">
        <v>7436</v>
      </c>
      <c r="D2198" t="s">
        <v>190</v>
      </c>
      <c r="E2198" t="s">
        <v>7437</v>
      </c>
      <c r="F2198" t="s">
        <v>7438</v>
      </c>
      <c r="G2198">
        <v>362928015.97697401</v>
      </c>
      <c r="H2198">
        <v>644642007.90163231</v>
      </c>
      <c r="I2198">
        <v>743599.03659739997</v>
      </c>
      <c r="J2198">
        <v>2832758.2110421797</v>
      </c>
      <c r="K2198">
        <v>2.2984418798506101E-2</v>
      </c>
      <c r="L2198">
        <v>2.5316773125785466E-2</v>
      </c>
      <c r="M2198">
        <v>2.2474758292730785E-2</v>
      </c>
      <c r="N2198">
        <v>2.0249584919380573E-2</v>
      </c>
      <c r="O2198" t="s">
        <v>788</v>
      </c>
    </row>
    <row r="2199" spans="1:15">
      <c r="A2199" t="s">
        <v>7439</v>
      </c>
      <c r="B2199" t="s">
        <v>191</v>
      </c>
      <c r="C2199" t="s">
        <v>1754</v>
      </c>
      <c r="D2199" t="s">
        <v>190</v>
      </c>
      <c r="E2199" t="s">
        <v>1755</v>
      </c>
      <c r="F2199" t="s">
        <v>7440</v>
      </c>
      <c r="G2199">
        <v>109558329.35360399</v>
      </c>
      <c r="H2199">
        <v>214214080.840444</v>
      </c>
      <c r="I2199">
        <v>284938.47061929997</v>
      </c>
      <c r="J2199">
        <v>1085479.8923731502</v>
      </c>
      <c r="K2199">
        <v>6.9383856133268633E-3</v>
      </c>
      <c r="L2199">
        <v>8.4127457077133733E-3</v>
      </c>
      <c r="M2199">
        <v>8.6120650246839358E-3</v>
      </c>
      <c r="N2199">
        <v>7.7594046584030536E-3</v>
      </c>
      <c r="O2199" t="s">
        <v>788</v>
      </c>
    </row>
    <row r="2200" spans="1:15">
      <c r="A2200" t="s">
        <v>7441</v>
      </c>
      <c r="B2200" t="s">
        <v>191</v>
      </c>
      <c r="C2200" t="s">
        <v>7442</v>
      </c>
      <c r="D2200" t="s">
        <v>190</v>
      </c>
      <c r="E2200" t="s">
        <v>7443</v>
      </c>
      <c r="F2200" t="s">
        <v>7444</v>
      </c>
      <c r="G2200">
        <v>168007504.282949</v>
      </c>
      <c r="H2200">
        <v>335575237.59736401</v>
      </c>
      <c r="I2200">
        <v>254321.19822690001</v>
      </c>
      <c r="J2200">
        <v>2187178.4565254902</v>
      </c>
      <c r="K2200">
        <v>1.0640002065798371E-2</v>
      </c>
      <c r="L2200">
        <v>1.3178914890356318E-2</v>
      </c>
      <c r="M2200">
        <v>7.6866794839083527E-3</v>
      </c>
      <c r="N2200">
        <v>1.5634746275418412E-2</v>
      </c>
      <c r="O2200" t="s">
        <v>788</v>
      </c>
    </row>
    <row r="2201" spans="1:15">
      <c r="A2201" t="s">
        <v>7445</v>
      </c>
      <c r="B2201" t="s">
        <v>191</v>
      </c>
      <c r="C2201" t="s">
        <v>2202</v>
      </c>
      <c r="D2201" t="s">
        <v>190</v>
      </c>
      <c r="E2201" t="s">
        <v>2203</v>
      </c>
      <c r="F2201" t="s">
        <v>7446</v>
      </c>
      <c r="G2201">
        <v>120803053.00647701</v>
      </c>
      <c r="H2201">
        <v>263769618.51769</v>
      </c>
      <c r="I2201">
        <v>128051.38393410001</v>
      </c>
      <c r="J2201">
        <v>1864816.6526552301</v>
      </c>
      <c r="K2201">
        <v>7.650519773086794E-3</v>
      </c>
      <c r="L2201">
        <v>1.0358920932292582E-2</v>
      </c>
      <c r="M2201">
        <v>3.8702630871302966E-3</v>
      </c>
      <c r="N2201">
        <v>1.3330386977547388E-2</v>
      </c>
      <c r="O2201" t="s">
        <v>788</v>
      </c>
    </row>
    <row r="2202" spans="1:15">
      <c r="A2202" t="s">
        <v>7447</v>
      </c>
      <c r="B2202" t="s">
        <v>191</v>
      </c>
      <c r="C2202" t="s">
        <v>159</v>
      </c>
      <c r="D2202" t="s">
        <v>190</v>
      </c>
      <c r="E2202" t="s">
        <v>5576</v>
      </c>
      <c r="F2202" t="s">
        <v>7448</v>
      </c>
      <c r="G2202">
        <v>78660359.705789998</v>
      </c>
      <c r="H2202">
        <v>172063044.44070399</v>
      </c>
      <c r="I2202">
        <v>509360.14806709997</v>
      </c>
      <c r="J2202">
        <v>873615.91043448995</v>
      </c>
      <c r="K2202">
        <v>4.9816012286957694E-3</v>
      </c>
      <c r="L2202">
        <v>6.7573645621027412E-3</v>
      </c>
      <c r="M2202">
        <v>1.5395052505905388E-2</v>
      </c>
      <c r="N2202">
        <v>6.244923938904353E-3</v>
      </c>
      <c r="O2202" t="s">
        <v>788</v>
      </c>
    </row>
    <row r="2203" spans="1:15">
      <c r="A2203" t="s">
        <v>7449</v>
      </c>
      <c r="B2203" t="s">
        <v>191</v>
      </c>
      <c r="C2203" t="s">
        <v>7450</v>
      </c>
      <c r="D2203" t="s">
        <v>190</v>
      </c>
      <c r="E2203" t="s">
        <v>7451</v>
      </c>
      <c r="F2203" t="s">
        <v>7452</v>
      </c>
      <c r="G2203">
        <v>22433204.426684499</v>
      </c>
      <c r="H2203">
        <v>44662706.444540501</v>
      </c>
      <c r="I2203">
        <v>17415.057254086001</v>
      </c>
      <c r="J2203">
        <v>482263.12555643002</v>
      </c>
      <c r="K2203">
        <v>1.420706428924822E-3</v>
      </c>
      <c r="L2203">
        <v>1.7540209796760985E-3</v>
      </c>
      <c r="M2203">
        <v>5.2635786650643884E-4</v>
      </c>
      <c r="N2203">
        <v>3.4473920422767122E-3</v>
      </c>
      <c r="O2203" t="s">
        <v>788</v>
      </c>
    </row>
    <row r="2204" spans="1:15">
      <c r="A2204" t="s">
        <v>7453</v>
      </c>
      <c r="B2204" t="s">
        <v>191</v>
      </c>
      <c r="C2204" t="s">
        <v>7454</v>
      </c>
      <c r="D2204" t="s">
        <v>190</v>
      </c>
      <c r="E2204" t="s">
        <v>7455</v>
      </c>
      <c r="F2204" t="s">
        <v>7456</v>
      </c>
      <c r="G2204">
        <v>2878990598.7620301</v>
      </c>
      <c r="H2204">
        <v>3253220796.5323668</v>
      </c>
      <c r="I2204">
        <v>2188906.0138252</v>
      </c>
      <c r="J2204">
        <v>20194896.700074006</v>
      </c>
      <c r="K2204">
        <v>0.1823279623668034</v>
      </c>
      <c r="L2204">
        <v>0.12776246633692032</v>
      </c>
      <c r="M2204">
        <v>6.6158145942920937E-2</v>
      </c>
      <c r="N2204">
        <v>0.14436045902972339</v>
      </c>
      <c r="O2204" t="s">
        <v>788</v>
      </c>
    </row>
    <row r="2205" spans="1:15">
      <c r="A2205" t="s">
        <v>7457</v>
      </c>
      <c r="B2205" t="s">
        <v>191</v>
      </c>
      <c r="C2205" t="s">
        <v>7458</v>
      </c>
      <c r="D2205" t="s">
        <v>190</v>
      </c>
      <c r="E2205" t="s">
        <v>7459</v>
      </c>
      <c r="F2205" t="s">
        <v>7460</v>
      </c>
      <c r="G2205">
        <v>293149881.42853004</v>
      </c>
      <c r="H2205">
        <v>508907063.029356</v>
      </c>
      <c r="I2205">
        <v>588824.45319149992</v>
      </c>
      <c r="J2205">
        <v>2243140.7590650003</v>
      </c>
      <c r="K2205">
        <v>1.8565333479003798E-2</v>
      </c>
      <c r="L2205">
        <v>1.9986107791458103E-2</v>
      </c>
      <c r="M2205">
        <v>1.7796805282163545E-2</v>
      </c>
      <c r="N2205">
        <v>1.603478514677022E-2</v>
      </c>
      <c r="O2205" t="s">
        <v>788</v>
      </c>
    </row>
    <row r="2206" spans="1:15">
      <c r="A2206" t="s">
        <v>7461</v>
      </c>
      <c r="B2206" t="s">
        <v>191</v>
      </c>
      <c r="C2206" t="s">
        <v>149</v>
      </c>
      <c r="D2206" t="s">
        <v>190</v>
      </c>
      <c r="E2206" t="s">
        <v>584</v>
      </c>
      <c r="F2206" t="s">
        <v>7462</v>
      </c>
      <c r="G2206">
        <v>149738544.36835799</v>
      </c>
      <c r="H2206">
        <v>248304484.69115201</v>
      </c>
      <c r="I2206">
        <v>247260.54091530002</v>
      </c>
      <c r="J2206">
        <v>1373373.8741809719</v>
      </c>
      <c r="K2206">
        <v>9.4830193937394548E-3</v>
      </c>
      <c r="L2206">
        <v>9.751564787878678E-3</v>
      </c>
      <c r="M2206">
        <v>7.4732760787719786E-3</v>
      </c>
      <c r="N2206">
        <v>9.8173754409681194E-3</v>
      </c>
      <c r="O2206" t="s">
        <v>788</v>
      </c>
    </row>
    <row r="2207" spans="1:15">
      <c r="A2207" t="s">
        <v>7463</v>
      </c>
      <c r="B2207" t="s">
        <v>191</v>
      </c>
      <c r="C2207" t="s">
        <v>7464</v>
      </c>
      <c r="D2207" t="s">
        <v>190</v>
      </c>
      <c r="E2207" t="s">
        <v>7465</v>
      </c>
      <c r="F2207" t="s">
        <v>7466</v>
      </c>
      <c r="G2207">
        <v>54070927.198159896</v>
      </c>
      <c r="H2207">
        <v>132428578.25734979</v>
      </c>
      <c r="I2207">
        <v>318709.64711458003</v>
      </c>
      <c r="J2207">
        <v>734931.65440190991</v>
      </c>
      <c r="K2207">
        <v>3.4243397611522226E-3</v>
      </c>
      <c r="L2207">
        <v>5.2008156930772702E-3</v>
      </c>
      <c r="M2207">
        <v>9.6327751004603099E-3</v>
      </c>
      <c r="N2207">
        <v>5.2535584885930586E-3</v>
      </c>
      <c r="O2207" t="s">
        <v>788</v>
      </c>
    </row>
    <row r="2208" spans="1:15">
      <c r="A2208" t="s">
        <v>7467</v>
      </c>
      <c r="B2208" t="s">
        <v>191</v>
      </c>
      <c r="C2208" t="s">
        <v>7468</v>
      </c>
      <c r="D2208" t="s">
        <v>190</v>
      </c>
      <c r="E2208" t="s">
        <v>7469</v>
      </c>
      <c r="F2208" t="s">
        <v>7470</v>
      </c>
      <c r="G2208">
        <v>20262030.845257703</v>
      </c>
      <c r="H2208">
        <v>59058411.589896902</v>
      </c>
      <c r="I2208">
        <v>0</v>
      </c>
      <c r="J2208">
        <v>152207.58155873002</v>
      </c>
      <c r="K2208">
        <v>1.2832048840373863E-3</v>
      </c>
      <c r="L2208">
        <v>2.3193778702967037E-3</v>
      </c>
      <c r="M2208">
        <v>0</v>
      </c>
      <c r="N2208">
        <v>1.0880350946059459E-3</v>
      </c>
      <c r="O2208" t="s">
        <v>788</v>
      </c>
    </row>
    <row r="2209" spans="1:15">
      <c r="A2209" t="s">
        <v>7471</v>
      </c>
      <c r="B2209" t="s">
        <v>191</v>
      </c>
      <c r="C2209" t="s">
        <v>7472</v>
      </c>
      <c r="D2209" t="s">
        <v>190</v>
      </c>
      <c r="E2209" t="s">
        <v>7473</v>
      </c>
      <c r="F2209" t="s">
        <v>7474</v>
      </c>
      <c r="G2209">
        <v>61798927.236807004</v>
      </c>
      <c r="H2209">
        <v>175427615.88169</v>
      </c>
      <c r="I2209">
        <v>384786.10616479989</v>
      </c>
      <c r="J2209">
        <v>867926.05993291689</v>
      </c>
      <c r="K2209">
        <v>3.9137579971211039E-3</v>
      </c>
      <c r="L2209">
        <v>6.8895000586928698E-3</v>
      </c>
      <c r="M2209">
        <v>1.1629889637870951E-2</v>
      </c>
      <c r="N2209">
        <v>6.2042508202240984E-3</v>
      </c>
      <c r="O2209" t="s">
        <v>788</v>
      </c>
    </row>
    <row r="2210" spans="1:15">
      <c r="A2210" t="s">
        <v>7475</v>
      </c>
      <c r="B2210" t="s">
        <v>171</v>
      </c>
      <c r="C2210" t="s">
        <v>1556</v>
      </c>
      <c r="D2210" t="s">
        <v>170</v>
      </c>
      <c r="E2210" t="s">
        <v>1557</v>
      </c>
      <c r="F2210" t="s">
        <v>7476</v>
      </c>
      <c r="G2210">
        <v>73741866.224422812</v>
      </c>
      <c r="H2210">
        <v>192771313.11868531</v>
      </c>
      <c r="I2210">
        <v>276649.23729556997</v>
      </c>
      <c r="J2210">
        <v>979214.80489922198</v>
      </c>
      <c r="K2210">
        <v>5.7647975523090009E-3</v>
      </c>
      <c r="L2210">
        <v>1.1060361693965631E-2</v>
      </c>
      <c r="M2210">
        <v>4.8503815144760104E-3</v>
      </c>
      <c r="N2210">
        <v>4.8503904189234085E-3</v>
      </c>
      <c r="O2210" t="s">
        <v>1067</v>
      </c>
    </row>
    <row r="2211" spans="1:15">
      <c r="A2211" t="s">
        <v>7477</v>
      </c>
      <c r="B2211" t="s">
        <v>171</v>
      </c>
      <c r="C2211" t="s">
        <v>785</v>
      </c>
      <c r="D2211" t="s">
        <v>170</v>
      </c>
      <c r="E2211" t="s">
        <v>786</v>
      </c>
      <c r="F2211" t="s">
        <v>7478</v>
      </c>
      <c r="G2211">
        <v>205088868.56765699</v>
      </c>
      <c r="H2211">
        <v>251230045.50701642</v>
      </c>
      <c r="I2211">
        <v>1083589.5022185</v>
      </c>
      <c r="J2211">
        <v>3835398.4941262002</v>
      </c>
      <c r="K2211">
        <v>1.6032897837525612E-2</v>
      </c>
      <c r="L2211">
        <v>1.4414464096056977E-2</v>
      </c>
      <c r="M2211">
        <v>1.8998145602062852E-2</v>
      </c>
      <c r="N2211">
        <v>1.8998058460296233E-2</v>
      </c>
      <c r="O2211" t="s">
        <v>1067</v>
      </c>
    </row>
    <row r="2212" spans="1:15">
      <c r="A2212" t="s">
        <v>7479</v>
      </c>
      <c r="B2212" t="s">
        <v>171</v>
      </c>
      <c r="C2212" t="s">
        <v>7480</v>
      </c>
      <c r="D2212" t="s">
        <v>170</v>
      </c>
      <c r="E2212" t="s">
        <v>7481</v>
      </c>
      <c r="F2212" t="s">
        <v>7482</v>
      </c>
      <c r="G2212">
        <v>1170086205.519068</v>
      </c>
      <c r="H2212">
        <v>1556479274.1145043</v>
      </c>
      <c r="I2212">
        <v>5081758.1195681999</v>
      </c>
      <c r="J2212">
        <v>17987124.086819999</v>
      </c>
      <c r="K2212">
        <v>9.1471920076425309E-2</v>
      </c>
      <c r="L2212">
        <v>8.9303867169636578E-2</v>
      </c>
      <c r="M2212">
        <v>8.9096452551783958E-2</v>
      </c>
      <c r="N2212">
        <v>8.9096461673368141E-2</v>
      </c>
      <c r="O2212" t="s">
        <v>1067</v>
      </c>
    </row>
    <row r="2213" spans="1:15">
      <c r="A2213" t="s">
        <v>7483</v>
      </c>
      <c r="B2213" t="s">
        <v>171</v>
      </c>
      <c r="C2213" t="s">
        <v>7484</v>
      </c>
      <c r="D2213" t="s">
        <v>170</v>
      </c>
      <c r="E2213" t="s">
        <v>7485</v>
      </c>
      <c r="F2213" t="s">
        <v>7486</v>
      </c>
      <c r="G2213">
        <v>148039025.109346</v>
      </c>
      <c r="H2213">
        <v>243098119.49970892</v>
      </c>
      <c r="I2213">
        <v>864752.52152200008</v>
      </c>
      <c r="J2213">
        <v>3060837.0817362</v>
      </c>
      <c r="K2213">
        <v>1.1573005312875079E-2</v>
      </c>
      <c r="L2213">
        <v>1.3947890302195795E-2</v>
      </c>
      <c r="M2213">
        <v>1.5161363486809775E-2</v>
      </c>
      <c r="N2213">
        <v>1.5161387247067497E-2</v>
      </c>
      <c r="O2213" t="s">
        <v>1067</v>
      </c>
    </row>
    <row r="2214" spans="1:15">
      <c r="A2214" t="s">
        <v>7487</v>
      </c>
      <c r="B2214" t="s">
        <v>171</v>
      </c>
      <c r="C2214" t="s">
        <v>820</v>
      </c>
      <c r="D2214" t="s">
        <v>170</v>
      </c>
      <c r="E2214" t="s">
        <v>821</v>
      </c>
      <c r="F2214" t="s">
        <v>7488</v>
      </c>
      <c r="G2214">
        <v>140820136.58844498</v>
      </c>
      <c r="H2214">
        <v>212376392.5636228</v>
      </c>
      <c r="I2214">
        <v>816714.36055999994</v>
      </c>
      <c r="J2214">
        <v>2890803.1554579996</v>
      </c>
      <c r="K2214">
        <v>1.1008666043930743E-2</v>
      </c>
      <c r="L2214">
        <v>1.218521407055569E-2</v>
      </c>
      <c r="M2214">
        <v>1.4319129435498911E-2</v>
      </c>
      <c r="N2214">
        <v>1.4319150260059735E-2</v>
      </c>
      <c r="O2214" t="s">
        <v>1067</v>
      </c>
    </row>
    <row r="2215" spans="1:15">
      <c r="A2215" t="s">
        <v>7489</v>
      </c>
      <c r="B2215" t="s">
        <v>171</v>
      </c>
      <c r="C2215" t="s">
        <v>6112</v>
      </c>
      <c r="D2215" t="s">
        <v>170</v>
      </c>
      <c r="E2215" t="s">
        <v>6113</v>
      </c>
      <c r="F2215" t="s">
        <v>7490</v>
      </c>
      <c r="G2215">
        <v>148632158.00297901</v>
      </c>
      <c r="H2215">
        <v>270714597.14970767</v>
      </c>
      <c r="I2215">
        <v>912053.54080700001</v>
      </c>
      <c r="J2215">
        <v>3228245.5187563999</v>
      </c>
      <c r="K2215">
        <v>1.1619373695294415E-2</v>
      </c>
      <c r="L2215">
        <v>1.5532401122715268E-2</v>
      </c>
      <c r="M2215">
        <v>1.5990673525032358E-2</v>
      </c>
      <c r="N2215">
        <v>1.5990619275532678E-2</v>
      </c>
      <c r="O2215" t="s">
        <v>1067</v>
      </c>
    </row>
    <row r="2216" spans="1:15">
      <c r="A2216" t="s">
        <v>7491</v>
      </c>
      <c r="B2216" t="s">
        <v>171</v>
      </c>
      <c r="C2216" t="s">
        <v>7492</v>
      </c>
      <c r="D2216" t="s">
        <v>170</v>
      </c>
      <c r="E2216" t="s">
        <v>7493</v>
      </c>
      <c r="F2216" t="s">
        <v>7494</v>
      </c>
      <c r="G2216">
        <v>52755537.011329398</v>
      </c>
      <c r="H2216">
        <v>122149229.8287282</v>
      </c>
      <c r="I2216">
        <v>374764.04349069996</v>
      </c>
      <c r="J2216">
        <v>1326487.8084846199</v>
      </c>
      <c r="K2216">
        <v>4.1241835365014735E-3</v>
      </c>
      <c r="L2216">
        <v>7.0083802443845862E-3</v>
      </c>
      <c r="M2216">
        <v>6.5705895545105216E-3</v>
      </c>
      <c r="N2216">
        <v>6.5705540039855473E-3</v>
      </c>
      <c r="O2216" t="s">
        <v>1067</v>
      </c>
    </row>
    <row r="2217" spans="1:15">
      <c r="A2217" t="s">
        <v>7495</v>
      </c>
      <c r="B2217" t="s">
        <v>171</v>
      </c>
      <c r="C2217" t="s">
        <v>6218</v>
      </c>
      <c r="D2217" t="s">
        <v>170</v>
      </c>
      <c r="E2217" t="s">
        <v>6219</v>
      </c>
      <c r="F2217" t="s">
        <v>7496</v>
      </c>
      <c r="G2217">
        <v>54253877.079010099</v>
      </c>
      <c r="H2217">
        <v>101848199.7563041</v>
      </c>
      <c r="I2217">
        <v>332639.84492480004</v>
      </c>
      <c r="J2217">
        <v>1177390.1499864701</v>
      </c>
      <c r="K2217">
        <v>4.2413168231531136E-3</v>
      </c>
      <c r="L2217">
        <v>5.8435973120670526E-3</v>
      </c>
      <c r="M2217">
        <v>5.8320426637491155E-3</v>
      </c>
      <c r="N2217">
        <v>5.8320216098212583E-3</v>
      </c>
      <c r="O2217" t="s">
        <v>1067</v>
      </c>
    </row>
    <row r="2218" spans="1:15">
      <c r="A2218" t="s">
        <v>7497</v>
      </c>
      <c r="B2218" t="s">
        <v>171</v>
      </c>
      <c r="C2218" t="s">
        <v>7498</v>
      </c>
      <c r="D2218" t="s">
        <v>170</v>
      </c>
      <c r="E2218" t="s">
        <v>7499</v>
      </c>
      <c r="F2218" t="s">
        <v>7500</v>
      </c>
      <c r="G2218">
        <v>399230937.40098906</v>
      </c>
      <c r="H2218">
        <v>891303220.18986702</v>
      </c>
      <c r="I2218">
        <v>2956508.6175610004</v>
      </c>
      <c r="J2218">
        <v>10464702.674286999</v>
      </c>
      <c r="K2218">
        <v>3.1210025573952901E-2</v>
      </c>
      <c r="L2218">
        <v>5.1139019778460339E-2</v>
      </c>
      <c r="M2218">
        <v>5.1835294708172087E-2</v>
      </c>
      <c r="N2218">
        <v>5.1835300420593304E-2</v>
      </c>
      <c r="O2218" t="s">
        <v>1067</v>
      </c>
    </row>
    <row r="2219" spans="1:15">
      <c r="A2219" t="s">
        <v>7501</v>
      </c>
      <c r="B2219" t="s">
        <v>171</v>
      </c>
      <c r="C2219" t="s">
        <v>1338</v>
      </c>
      <c r="D2219" t="s">
        <v>170</v>
      </c>
      <c r="E2219" t="s">
        <v>1339</v>
      </c>
      <c r="F2219" t="s">
        <v>7502</v>
      </c>
      <c r="G2219">
        <v>464541416.12638801</v>
      </c>
      <c r="H2219">
        <v>781053772.9704417</v>
      </c>
      <c r="I2219">
        <v>1659517.6147425999</v>
      </c>
      <c r="J2219">
        <v>5873942.3177545806</v>
      </c>
      <c r="K2219">
        <v>3.6315696303121599E-2</v>
      </c>
      <c r="L2219">
        <v>4.4813396203671189E-2</v>
      </c>
      <c r="M2219">
        <v>2.9095665110744635E-2</v>
      </c>
      <c r="N2219">
        <v>2.9095672774553057E-2</v>
      </c>
      <c r="O2219" t="s">
        <v>1067</v>
      </c>
    </row>
    <row r="2220" spans="1:15">
      <c r="A2220" t="s">
        <v>7503</v>
      </c>
      <c r="B2220" t="s">
        <v>171</v>
      </c>
      <c r="C2220" t="s">
        <v>7504</v>
      </c>
      <c r="D2220" t="s">
        <v>170</v>
      </c>
      <c r="E2220" t="s">
        <v>7505</v>
      </c>
      <c r="F2220" t="s">
        <v>7506</v>
      </c>
      <c r="G2220">
        <v>39259389.737887651</v>
      </c>
      <c r="H2220">
        <v>92067008.587736577</v>
      </c>
      <c r="I2220">
        <v>88595.245278570001</v>
      </c>
      <c r="J2220">
        <v>313587.17303407501</v>
      </c>
      <c r="K2220">
        <v>3.0691172525704725E-3</v>
      </c>
      <c r="L2220">
        <v>5.2823960089687389E-3</v>
      </c>
      <c r="M2220">
        <v>1.5533053485722557E-3</v>
      </c>
      <c r="N2220">
        <v>1.5533059875849136E-3</v>
      </c>
      <c r="O2220" t="s">
        <v>1067</v>
      </c>
    </row>
    <row r="2221" spans="1:15">
      <c r="A2221" t="s">
        <v>7507</v>
      </c>
      <c r="B2221" t="s">
        <v>171</v>
      </c>
      <c r="C2221" t="s">
        <v>868</v>
      </c>
      <c r="D2221" t="s">
        <v>170</v>
      </c>
      <c r="E2221" t="s">
        <v>869</v>
      </c>
      <c r="F2221" t="s">
        <v>7508</v>
      </c>
      <c r="G2221">
        <v>14866605.85388758</v>
      </c>
      <c r="H2221">
        <v>45418499.327097133</v>
      </c>
      <c r="I2221">
        <v>113556.690348795</v>
      </c>
      <c r="J2221">
        <v>401939.46232205397</v>
      </c>
      <c r="K2221">
        <v>1.1622023882174213E-3</v>
      </c>
      <c r="L2221">
        <v>2.6059117512238217E-3</v>
      </c>
      <c r="M2221">
        <v>1.9909444793603688E-3</v>
      </c>
      <c r="N2221">
        <v>1.9909455078497922E-3</v>
      </c>
      <c r="O2221" t="s">
        <v>1067</v>
      </c>
    </row>
    <row r="2222" spans="1:15">
      <c r="A2222" t="s">
        <v>7509</v>
      </c>
      <c r="B2222" t="s">
        <v>171</v>
      </c>
      <c r="C2222" t="s">
        <v>7510</v>
      </c>
      <c r="D2222" t="s">
        <v>170</v>
      </c>
      <c r="E2222" t="s">
        <v>7511</v>
      </c>
      <c r="F2222" t="s">
        <v>7512</v>
      </c>
      <c r="G2222">
        <v>19814990.305562951</v>
      </c>
      <c r="H2222">
        <v>69495105.655345291</v>
      </c>
      <c r="I2222">
        <v>165563.67898854997</v>
      </c>
      <c r="J2222">
        <v>586020.91626368603</v>
      </c>
      <c r="K2222">
        <v>1.549044165289973E-3</v>
      </c>
      <c r="L2222">
        <v>3.9873204787230915E-3</v>
      </c>
      <c r="M2222">
        <v>2.9027624145471029E-3</v>
      </c>
      <c r="N2222">
        <v>2.9027647696019412E-3</v>
      </c>
      <c r="O2222" t="s">
        <v>1067</v>
      </c>
    </row>
    <row r="2223" spans="1:15">
      <c r="A2223" t="s">
        <v>7513</v>
      </c>
      <c r="B2223" t="s">
        <v>171</v>
      </c>
      <c r="C2223" t="s">
        <v>7514</v>
      </c>
      <c r="D2223" t="s">
        <v>170</v>
      </c>
      <c r="E2223" t="s">
        <v>7515</v>
      </c>
      <c r="F2223" t="s">
        <v>7516</v>
      </c>
      <c r="G2223">
        <v>115460156.27920039</v>
      </c>
      <c r="H2223">
        <v>202693783.49377853</v>
      </c>
      <c r="I2223">
        <v>399821.26350115001</v>
      </c>
      <c r="J2223">
        <v>1415189.5955447501</v>
      </c>
      <c r="K2223">
        <v>9.0261402428015239E-3</v>
      </c>
      <c r="L2223">
        <v>1.1629668970399555E-2</v>
      </c>
      <c r="M2223">
        <v>7.0099078693952868E-3</v>
      </c>
      <c r="N2223">
        <v>7.0099247078855139E-3</v>
      </c>
      <c r="O2223" t="s">
        <v>1067</v>
      </c>
    </row>
    <row r="2224" spans="1:15">
      <c r="A2224" t="s">
        <v>7517</v>
      </c>
      <c r="B2224" t="s">
        <v>171</v>
      </c>
      <c r="C2224" t="s">
        <v>468</v>
      </c>
      <c r="D2224" t="s">
        <v>170</v>
      </c>
      <c r="E2224" t="s">
        <v>469</v>
      </c>
      <c r="F2224" t="s">
        <v>7518</v>
      </c>
      <c r="G2224">
        <v>627859259.94517899</v>
      </c>
      <c r="H2224">
        <v>941690763.58664513</v>
      </c>
      <c r="I2224">
        <v>2784956.2299174001</v>
      </c>
      <c r="J2224">
        <v>9857478.2429319397</v>
      </c>
      <c r="K2224">
        <v>4.9083128896021358E-2</v>
      </c>
      <c r="L2224">
        <v>5.4030033206872455E-2</v>
      </c>
      <c r="M2224">
        <v>4.8827534636519551E-2</v>
      </c>
      <c r="N2224">
        <v>4.8827507289561228E-2</v>
      </c>
      <c r="O2224" t="s">
        <v>1067</v>
      </c>
    </row>
    <row r="2225" spans="1:15">
      <c r="A2225" t="s">
        <v>7519</v>
      </c>
      <c r="B2225" t="s">
        <v>171</v>
      </c>
      <c r="C2225" t="s">
        <v>472</v>
      </c>
      <c r="D2225" t="s">
        <v>170</v>
      </c>
      <c r="E2225" t="s">
        <v>473</v>
      </c>
      <c r="F2225" t="s">
        <v>7520</v>
      </c>
      <c r="G2225">
        <v>71049097.489840508</v>
      </c>
      <c r="H2225">
        <v>141985981.15622848</v>
      </c>
      <c r="I2225">
        <v>432231.26952780003</v>
      </c>
      <c r="J2225">
        <v>1529898.61119744</v>
      </c>
      <c r="K2225">
        <v>5.5542893646966691E-3</v>
      </c>
      <c r="L2225">
        <v>8.1465249245545289E-3</v>
      </c>
      <c r="M2225">
        <v>7.5781396695349243E-3</v>
      </c>
      <c r="N2225">
        <v>7.5781182316172185E-3</v>
      </c>
      <c r="O2225" t="s">
        <v>1067</v>
      </c>
    </row>
    <row r="2226" spans="1:15">
      <c r="A2226" t="s">
        <v>7521</v>
      </c>
      <c r="B2226" t="s">
        <v>171</v>
      </c>
      <c r="C2226" t="s">
        <v>7522</v>
      </c>
      <c r="D2226" t="s">
        <v>170</v>
      </c>
      <c r="E2226" t="s">
        <v>7523</v>
      </c>
      <c r="F2226" t="s">
        <v>7524</v>
      </c>
      <c r="G2226">
        <v>235631878.85281196</v>
      </c>
      <c r="H2226">
        <v>384730545.977386</v>
      </c>
      <c r="I2226">
        <v>1084173.4436983999</v>
      </c>
      <c r="J2226">
        <v>3837485.1017264798</v>
      </c>
      <c r="K2226">
        <v>1.8420608916007858E-2</v>
      </c>
      <c r="L2226">
        <v>2.2074129829716356E-2</v>
      </c>
      <c r="M2226">
        <v>1.9008383616768151E-2</v>
      </c>
      <c r="N2226">
        <v>1.9008394151159784E-2</v>
      </c>
      <c r="O2226" t="s">
        <v>1067</v>
      </c>
    </row>
    <row r="2227" spans="1:15">
      <c r="A2227" t="s">
        <v>7525</v>
      </c>
      <c r="B2227" t="s">
        <v>171</v>
      </c>
      <c r="C2227" t="s">
        <v>7526</v>
      </c>
      <c r="D2227" t="s">
        <v>170</v>
      </c>
      <c r="E2227" t="s">
        <v>7527</v>
      </c>
      <c r="F2227" t="s">
        <v>7528</v>
      </c>
      <c r="G2227">
        <v>184563934.569475</v>
      </c>
      <c r="H2227">
        <v>408403326.77613509</v>
      </c>
      <c r="I2227">
        <v>1263677.5584480001</v>
      </c>
      <c r="J2227">
        <v>4472851.1581565002</v>
      </c>
      <c r="K2227">
        <v>1.4428353562582433E-2</v>
      </c>
      <c r="L2227">
        <v>2.3432368842047649E-2</v>
      </c>
      <c r="M2227">
        <v>2.2155558170600848E-2</v>
      </c>
      <c r="N2227">
        <v>2.215558250778853E-2</v>
      </c>
      <c r="O2227" t="s">
        <v>1067</v>
      </c>
    </row>
    <row r="2228" spans="1:15">
      <c r="A2228" t="s">
        <v>7529</v>
      </c>
      <c r="B2228" t="s">
        <v>171</v>
      </c>
      <c r="C2228" t="s">
        <v>1101</v>
      </c>
      <c r="D2228" t="s">
        <v>170</v>
      </c>
      <c r="E2228" t="s">
        <v>1102</v>
      </c>
      <c r="F2228" t="s">
        <v>7530</v>
      </c>
      <c r="G2228">
        <v>17588411.157721046</v>
      </c>
      <c r="H2228">
        <v>63109059.620514654</v>
      </c>
      <c r="I2228">
        <v>153253.37215842999</v>
      </c>
      <c r="J2228">
        <v>542442.58493858692</v>
      </c>
      <c r="K2228">
        <v>1.3749805203255585E-3</v>
      </c>
      <c r="L2228">
        <v>3.6209175228224116E-3</v>
      </c>
      <c r="M2228">
        <v>2.6869306802179446E-3</v>
      </c>
      <c r="N2228">
        <v>2.6869061860976973E-3</v>
      </c>
      <c r="O2228" t="s">
        <v>1067</v>
      </c>
    </row>
    <row r="2229" spans="1:15">
      <c r="A2229" t="s">
        <v>7531</v>
      </c>
      <c r="B2229" t="s">
        <v>171</v>
      </c>
      <c r="C2229" t="s">
        <v>3514</v>
      </c>
      <c r="D2229" t="s">
        <v>170</v>
      </c>
      <c r="E2229" t="s">
        <v>3515</v>
      </c>
      <c r="F2229" t="s">
        <v>7532</v>
      </c>
      <c r="G2229">
        <v>1037023635.288952</v>
      </c>
      <c r="H2229">
        <v>1379687961.4584262</v>
      </c>
      <c r="I2229">
        <v>4918024.2272852799</v>
      </c>
      <c r="J2229">
        <v>17407580.161309</v>
      </c>
      <c r="K2229">
        <v>8.1069704639782803E-2</v>
      </c>
      <c r="L2229">
        <v>7.9160366922152642E-2</v>
      </c>
      <c r="M2229">
        <v>8.6225771062885453E-2</v>
      </c>
      <c r="N2229">
        <v>8.6225779684513698E-2</v>
      </c>
      <c r="O2229" t="s">
        <v>1067</v>
      </c>
    </row>
    <row r="2230" spans="1:15">
      <c r="A2230" t="s">
        <v>7533</v>
      </c>
      <c r="B2230" t="s">
        <v>171</v>
      </c>
      <c r="C2230" t="s">
        <v>910</v>
      </c>
      <c r="D2230" t="s">
        <v>170</v>
      </c>
      <c r="E2230" t="s">
        <v>911</v>
      </c>
      <c r="F2230" t="s">
        <v>7534</v>
      </c>
      <c r="G2230">
        <v>160081511.36102197</v>
      </c>
      <c r="H2230">
        <v>249589885.91397497</v>
      </c>
      <c r="I2230">
        <v>907319.321887</v>
      </c>
      <c r="J2230">
        <v>3211485.6078528999</v>
      </c>
      <c r="K2230">
        <v>1.251443111102479E-2</v>
      </c>
      <c r="L2230">
        <v>1.4320359023879058E-2</v>
      </c>
      <c r="M2230">
        <v>1.5907670339628605E-2</v>
      </c>
      <c r="N2230">
        <v>1.5907601626226699E-2</v>
      </c>
      <c r="O2230" t="s">
        <v>1067</v>
      </c>
    </row>
    <row r="2231" spans="1:15">
      <c r="A2231" t="s">
        <v>7535</v>
      </c>
      <c r="B2231" t="s">
        <v>171</v>
      </c>
      <c r="C2231" t="s">
        <v>3222</v>
      </c>
      <c r="D2231" t="s">
        <v>170</v>
      </c>
      <c r="E2231" t="s">
        <v>3223</v>
      </c>
      <c r="F2231" t="s">
        <v>7536</v>
      </c>
      <c r="G2231">
        <v>534139794.60313797</v>
      </c>
      <c r="H2231">
        <v>772479290.70154476</v>
      </c>
      <c r="I2231">
        <v>2035155.8992134002</v>
      </c>
      <c r="J2231">
        <v>7203535.2842903687</v>
      </c>
      <c r="K2231">
        <v>4.1756575174648744E-2</v>
      </c>
      <c r="L2231">
        <v>4.4321430497269082E-2</v>
      </c>
      <c r="M2231">
        <v>3.5681582386128452E-2</v>
      </c>
      <c r="N2231">
        <v>3.568160770291319E-2</v>
      </c>
      <c r="O2231" t="s">
        <v>1067</v>
      </c>
    </row>
    <row r="2232" spans="1:15">
      <c r="A2232" t="s">
        <v>7537</v>
      </c>
      <c r="B2232" t="s">
        <v>171</v>
      </c>
      <c r="C2232" t="s">
        <v>7538</v>
      </c>
      <c r="D2232" t="s">
        <v>170</v>
      </c>
      <c r="E2232" t="s">
        <v>7539</v>
      </c>
      <c r="F2232" t="s">
        <v>7540</v>
      </c>
      <c r="G2232">
        <v>115656471.8496203</v>
      </c>
      <c r="H2232">
        <v>223139919.49233311</v>
      </c>
      <c r="I2232">
        <v>551952.93142563</v>
      </c>
      <c r="J2232">
        <v>1953679.4330926158</v>
      </c>
      <c r="K2232">
        <v>9.0414872848250134E-3</v>
      </c>
      <c r="L2232">
        <v>1.2802777436226076E-2</v>
      </c>
      <c r="M2232">
        <v>9.6771721535145218E-3</v>
      </c>
      <c r="N2232">
        <v>9.6772515657536397E-3</v>
      </c>
      <c r="O2232" t="s">
        <v>1067</v>
      </c>
    </row>
    <row r="2233" spans="1:15">
      <c r="A2233" t="s">
        <v>7541</v>
      </c>
      <c r="B2233" t="s">
        <v>171</v>
      </c>
      <c r="C2233" t="s">
        <v>512</v>
      </c>
      <c r="D2233" t="s">
        <v>170</v>
      </c>
      <c r="E2233" t="s">
        <v>513</v>
      </c>
      <c r="F2233" t="s">
        <v>7542</v>
      </c>
      <c r="G2233">
        <v>1190173718.0369399</v>
      </c>
      <c r="H2233">
        <v>1497480272.2003307</v>
      </c>
      <c r="I2233">
        <v>4503513.6019299999</v>
      </c>
      <c r="J2233">
        <v>15940407.510641001</v>
      </c>
      <c r="K2233">
        <v>9.3042268766036468E-2</v>
      </c>
      <c r="L2233">
        <v>8.5918766501924843E-2</v>
      </c>
      <c r="M2233">
        <v>7.8958320429616216E-2</v>
      </c>
      <c r="N2233">
        <v>7.895836488226414E-2</v>
      </c>
      <c r="O2233" t="s">
        <v>1067</v>
      </c>
    </row>
    <row r="2234" spans="1:15">
      <c r="A2234" t="s">
        <v>7543</v>
      </c>
      <c r="B2234" t="s">
        <v>171</v>
      </c>
      <c r="C2234" t="s">
        <v>7152</v>
      </c>
      <c r="D2234" t="s">
        <v>170</v>
      </c>
      <c r="E2234" t="s">
        <v>7153</v>
      </c>
      <c r="F2234" t="s">
        <v>7544</v>
      </c>
      <c r="G2234">
        <v>59739239.39936921</v>
      </c>
      <c r="H2234">
        <v>103021397.90179378</v>
      </c>
      <c r="I2234">
        <v>162340.10645865998</v>
      </c>
      <c r="J2234">
        <v>574613.19117171993</v>
      </c>
      <c r="K2234">
        <v>4.670137042886869E-3</v>
      </c>
      <c r="L2234">
        <v>5.9109102105366317E-3</v>
      </c>
      <c r="M2234">
        <v>2.8462447940309612E-3</v>
      </c>
      <c r="N2234">
        <v>2.8462583522040961E-3</v>
      </c>
      <c r="O2234" t="s">
        <v>1067</v>
      </c>
    </row>
    <row r="2235" spans="1:15">
      <c r="A2235" t="s">
        <v>7545</v>
      </c>
      <c r="B2235" t="s">
        <v>171</v>
      </c>
      <c r="C2235" t="s">
        <v>7546</v>
      </c>
      <c r="D2235" t="s">
        <v>170</v>
      </c>
      <c r="E2235" t="s">
        <v>7547</v>
      </c>
      <c r="F2235" t="s">
        <v>7548</v>
      </c>
      <c r="G2235">
        <v>2760163810.4622135</v>
      </c>
      <c r="H2235">
        <v>2615261673.6750631</v>
      </c>
      <c r="I2235">
        <v>9802921.6727825999</v>
      </c>
      <c r="J2235">
        <v>34697897.973107666</v>
      </c>
      <c r="K2235">
        <v>0.21577682249184219</v>
      </c>
      <c r="L2235">
        <v>0.15005209835035535</v>
      </c>
      <c r="M2235">
        <v>0.17187074338007716</v>
      </c>
      <c r="N2235">
        <v>0.17187071829746708</v>
      </c>
      <c r="O2235" t="s">
        <v>1067</v>
      </c>
    </row>
    <row r="2236" spans="1:15">
      <c r="A2236" t="s">
        <v>7549</v>
      </c>
      <c r="B2236" t="s">
        <v>171</v>
      </c>
      <c r="C2236" t="s">
        <v>964</v>
      </c>
      <c r="D2236" t="s">
        <v>170</v>
      </c>
      <c r="E2236" t="s">
        <v>965</v>
      </c>
      <c r="F2236" t="s">
        <v>7550</v>
      </c>
      <c r="G2236">
        <v>226586018.55497211</v>
      </c>
      <c r="H2236">
        <v>299471525.13354081</v>
      </c>
      <c r="I2236">
        <v>1147350.2042917002</v>
      </c>
      <c r="J2236">
        <v>4061106.9832654102</v>
      </c>
      <c r="K2236">
        <v>1.7713445455500732E-2</v>
      </c>
      <c r="L2236">
        <v>1.7182345917730966E-2</v>
      </c>
      <c r="M2236">
        <v>2.0116036739985806E-2</v>
      </c>
      <c r="N2236">
        <v>2.0116070859325652E-2</v>
      </c>
      <c r="O2236" t="s">
        <v>1067</v>
      </c>
    </row>
    <row r="2237" spans="1:15">
      <c r="A2237" t="s">
        <v>7551</v>
      </c>
      <c r="B2237" t="s">
        <v>171</v>
      </c>
      <c r="C2237" t="s">
        <v>3644</v>
      </c>
      <c r="D2237" t="s">
        <v>170</v>
      </c>
      <c r="E2237" t="s">
        <v>3645</v>
      </c>
      <c r="F2237" t="s">
        <v>7552</v>
      </c>
      <c r="G2237">
        <v>33913358.401750199</v>
      </c>
      <c r="H2237">
        <v>68826237.335582793</v>
      </c>
      <c r="I2237">
        <v>119587.48249826</v>
      </c>
      <c r="J2237">
        <v>423285.67469523102</v>
      </c>
      <c r="K2237">
        <v>2.6511892838458968E-3</v>
      </c>
      <c r="L2237">
        <v>3.9489437855184679E-3</v>
      </c>
      <c r="M2237">
        <v>2.0966799697067955E-3</v>
      </c>
      <c r="N2237">
        <v>2.0966806983893373E-3</v>
      </c>
      <c r="O2237" t="s">
        <v>1067</v>
      </c>
    </row>
    <row r="2238" spans="1:15">
      <c r="A2238" t="s">
        <v>7553</v>
      </c>
      <c r="B2238" t="s">
        <v>171</v>
      </c>
      <c r="C2238" t="s">
        <v>7554</v>
      </c>
      <c r="D2238" t="s">
        <v>170</v>
      </c>
      <c r="E2238" t="s">
        <v>7555</v>
      </c>
      <c r="F2238" t="s">
        <v>7556</v>
      </c>
      <c r="G2238">
        <v>96634203.338006303</v>
      </c>
      <c r="H2238">
        <v>189486135.31574661</v>
      </c>
      <c r="I2238">
        <v>580355.39866920002</v>
      </c>
      <c r="J2238">
        <v>2054192.3997624</v>
      </c>
      <c r="K2238">
        <v>7.5544144377481049E-3</v>
      </c>
      <c r="L2238">
        <v>1.0871872783755643E-2</v>
      </c>
      <c r="M2238">
        <v>1.0175141363299611E-2</v>
      </c>
      <c r="N2238">
        <v>1.0175127137153791E-2</v>
      </c>
      <c r="O2238" t="s">
        <v>1067</v>
      </c>
    </row>
    <row r="2239" spans="1:15">
      <c r="A2239" t="s">
        <v>7557</v>
      </c>
      <c r="B2239" t="s">
        <v>171</v>
      </c>
      <c r="C2239" t="s">
        <v>7558</v>
      </c>
      <c r="D2239" t="s">
        <v>170</v>
      </c>
      <c r="E2239" t="s">
        <v>7559</v>
      </c>
      <c r="F2239" t="s">
        <v>7560</v>
      </c>
      <c r="G2239">
        <v>251813194.54066244</v>
      </c>
      <c r="H2239">
        <v>405260669.03483087</v>
      </c>
      <c r="I2239">
        <v>1014104.13083584</v>
      </c>
      <c r="J2239">
        <v>3589463.8776889998</v>
      </c>
      <c r="K2239">
        <v>1.968558922972231E-2</v>
      </c>
      <c r="L2239">
        <v>2.3252057099927774E-2</v>
      </c>
      <c r="M2239">
        <v>1.7779886104311648E-2</v>
      </c>
      <c r="N2239">
        <v>1.7779859040434144E-2</v>
      </c>
      <c r="O2239" t="s">
        <v>1067</v>
      </c>
    </row>
    <row r="2240" spans="1:15">
      <c r="A2240" t="s">
        <v>7561</v>
      </c>
      <c r="B2240" t="s">
        <v>171</v>
      </c>
      <c r="C2240" t="s">
        <v>1014</v>
      </c>
      <c r="D2240" t="s">
        <v>170</v>
      </c>
      <c r="E2240" t="s">
        <v>1015</v>
      </c>
      <c r="F2240" t="s">
        <v>7562</v>
      </c>
      <c r="G2240">
        <v>77692148.834717482</v>
      </c>
      <c r="H2240">
        <v>184454830.14720988</v>
      </c>
      <c r="I2240">
        <v>361097.96447715996</v>
      </c>
      <c r="J2240">
        <v>1278129.81538095</v>
      </c>
      <c r="K2240">
        <v>6.0736123503160174E-3</v>
      </c>
      <c r="L2240">
        <v>1.0583198841266734E-2</v>
      </c>
      <c r="M2240">
        <v>6.3309876034239052E-3</v>
      </c>
      <c r="N2240">
        <v>6.3310200986004626E-3</v>
      </c>
      <c r="O2240" t="s">
        <v>1067</v>
      </c>
    </row>
    <row r="2241" spans="1:15">
      <c r="A2241" t="s">
        <v>7563</v>
      </c>
      <c r="B2241" t="s">
        <v>171</v>
      </c>
      <c r="C2241" t="s">
        <v>7564</v>
      </c>
      <c r="D2241" t="s">
        <v>170</v>
      </c>
      <c r="E2241" t="s">
        <v>7565</v>
      </c>
      <c r="F2241" t="s">
        <v>7566</v>
      </c>
      <c r="G2241">
        <v>11511570.939830579</v>
      </c>
      <c r="H2241">
        <v>37151207.98862794</v>
      </c>
      <c r="I2241">
        <v>92825.245466720007</v>
      </c>
      <c r="J2241">
        <v>328559.43921206996</v>
      </c>
      <c r="K2241">
        <v>8.9992129810227315E-4</v>
      </c>
      <c r="L2241">
        <v>2.1315712959271288E-3</v>
      </c>
      <c r="M2241">
        <v>1.6274682666391959E-3</v>
      </c>
      <c r="N2241">
        <v>1.6274688127954574E-3</v>
      </c>
      <c r="O2241" t="s">
        <v>1067</v>
      </c>
    </row>
    <row r="2242" spans="1:15">
      <c r="A2242" t="s">
        <v>7567</v>
      </c>
      <c r="B2242" t="s">
        <v>171</v>
      </c>
      <c r="C2242" t="s">
        <v>7568</v>
      </c>
      <c r="D2242" t="s">
        <v>170</v>
      </c>
      <c r="E2242" t="s">
        <v>7569</v>
      </c>
      <c r="F2242" t="s">
        <v>7570</v>
      </c>
      <c r="G2242">
        <v>140941482.0663434</v>
      </c>
      <c r="H2242">
        <v>242460137.94226491</v>
      </c>
      <c r="I2242">
        <v>499236.08648669999</v>
      </c>
      <c r="J2242">
        <v>1767060.0821689959</v>
      </c>
      <c r="K2242">
        <v>1.1018152271358779E-2</v>
      </c>
      <c r="L2242">
        <v>1.3911285754219998E-2</v>
      </c>
      <c r="M2242">
        <v>8.7529085889629238E-3</v>
      </c>
      <c r="N2242">
        <v>8.7528612203699313E-3</v>
      </c>
      <c r="O2242" t="s">
        <v>1067</v>
      </c>
    </row>
    <row r="2243" spans="1:15">
      <c r="A2243" t="s">
        <v>7571</v>
      </c>
      <c r="B2243" t="s">
        <v>171</v>
      </c>
      <c r="C2243" t="s">
        <v>149</v>
      </c>
      <c r="D2243" t="s">
        <v>170</v>
      </c>
      <c r="E2243" t="s">
        <v>584</v>
      </c>
      <c r="F2243" t="s">
        <v>7572</v>
      </c>
      <c r="G2243">
        <v>1664823270.8347418</v>
      </c>
      <c r="H2243">
        <v>1829343209.7461774</v>
      </c>
      <c r="I2243">
        <v>8115938.7899022</v>
      </c>
      <c r="J2243">
        <v>28726753.645736068</v>
      </c>
      <c r="K2243">
        <v>0.13014817237642137</v>
      </c>
      <c r="L2243">
        <v>0.10495958778750236</v>
      </c>
      <c r="M2243">
        <v>0.14229354060030441</v>
      </c>
      <c r="N2243">
        <v>0.14229357026969316</v>
      </c>
      <c r="O2243" t="s">
        <v>1067</v>
      </c>
    </row>
    <row r="2244" spans="1:15">
      <c r="A2244" t="s">
        <v>7573</v>
      </c>
      <c r="B2244" t="s">
        <v>171</v>
      </c>
      <c r="C2244" t="s">
        <v>2294</v>
      </c>
      <c r="D2244" t="s">
        <v>170</v>
      </c>
      <c r="E2244" t="s">
        <v>2295</v>
      </c>
      <c r="F2244" t="s">
        <v>7574</v>
      </c>
      <c r="G2244">
        <v>4651013.0253650704</v>
      </c>
      <c r="H2244">
        <v>13839335.433219597</v>
      </c>
      <c r="I2244">
        <v>34485.529660430999</v>
      </c>
      <c r="J2244">
        <v>122063.20268654998</v>
      </c>
      <c r="K2244">
        <v>3.6359465629447055E-4</v>
      </c>
      <c r="L2244">
        <v>7.9403959551430992E-4</v>
      </c>
      <c r="M2244">
        <v>6.0462113402886717E-4</v>
      </c>
      <c r="N2244">
        <v>6.0462136178065715E-4</v>
      </c>
      <c r="O2244" t="s">
        <v>1067</v>
      </c>
    </row>
    <row r="2245" spans="1:15">
      <c r="A2245" t="s">
        <v>7575</v>
      </c>
      <c r="B2245" t="s">
        <v>171</v>
      </c>
      <c r="C2245" t="s">
        <v>7576</v>
      </c>
      <c r="D2245" t="s">
        <v>170</v>
      </c>
      <c r="E2245" t="s">
        <v>7577</v>
      </c>
      <c r="F2245" t="s">
        <v>7578</v>
      </c>
      <c r="G2245">
        <v>242924778.93532112</v>
      </c>
      <c r="H2245">
        <v>345452406.75923836</v>
      </c>
      <c r="I2245">
        <v>1345608.4500279799</v>
      </c>
      <c r="J2245">
        <v>4762855.1669653393</v>
      </c>
      <c r="K2245">
        <v>1.8990734066040457E-2</v>
      </c>
      <c r="L2245">
        <v>1.9820524667255385E-2</v>
      </c>
      <c r="M2245">
        <v>2.3592020045098978E-2</v>
      </c>
      <c r="N2245">
        <v>2.3592072906767476E-2</v>
      </c>
      <c r="O2245" t="s">
        <v>1067</v>
      </c>
    </row>
    <row r="2246" spans="1:15">
      <c r="A2246" t="s">
        <v>7579</v>
      </c>
      <c r="B2246" t="s">
        <v>169</v>
      </c>
      <c r="C2246" t="s">
        <v>1265</v>
      </c>
      <c r="D2246" t="s">
        <v>168</v>
      </c>
      <c r="E2246" t="s">
        <v>1266</v>
      </c>
      <c r="F2246" t="s">
        <v>7580</v>
      </c>
      <c r="G2246">
        <v>333748569.97125703</v>
      </c>
      <c r="H2246">
        <v>473293261.12305582</v>
      </c>
      <c r="I2246">
        <v>1475047.9467647001</v>
      </c>
      <c r="J2246">
        <v>852853.99300109991</v>
      </c>
      <c r="K2246">
        <v>8.0797861108866074E-3</v>
      </c>
      <c r="L2246">
        <v>9.5526212891405872E-3</v>
      </c>
      <c r="M2246">
        <v>4.9082046467908104E-3</v>
      </c>
      <c r="N2246">
        <v>6.805029752933389E-3</v>
      </c>
      <c r="O2246" t="s">
        <v>1539</v>
      </c>
    </row>
    <row r="2247" spans="1:15">
      <c r="A2247" t="s">
        <v>7581</v>
      </c>
      <c r="B2247" t="s">
        <v>169</v>
      </c>
      <c r="C2247" t="s">
        <v>7582</v>
      </c>
      <c r="D2247" t="s">
        <v>168</v>
      </c>
      <c r="E2247" t="s">
        <v>7583</v>
      </c>
      <c r="F2247" t="s">
        <v>7584</v>
      </c>
      <c r="G2247">
        <v>3880176800.7297864</v>
      </c>
      <c r="H2247">
        <v>3967484379.8888044</v>
      </c>
      <c r="I2247">
        <v>40247201.3670865</v>
      </c>
      <c r="J2247">
        <v>15709619.665529</v>
      </c>
      <c r="K2247">
        <v>9.39359788868038E-2</v>
      </c>
      <c r="L2247">
        <v>8.0076939320301452E-2</v>
      </c>
      <c r="M2247">
        <v>0.13392208789113433</v>
      </c>
      <c r="N2247">
        <v>0.12534903993942423</v>
      </c>
      <c r="O2247" t="s">
        <v>1539</v>
      </c>
    </row>
    <row r="2248" spans="1:15">
      <c r="A2248" t="s">
        <v>7585</v>
      </c>
      <c r="B2248" t="s">
        <v>169</v>
      </c>
      <c r="C2248" t="s">
        <v>7586</v>
      </c>
      <c r="D2248" t="s">
        <v>168</v>
      </c>
      <c r="E2248" t="s">
        <v>7587</v>
      </c>
      <c r="F2248" t="s">
        <v>7588</v>
      </c>
      <c r="G2248">
        <v>188665573.07479912</v>
      </c>
      <c r="H2248">
        <v>313712237.71487105</v>
      </c>
      <c r="I2248">
        <v>3189936.2481789999</v>
      </c>
      <c r="J2248">
        <v>2489144.6940402999</v>
      </c>
      <c r="K2248">
        <v>4.5674427221171496E-3</v>
      </c>
      <c r="L2248">
        <v>6.3317491433283919E-3</v>
      </c>
      <c r="M2248">
        <v>1.0614475245106182E-2</v>
      </c>
      <c r="N2248">
        <v>1.9861199972453752E-2</v>
      </c>
      <c r="O2248" t="s">
        <v>1539</v>
      </c>
    </row>
    <row r="2249" spans="1:15">
      <c r="A2249" t="s">
        <v>7589</v>
      </c>
      <c r="B2249" t="s">
        <v>169</v>
      </c>
      <c r="C2249" t="s">
        <v>7250</v>
      </c>
      <c r="D2249" t="s">
        <v>168</v>
      </c>
      <c r="E2249" t="s">
        <v>7251</v>
      </c>
      <c r="F2249" t="s">
        <v>7590</v>
      </c>
      <c r="G2249">
        <v>555179853.33159912</v>
      </c>
      <c r="H2249">
        <v>663915277.3879683</v>
      </c>
      <c r="I2249">
        <v>3442097.6629653303</v>
      </c>
      <c r="J2249">
        <v>1664221.0686230999</v>
      </c>
      <c r="K2249">
        <v>1.3440460489101233E-2</v>
      </c>
      <c r="L2249">
        <v>1.3400003198678621E-2</v>
      </c>
      <c r="M2249">
        <v>1.1453539378926533E-2</v>
      </c>
      <c r="N2249">
        <v>1.3279030150972381E-2</v>
      </c>
      <c r="O2249" t="s">
        <v>1539</v>
      </c>
    </row>
    <row r="2250" spans="1:15">
      <c r="A2250" t="s">
        <v>7591</v>
      </c>
      <c r="B2250" t="s">
        <v>169</v>
      </c>
      <c r="C2250" t="s">
        <v>7592</v>
      </c>
      <c r="D2250" t="s">
        <v>168</v>
      </c>
      <c r="E2250" t="s">
        <v>7593</v>
      </c>
      <c r="F2250" t="s">
        <v>7594</v>
      </c>
      <c r="G2250">
        <v>311366633.58130479</v>
      </c>
      <c r="H2250">
        <v>472271258.59403813</v>
      </c>
      <c r="I2250">
        <v>1741243.1452691981</v>
      </c>
      <c r="J2250">
        <v>1326365.0083617966</v>
      </c>
      <c r="K2250">
        <v>7.5379373209611316E-3</v>
      </c>
      <c r="L2250">
        <v>9.5319939024478533E-3</v>
      </c>
      <c r="M2250">
        <v>5.7939660304250733E-3</v>
      </c>
      <c r="N2250">
        <v>1.0583233964104953E-2</v>
      </c>
      <c r="O2250" t="s">
        <v>1539</v>
      </c>
    </row>
    <row r="2251" spans="1:15">
      <c r="A2251" t="s">
        <v>7595</v>
      </c>
      <c r="B2251" t="s">
        <v>169</v>
      </c>
      <c r="C2251" t="s">
        <v>7596</v>
      </c>
      <c r="D2251" t="s">
        <v>168</v>
      </c>
      <c r="E2251" t="s">
        <v>7597</v>
      </c>
      <c r="F2251" t="s">
        <v>7598</v>
      </c>
      <c r="G2251">
        <v>1403099011.3101389</v>
      </c>
      <c r="H2251">
        <v>1649994594.9856081</v>
      </c>
      <c r="I2251">
        <v>8949877.5397162009</v>
      </c>
      <c r="J2251">
        <v>5284081.9298606999</v>
      </c>
      <c r="K2251">
        <v>3.3967905554647709E-2</v>
      </c>
      <c r="L2251">
        <v>3.3302340831192129E-2</v>
      </c>
      <c r="M2251">
        <v>2.9780611962474151E-2</v>
      </c>
      <c r="N2251">
        <v>4.2162357267163983E-2</v>
      </c>
      <c r="O2251" t="s">
        <v>1539</v>
      </c>
    </row>
    <row r="2252" spans="1:15">
      <c r="A2252" t="s">
        <v>7599</v>
      </c>
      <c r="B2252" t="s">
        <v>169</v>
      </c>
      <c r="C2252" t="s">
        <v>7600</v>
      </c>
      <c r="D2252" t="s">
        <v>168</v>
      </c>
      <c r="E2252" t="s">
        <v>7601</v>
      </c>
      <c r="F2252" t="s">
        <v>7602</v>
      </c>
      <c r="G2252">
        <v>370226981.51112098</v>
      </c>
      <c r="H2252">
        <v>545975846.93240988</v>
      </c>
      <c r="I2252">
        <v>1514961.5916279999</v>
      </c>
      <c r="J2252">
        <v>152692.3716677</v>
      </c>
      <c r="K2252">
        <v>8.9628992967569817E-3</v>
      </c>
      <c r="L2252">
        <v>1.101959594013124E-2</v>
      </c>
      <c r="M2252">
        <v>5.0410168293494135E-3</v>
      </c>
      <c r="N2252">
        <v>1.2183517234741043E-3</v>
      </c>
      <c r="O2252" t="s">
        <v>1539</v>
      </c>
    </row>
    <row r="2253" spans="1:15">
      <c r="A2253" t="s">
        <v>7603</v>
      </c>
      <c r="B2253" t="s">
        <v>169</v>
      </c>
      <c r="C2253" t="s">
        <v>1564</v>
      </c>
      <c r="D2253" t="s">
        <v>168</v>
      </c>
      <c r="E2253" t="s">
        <v>1565</v>
      </c>
      <c r="F2253" t="s">
        <v>7604</v>
      </c>
      <c r="G2253">
        <v>164681013.1507827</v>
      </c>
      <c r="H2253">
        <v>310886481.7332533</v>
      </c>
      <c r="I2253">
        <v>1169782.1731749999</v>
      </c>
      <c r="J2253">
        <v>386160.11399565992</v>
      </c>
      <c r="K2253">
        <v>3.9867956974228274E-3</v>
      </c>
      <c r="L2253">
        <v>6.2747160541948878E-3</v>
      </c>
      <c r="M2253">
        <v>3.8924363853417685E-3</v>
      </c>
      <c r="N2253">
        <v>3.0812203339631028E-3</v>
      </c>
      <c r="O2253" t="s">
        <v>1539</v>
      </c>
    </row>
    <row r="2254" spans="1:15">
      <c r="A2254" t="s">
        <v>7605</v>
      </c>
      <c r="B2254" t="s">
        <v>169</v>
      </c>
      <c r="C2254" t="s">
        <v>7606</v>
      </c>
      <c r="D2254" t="s">
        <v>168</v>
      </c>
      <c r="E2254" t="s">
        <v>7607</v>
      </c>
      <c r="F2254" t="s">
        <v>7608</v>
      </c>
      <c r="G2254">
        <v>2082059042.4863732</v>
      </c>
      <c r="H2254">
        <v>2264321786.0576539</v>
      </c>
      <c r="I2254">
        <v>7792934.7227718895</v>
      </c>
      <c r="J2254">
        <v>5952610.2213419992</v>
      </c>
      <c r="K2254">
        <v>5.0404985210801223E-2</v>
      </c>
      <c r="L2254">
        <v>4.5701492659400759E-2</v>
      </c>
      <c r="M2254">
        <v>2.5930898383568258E-2</v>
      </c>
      <c r="N2254">
        <v>4.7496628961430525E-2</v>
      </c>
      <c r="O2254" t="s">
        <v>1539</v>
      </c>
    </row>
    <row r="2255" spans="1:15">
      <c r="A2255" t="s">
        <v>7609</v>
      </c>
      <c r="B2255" t="s">
        <v>169</v>
      </c>
      <c r="C2255" t="s">
        <v>352</v>
      </c>
      <c r="D2255" t="s">
        <v>168</v>
      </c>
      <c r="E2255" t="s">
        <v>353</v>
      </c>
      <c r="F2255" t="s">
        <v>7610</v>
      </c>
      <c r="G2255">
        <v>693724877.90302086</v>
      </c>
      <c r="H2255">
        <v>1048868559.6697571</v>
      </c>
      <c r="I2255">
        <v>3879686.4766500001</v>
      </c>
      <c r="J2255">
        <v>2276652.5562547999</v>
      </c>
      <c r="K2255">
        <v>1.6794524793739371E-2</v>
      </c>
      <c r="L2255">
        <v>2.1169631929338836E-2</v>
      </c>
      <c r="M2255">
        <v>1.2909610995731671E-2</v>
      </c>
      <c r="N2255">
        <v>1.8165698360499777E-2</v>
      </c>
      <c r="O2255" t="s">
        <v>1539</v>
      </c>
    </row>
    <row r="2256" spans="1:15">
      <c r="A2256" t="s">
        <v>7611</v>
      </c>
      <c r="B2256" t="s">
        <v>169</v>
      </c>
      <c r="C2256" t="s">
        <v>7612</v>
      </c>
      <c r="D2256" t="s">
        <v>168</v>
      </c>
      <c r="E2256" t="s">
        <v>7613</v>
      </c>
      <c r="F2256" t="s">
        <v>7614</v>
      </c>
      <c r="G2256">
        <v>379491503.94695002</v>
      </c>
      <c r="H2256">
        <v>517472205.17287546</v>
      </c>
      <c r="I2256">
        <v>3965864.9400909999</v>
      </c>
      <c r="J2256">
        <v>874915.34187190002</v>
      </c>
      <c r="K2256">
        <v>9.187185979715521E-3</v>
      </c>
      <c r="L2256">
        <v>1.0444298302374739E-2</v>
      </c>
      <c r="M2256">
        <v>1.3196368816480586E-2</v>
      </c>
      <c r="N2256">
        <v>6.9810600426285264E-3</v>
      </c>
      <c r="O2256" t="s">
        <v>1539</v>
      </c>
    </row>
    <row r="2257" spans="1:15">
      <c r="A2257" t="s">
        <v>7615</v>
      </c>
      <c r="B2257" t="s">
        <v>169</v>
      </c>
      <c r="C2257" t="s">
        <v>4092</v>
      </c>
      <c r="D2257" t="s">
        <v>168</v>
      </c>
      <c r="E2257" t="s">
        <v>7616</v>
      </c>
      <c r="F2257" t="s">
        <v>7617</v>
      </c>
      <c r="G2257">
        <v>24603512.961130999</v>
      </c>
      <c r="H2257">
        <v>51843475.248921394</v>
      </c>
      <c r="I2257">
        <v>187074.082685</v>
      </c>
      <c r="J2257">
        <v>101548.06778767001</v>
      </c>
      <c r="K2257">
        <v>5.9563138298835284E-4</v>
      </c>
      <c r="L2257">
        <v>1.0463725686496038E-3</v>
      </c>
      <c r="M2257">
        <v>6.2248680386463144E-4</v>
      </c>
      <c r="N2257">
        <v>8.1026486165152985E-4</v>
      </c>
      <c r="O2257" t="s">
        <v>1539</v>
      </c>
    </row>
    <row r="2258" spans="1:15">
      <c r="A2258" t="s">
        <v>7618</v>
      </c>
      <c r="B2258" t="s">
        <v>169</v>
      </c>
      <c r="C2258" t="s">
        <v>5611</v>
      </c>
      <c r="D2258" t="s">
        <v>168</v>
      </c>
      <c r="E2258" t="s">
        <v>5612</v>
      </c>
      <c r="F2258" t="s">
        <v>7619</v>
      </c>
      <c r="G2258">
        <v>294509417.14808905</v>
      </c>
      <c r="H2258">
        <v>392724931.29251832</v>
      </c>
      <c r="I2258">
        <v>1122679.8078608999</v>
      </c>
      <c r="J2258">
        <v>315774.96988689003</v>
      </c>
      <c r="K2258">
        <v>7.1298375852318196E-3</v>
      </c>
      <c r="L2258">
        <v>7.926486277322644E-3</v>
      </c>
      <c r="M2258">
        <v>3.7357038202637449E-3</v>
      </c>
      <c r="N2258">
        <v>2.5196083772209767E-3</v>
      </c>
      <c r="O2258" t="s">
        <v>1539</v>
      </c>
    </row>
    <row r="2259" spans="1:15">
      <c r="A2259" t="s">
        <v>7620</v>
      </c>
      <c r="B2259" t="s">
        <v>169</v>
      </c>
      <c r="C2259" t="s">
        <v>7621</v>
      </c>
      <c r="D2259" t="s">
        <v>168</v>
      </c>
      <c r="E2259" t="s">
        <v>7622</v>
      </c>
      <c r="F2259" t="s">
        <v>7623</v>
      </c>
      <c r="G2259">
        <v>521504323.17518997</v>
      </c>
      <c r="H2259">
        <v>727021593.98285806</v>
      </c>
      <c r="I2259">
        <v>4032032.7102979999</v>
      </c>
      <c r="J2259">
        <v>1033289.3620047</v>
      </c>
      <c r="K2259">
        <v>1.2625202821156976E-2</v>
      </c>
      <c r="L2259">
        <v>1.4673697106665311E-2</v>
      </c>
      <c r="M2259">
        <v>1.3416541291490709E-2</v>
      </c>
      <c r="N2259">
        <v>8.2447463569798561E-3</v>
      </c>
      <c r="O2259" t="s">
        <v>1539</v>
      </c>
    </row>
    <row r="2260" spans="1:15">
      <c r="A2260" t="s">
        <v>7624</v>
      </c>
      <c r="B2260" t="s">
        <v>169</v>
      </c>
      <c r="C2260" t="s">
        <v>7625</v>
      </c>
      <c r="D2260" t="s">
        <v>168</v>
      </c>
      <c r="E2260" t="s">
        <v>7626</v>
      </c>
      <c r="F2260" t="s">
        <v>7627</v>
      </c>
      <c r="G2260">
        <v>1828280561.983</v>
      </c>
      <c r="H2260">
        <v>2152373774.2781816</v>
      </c>
      <c r="I2260">
        <v>8789668.2817397304</v>
      </c>
      <c r="J2260">
        <v>6167601.5779547002</v>
      </c>
      <c r="K2260">
        <v>4.4261211045148165E-2</v>
      </c>
      <c r="L2260">
        <v>4.3442012019291862E-2</v>
      </c>
      <c r="M2260">
        <v>2.9247517545995187E-2</v>
      </c>
      <c r="N2260">
        <v>4.9212072156138133E-2</v>
      </c>
      <c r="O2260" t="s">
        <v>1539</v>
      </c>
    </row>
    <row r="2261" spans="1:15">
      <c r="A2261" t="s">
        <v>7628</v>
      </c>
      <c r="B2261" t="s">
        <v>169</v>
      </c>
      <c r="C2261" t="s">
        <v>7629</v>
      </c>
      <c r="D2261" t="s">
        <v>168</v>
      </c>
      <c r="E2261" t="s">
        <v>7630</v>
      </c>
      <c r="F2261" t="s">
        <v>7631</v>
      </c>
      <c r="G2261">
        <v>155219622.02655879</v>
      </c>
      <c r="H2261">
        <v>297193680.80214393</v>
      </c>
      <c r="I2261">
        <v>1122192.1236112001</v>
      </c>
      <c r="J2261">
        <v>367190.83616901131</v>
      </c>
      <c r="K2261">
        <v>3.7577429808770936E-3</v>
      </c>
      <c r="L2261">
        <v>5.9983501043140361E-3</v>
      </c>
      <c r="M2261">
        <v>3.7340810566744028E-3</v>
      </c>
      <c r="N2261">
        <v>2.9298620697568675E-3</v>
      </c>
      <c r="O2261" t="s">
        <v>1539</v>
      </c>
    </row>
    <row r="2262" spans="1:15">
      <c r="A2262" t="s">
        <v>7632</v>
      </c>
      <c r="B2262" t="s">
        <v>169</v>
      </c>
      <c r="C2262" t="s">
        <v>7633</v>
      </c>
      <c r="D2262" t="s">
        <v>168</v>
      </c>
      <c r="E2262" t="s">
        <v>7634</v>
      </c>
      <c r="F2262" t="s">
        <v>7635</v>
      </c>
      <c r="G2262">
        <v>266428377.90453026</v>
      </c>
      <c r="H2262">
        <v>484599917.00020033</v>
      </c>
      <c r="I2262">
        <v>2099500.1036749398</v>
      </c>
      <c r="J2262">
        <v>744914.4214998699</v>
      </c>
      <c r="K2262">
        <v>6.4500180705627129E-3</v>
      </c>
      <c r="L2262">
        <v>9.7808269504354658E-3</v>
      </c>
      <c r="M2262">
        <v>6.986061834394694E-3</v>
      </c>
      <c r="N2262">
        <v>5.9437662756997144E-3</v>
      </c>
      <c r="O2262" t="s">
        <v>1539</v>
      </c>
    </row>
    <row r="2263" spans="1:15">
      <c r="A2263" t="s">
        <v>7636</v>
      </c>
      <c r="B2263" t="s">
        <v>169</v>
      </c>
      <c r="C2263" t="s">
        <v>2531</v>
      </c>
      <c r="D2263" t="s">
        <v>168</v>
      </c>
      <c r="E2263" t="s">
        <v>2532</v>
      </c>
      <c r="F2263" t="s">
        <v>7637</v>
      </c>
      <c r="G2263">
        <v>125735396.51057678</v>
      </c>
      <c r="H2263">
        <v>225587247.55851945</v>
      </c>
      <c r="I2263">
        <v>1236264.1946174901</v>
      </c>
      <c r="J2263">
        <v>562991.35023866897</v>
      </c>
      <c r="K2263">
        <v>3.0439534481315413E-3</v>
      </c>
      <c r="L2263">
        <v>4.5530957666136216E-3</v>
      </c>
      <c r="M2263">
        <v>4.1136545276318432E-3</v>
      </c>
      <c r="N2263">
        <v>4.4921791073954005E-3</v>
      </c>
      <c r="O2263" t="s">
        <v>1539</v>
      </c>
    </row>
    <row r="2264" spans="1:15">
      <c r="A2264" t="s">
        <v>7638</v>
      </c>
      <c r="B2264" t="s">
        <v>169</v>
      </c>
      <c r="C2264" t="s">
        <v>820</v>
      </c>
      <c r="D2264" t="s">
        <v>168</v>
      </c>
      <c r="E2264" t="s">
        <v>821</v>
      </c>
      <c r="F2264" t="s">
        <v>7639</v>
      </c>
      <c r="G2264">
        <v>223471741.84576249</v>
      </c>
      <c r="H2264">
        <v>334504351.14537585</v>
      </c>
      <c r="I2264">
        <v>1067852.2274368</v>
      </c>
      <c r="J2264">
        <v>559794.77528920001</v>
      </c>
      <c r="K2264">
        <v>5.4100722471905451E-3</v>
      </c>
      <c r="L2264">
        <v>6.7514026683567685E-3</v>
      </c>
      <c r="M2264">
        <v>3.553265693014996E-3</v>
      </c>
      <c r="N2264">
        <v>4.4666732320437809E-3</v>
      </c>
      <c r="O2264" t="s">
        <v>1539</v>
      </c>
    </row>
    <row r="2265" spans="1:15">
      <c r="A2265" t="s">
        <v>7640</v>
      </c>
      <c r="B2265" t="s">
        <v>169</v>
      </c>
      <c r="C2265" t="s">
        <v>832</v>
      </c>
      <c r="D2265" t="s">
        <v>168</v>
      </c>
      <c r="E2265" t="s">
        <v>833</v>
      </c>
      <c r="F2265" t="s">
        <v>7641</v>
      </c>
      <c r="G2265">
        <v>258782369.74510303</v>
      </c>
      <c r="H2265">
        <v>467341299.24931097</v>
      </c>
      <c r="I2265">
        <v>1305940.5698206399</v>
      </c>
      <c r="J2265">
        <v>739682.18089920992</v>
      </c>
      <c r="K2265">
        <v>6.2649143245434085E-3</v>
      </c>
      <c r="L2265">
        <v>9.4324910392985014E-3</v>
      </c>
      <c r="M2265">
        <v>4.3455018443877063E-3</v>
      </c>
      <c r="N2265">
        <v>5.9020175669474637E-3</v>
      </c>
      <c r="O2265" t="s">
        <v>1539</v>
      </c>
    </row>
    <row r="2266" spans="1:15">
      <c r="A2266" t="s">
        <v>7642</v>
      </c>
      <c r="B2266" t="s">
        <v>169</v>
      </c>
      <c r="C2266" t="s">
        <v>2543</v>
      </c>
      <c r="D2266" t="s">
        <v>168</v>
      </c>
      <c r="E2266" t="s">
        <v>2544</v>
      </c>
      <c r="F2266" t="s">
        <v>7643</v>
      </c>
      <c r="G2266">
        <v>1120336015.1106112</v>
      </c>
      <c r="H2266">
        <v>1262832827.3933961</v>
      </c>
      <c r="I2266">
        <v>3458862.0219224999</v>
      </c>
      <c r="J2266">
        <v>1792058.9269307998</v>
      </c>
      <c r="K2266">
        <v>2.712243943156474E-2</v>
      </c>
      <c r="L2266">
        <v>2.5488137572377757E-2</v>
      </c>
      <c r="M2266">
        <v>1.1509322585645016E-2</v>
      </c>
      <c r="N2266">
        <v>1.4299064572425878E-2</v>
      </c>
      <c r="O2266" t="s">
        <v>1539</v>
      </c>
    </row>
    <row r="2267" spans="1:15">
      <c r="A2267" t="s">
        <v>7644</v>
      </c>
      <c r="B2267" t="s">
        <v>169</v>
      </c>
      <c r="C2267" t="s">
        <v>7645</v>
      </c>
      <c r="D2267" t="s">
        <v>168</v>
      </c>
      <c r="E2267" t="s">
        <v>7646</v>
      </c>
      <c r="F2267" t="s">
        <v>7647</v>
      </c>
      <c r="G2267">
        <v>1221831204.3646359</v>
      </c>
      <c r="H2267">
        <v>1276366363.3116992</v>
      </c>
      <c r="I2267">
        <v>4796312.0536548998</v>
      </c>
      <c r="J2267">
        <v>668615.70044339995</v>
      </c>
      <c r="K2267">
        <v>2.9579556837422392E-2</v>
      </c>
      <c r="L2267">
        <v>2.576128902825052E-2</v>
      </c>
      <c r="M2267">
        <v>1.5959671792935327E-2</v>
      </c>
      <c r="N2267">
        <v>5.3349691414176998E-3</v>
      </c>
      <c r="O2267" t="s">
        <v>1539</v>
      </c>
    </row>
    <row r="2268" spans="1:15">
      <c r="A2268" t="s">
        <v>7648</v>
      </c>
      <c r="B2268" t="s">
        <v>169</v>
      </c>
      <c r="C2268" t="s">
        <v>183</v>
      </c>
      <c r="D2268" t="s">
        <v>168</v>
      </c>
      <c r="E2268" t="s">
        <v>2849</v>
      </c>
      <c r="F2268" t="s">
        <v>7649</v>
      </c>
      <c r="G2268">
        <v>1644394509.7272198</v>
      </c>
      <c r="H2268">
        <v>1565102356.200835</v>
      </c>
      <c r="I2268">
        <v>10537486.886903999</v>
      </c>
      <c r="J2268">
        <v>6674174.4232610008</v>
      </c>
      <c r="K2268">
        <v>3.9809476701747143E-2</v>
      </c>
      <c r="L2268">
        <v>3.1588935054879197E-2</v>
      </c>
      <c r="M2268">
        <v>3.5063363341673016E-2</v>
      </c>
      <c r="N2268">
        <v>5.3254080885213814E-2</v>
      </c>
      <c r="O2268" t="s">
        <v>1539</v>
      </c>
    </row>
    <row r="2269" spans="1:15">
      <c r="A2269" t="s">
        <v>7650</v>
      </c>
      <c r="B2269" t="s">
        <v>169</v>
      </c>
      <c r="C2269" t="s">
        <v>3428</v>
      </c>
      <c r="D2269" t="s">
        <v>168</v>
      </c>
      <c r="E2269" t="s">
        <v>3429</v>
      </c>
      <c r="F2269" t="s">
        <v>7651</v>
      </c>
      <c r="G2269">
        <v>74618885.962960511</v>
      </c>
      <c r="H2269">
        <v>168670309.43785682</v>
      </c>
      <c r="I2269">
        <v>1033679.3229697</v>
      </c>
      <c r="J2269">
        <v>170421.78661337099</v>
      </c>
      <c r="K2269">
        <v>1.8064635856425786E-3</v>
      </c>
      <c r="L2269">
        <v>3.4043239596497862E-3</v>
      </c>
      <c r="M2269">
        <v>3.4395557564209723E-3</v>
      </c>
      <c r="N2269">
        <v>1.3598169651186226E-3</v>
      </c>
      <c r="O2269" t="s">
        <v>1539</v>
      </c>
    </row>
    <row r="2270" spans="1:15">
      <c r="A2270" t="s">
        <v>7652</v>
      </c>
      <c r="B2270" t="s">
        <v>169</v>
      </c>
      <c r="C2270" t="s">
        <v>6360</v>
      </c>
      <c r="D2270" t="s">
        <v>168</v>
      </c>
      <c r="E2270" t="s">
        <v>6361</v>
      </c>
      <c r="F2270" t="s">
        <v>7653</v>
      </c>
      <c r="G2270">
        <v>778431801.822155</v>
      </c>
      <c r="H2270">
        <v>1150309798.715467</v>
      </c>
      <c r="I2270">
        <v>4731901.8187039997</v>
      </c>
      <c r="J2270">
        <v>2170130.6223682999</v>
      </c>
      <c r="K2270">
        <v>1.8845211714844955E-2</v>
      </c>
      <c r="L2270">
        <v>2.3217051191986863E-2</v>
      </c>
      <c r="M2270">
        <v>1.5745347495762275E-2</v>
      </c>
      <c r="N2270">
        <v>1.7315746392887073E-2</v>
      </c>
      <c r="O2270" t="s">
        <v>1539</v>
      </c>
    </row>
    <row r="2271" spans="1:15">
      <c r="A2271" t="s">
        <v>7654</v>
      </c>
      <c r="B2271" t="s">
        <v>169</v>
      </c>
      <c r="C2271" t="s">
        <v>440</v>
      </c>
      <c r="D2271" t="s">
        <v>168</v>
      </c>
      <c r="E2271" t="s">
        <v>441</v>
      </c>
      <c r="F2271" t="s">
        <v>7655</v>
      </c>
      <c r="G2271">
        <v>410425886.51962769</v>
      </c>
      <c r="H2271">
        <v>539092972.58249712</v>
      </c>
      <c r="I2271">
        <v>2512553.1343245003</v>
      </c>
      <c r="J2271">
        <v>871404.70695739996</v>
      </c>
      <c r="K2271">
        <v>9.9360826556806024E-3</v>
      </c>
      <c r="L2271">
        <v>1.0880676801731843E-2</v>
      </c>
      <c r="M2271">
        <v>8.3604909225147711E-3</v>
      </c>
      <c r="N2271">
        <v>6.9530482431400887E-3</v>
      </c>
      <c r="O2271" t="s">
        <v>1539</v>
      </c>
    </row>
    <row r="2272" spans="1:15">
      <c r="A2272" t="s">
        <v>7656</v>
      </c>
      <c r="B2272" t="s">
        <v>169</v>
      </c>
      <c r="C2272" t="s">
        <v>7657</v>
      </c>
      <c r="D2272" t="s">
        <v>168</v>
      </c>
      <c r="E2272" t="s">
        <v>7658</v>
      </c>
      <c r="F2272" t="s">
        <v>7659</v>
      </c>
      <c r="G2272">
        <v>16102519.9990822</v>
      </c>
      <c r="H2272">
        <v>37210960.422706604</v>
      </c>
      <c r="I2272">
        <v>108595.68802910001</v>
      </c>
      <c r="J2272">
        <v>213336.37862749997</v>
      </c>
      <c r="K2272">
        <v>3.8982913829432452E-4</v>
      </c>
      <c r="L2272">
        <v>7.5104008850634171E-4</v>
      </c>
      <c r="M2272">
        <v>3.6135087118690091E-4</v>
      </c>
      <c r="N2272">
        <v>1.7022379162869531E-3</v>
      </c>
      <c r="O2272" t="s">
        <v>1539</v>
      </c>
    </row>
    <row r="2273" spans="1:15">
      <c r="A2273" t="s">
        <v>7660</v>
      </c>
      <c r="B2273" t="s">
        <v>169</v>
      </c>
      <c r="C2273" t="s">
        <v>444</v>
      </c>
      <c r="D2273" t="s">
        <v>168</v>
      </c>
      <c r="E2273" t="s">
        <v>445</v>
      </c>
      <c r="F2273" t="s">
        <v>7661</v>
      </c>
      <c r="G2273">
        <v>516912365.172203</v>
      </c>
      <c r="H2273">
        <v>690171011.56390119</v>
      </c>
      <c r="I2273">
        <v>2873246.1141462</v>
      </c>
      <c r="J2273">
        <v>2071111.0405238997</v>
      </c>
      <c r="K2273">
        <v>1.2514035188296396E-2</v>
      </c>
      <c r="L2273">
        <v>1.3929930636597121E-2</v>
      </c>
      <c r="M2273">
        <v>9.5606925590166238E-3</v>
      </c>
      <c r="N2273">
        <v>1.6525656640005659E-2</v>
      </c>
      <c r="O2273" t="s">
        <v>1539</v>
      </c>
    </row>
    <row r="2274" spans="1:15">
      <c r="A2274" t="s">
        <v>7662</v>
      </c>
      <c r="B2274" t="s">
        <v>169</v>
      </c>
      <c r="C2274" t="s">
        <v>860</v>
      </c>
      <c r="D2274" t="s">
        <v>168</v>
      </c>
      <c r="E2274" t="s">
        <v>861</v>
      </c>
      <c r="F2274" t="s">
        <v>7663</v>
      </c>
      <c r="G2274">
        <v>130593410.458223</v>
      </c>
      <c r="H2274">
        <v>201674776.0909763</v>
      </c>
      <c r="I2274">
        <v>673363.12490930001</v>
      </c>
      <c r="J2274">
        <v>203302.43034689999</v>
      </c>
      <c r="K2274">
        <v>3.1615620827515059E-3</v>
      </c>
      <c r="L2274">
        <v>4.0704631099077217E-3</v>
      </c>
      <c r="M2274">
        <v>2.2406078567862456E-3</v>
      </c>
      <c r="N2274">
        <v>1.6221757753469743E-3</v>
      </c>
      <c r="O2274" t="s">
        <v>1539</v>
      </c>
    </row>
    <row r="2275" spans="1:15">
      <c r="A2275" t="s">
        <v>7664</v>
      </c>
      <c r="B2275" t="s">
        <v>169</v>
      </c>
      <c r="C2275" t="s">
        <v>452</v>
      </c>
      <c r="D2275" t="s">
        <v>168</v>
      </c>
      <c r="E2275" t="s">
        <v>453</v>
      </c>
      <c r="F2275" t="s">
        <v>7665</v>
      </c>
      <c r="G2275">
        <v>170660710.41521624</v>
      </c>
      <c r="H2275">
        <v>296185239.26567513</v>
      </c>
      <c r="I2275">
        <v>1146263.0340535999</v>
      </c>
      <c r="J2275">
        <v>452110.63143916102</v>
      </c>
      <c r="K2275">
        <v>4.1315593885710399E-3</v>
      </c>
      <c r="L2275">
        <v>5.9779964232426703E-3</v>
      </c>
      <c r="M2275">
        <v>3.8141767272897244E-3</v>
      </c>
      <c r="N2275">
        <v>3.6074478443076535E-3</v>
      </c>
      <c r="O2275" t="s">
        <v>1539</v>
      </c>
    </row>
    <row r="2276" spans="1:15">
      <c r="A2276" t="s">
        <v>7666</v>
      </c>
      <c r="B2276" t="s">
        <v>169</v>
      </c>
      <c r="C2276" t="s">
        <v>7667</v>
      </c>
      <c r="D2276" t="s">
        <v>168</v>
      </c>
      <c r="E2276" t="s">
        <v>7668</v>
      </c>
      <c r="F2276" t="s">
        <v>7669</v>
      </c>
      <c r="G2276">
        <v>147900463.17666429</v>
      </c>
      <c r="H2276">
        <v>222715364.81065628</v>
      </c>
      <c r="I2276">
        <v>1050797.1711052</v>
      </c>
      <c r="J2276">
        <v>507703.18208465999</v>
      </c>
      <c r="K2276">
        <v>3.580551995388097E-3</v>
      </c>
      <c r="L2276">
        <v>4.4951316869813523E-3</v>
      </c>
      <c r="M2276">
        <v>3.4965151942114529E-3</v>
      </c>
      <c r="N2276">
        <v>4.0510278290279561E-3</v>
      </c>
      <c r="O2276" t="s">
        <v>1539</v>
      </c>
    </row>
    <row r="2277" spans="1:15">
      <c r="A2277" t="s">
        <v>7670</v>
      </c>
      <c r="B2277" t="s">
        <v>169</v>
      </c>
      <c r="C2277" t="s">
        <v>95</v>
      </c>
      <c r="D2277" t="s">
        <v>168</v>
      </c>
      <c r="E2277" t="s">
        <v>7671</v>
      </c>
      <c r="F2277" t="s">
        <v>7672</v>
      </c>
      <c r="G2277">
        <v>255049933.74302909</v>
      </c>
      <c r="H2277">
        <v>404962406.69333428</v>
      </c>
      <c r="I2277">
        <v>1441297.6999873</v>
      </c>
      <c r="J2277">
        <v>997226.053543463</v>
      </c>
      <c r="K2277">
        <v>6.174555032301565E-3</v>
      </c>
      <c r="L2277">
        <v>8.1734789510864367E-3</v>
      </c>
      <c r="M2277">
        <v>4.7959010986746231E-3</v>
      </c>
      <c r="N2277">
        <v>7.9569926628166223E-3</v>
      </c>
      <c r="O2277" t="s">
        <v>1539</v>
      </c>
    </row>
    <row r="2278" spans="1:15">
      <c r="A2278" t="s">
        <v>7673</v>
      </c>
      <c r="B2278" t="s">
        <v>169</v>
      </c>
      <c r="C2278" t="s">
        <v>472</v>
      </c>
      <c r="D2278" t="s">
        <v>168</v>
      </c>
      <c r="E2278" t="s">
        <v>473</v>
      </c>
      <c r="F2278" t="s">
        <v>7674</v>
      </c>
      <c r="G2278">
        <v>138581893.54256758</v>
      </c>
      <c r="H2278">
        <v>278568538.278045</v>
      </c>
      <c r="I2278">
        <v>888028.23983787</v>
      </c>
      <c r="J2278">
        <v>1218251.1301944999</v>
      </c>
      <c r="K2278">
        <v>3.3549568729598915E-3</v>
      </c>
      <c r="L2278">
        <v>5.6224332096453701E-3</v>
      </c>
      <c r="M2278">
        <v>2.9549034950448199E-3</v>
      </c>
      <c r="N2278">
        <v>9.7205796719622168E-3</v>
      </c>
      <c r="O2278" t="s">
        <v>1539</v>
      </c>
    </row>
    <row r="2279" spans="1:15">
      <c r="A2279" t="s">
        <v>7675</v>
      </c>
      <c r="B2279" t="s">
        <v>169</v>
      </c>
      <c r="C2279" t="s">
        <v>7676</v>
      </c>
      <c r="D2279" t="s">
        <v>168</v>
      </c>
      <c r="E2279" t="s">
        <v>7677</v>
      </c>
      <c r="F2279" t="s">
        <v>7678</v>
      </c>
      <c r="G2279">
        <v>90130615.162210003</v>
      </c>
      <c r="H2279">
        <v>139147136.16263598</v>
      </c>
      <c r="I2279">
        <v>418861.34937400004</v>
      </c>
      <c r="J2279">
        <v>292329.60303881997</v>
      </c>
      <c r="K2279">
        <v>2.1819901508971476E-3</v>
      </c>
      <c r="L2279">
        <v>2.8084488084112917E-3</v>
      </c>
      <c r="M2279">
        <v>1.3937562001748861E-3</v>
      </c>
      <c r="N2279">
        <v>2.3325348332393996E-3</v>
      </c>
      <c r="O2279" t="s">
        <v>1539</v>
      </c>
    </row>
    <row r="2280" spans="1:15">
      <c r="A2280" t="s">
        <v>7679</v>
      </c>
      <c r="B2280" t="s">
        <v>169</v>
      </c>
      <c r="C2280" t="s">
        <v>7680</v>
      </c>
      <c r="D2280" t="s">
        <v>168</v>
      </c>
      <c r="E2280" t="s">
        <v>7681</v>
      </c>
      <c r="F2280" t="s">
        <v>7682</v>
      </c>
      <c r="G2280">
        <v>758408026.80374503</v>
      </c>
      <c r="H2280">
        <v>853388734.16926825</v>
      </c>
      <c r="I2280">
        <v>3793691.4066407001</v>
      </c>
      <c r="J2280">
        <v>402144.69508129003</v>
      </c>
      <c r="K2280">
        <v>1.8360452126825747E-2</v>
      </c>
      <c r="L2280">
        <v>1.7224203384164707E-2</v>
      </c>
      <c r="M2280">
        <v>1.2623463414463874E-2</v>
      </c>
      <c r="N2280">
        <v>3.2087633258099488E-3</v>
      </c>
      <c r="O2280" t="s">
        <v>1539</v>
      </c>
    </row>
    <row r="2281" spans="1:15">
      <c r="A2281" t="s">
        <v>7683</v>
      </c>
      <c r="B2281" t="s">
        <v>169</v>
      </c>
      <c r="C2281" t="s">
        <v>5939</v>
      </c>
      <c r="D2281" t="s">
        <v>168</v>
      </c>
      <c r="E2281" t="s">
        <v>5940</v>
      </c>
      <c r="F2281" t="s">
        <v>7684</v>
      </c>
      <c r="G2281">
        <v>1823612440.455096</v>
      </c>
      <c r="H2281">
        <v>2192363723.4913735</v>
      </c>
      <c r="I2281">
        <v>7267729.8056120556</v>
      </c>
      <c r="J2281">
        <v>1954531.9993505999</v>
      </c>
      <c r="K2281">
        <v>4.4148199554227503E-2</v>
      </c>
      <c r="L2281">
        <v>4.4249141280543414E-2</v>
      </c>
      <c r="M2281">
        <v>2.4183285215755423E-2</v>
      </c>
      <c r="N2281">
        <v>1.5595457742816786E-2</v>
      </c>
      <c r="O2281" t="s">
        <v>1539</v>
      </c>
    </row>
    <row r="2282" spans="1:15">
      <c r="A2282" t="s">
        <v>7685</v>
      </c>
      <c r="B2282" t="s">
        <v>169</v>
      </c>
      <c r="C2282" t="s">
        <v>484</v>
      </c>
      <c r="D2282" t="s">
        <v>168</v>
      </c>
      <c r="E2282" t="s">
        <v>485</v>
      </c>
      <c r="F2282" t="s">
        <v>7686</v>
      </c>
      <c r="G2282">
        <v>299121122.60616434</v>
      </c>
      <c r="H2282">
        <v>371142549.32036459</v>
      </c>
      <c r="I2282">
        <v>2181452.3946797005</v>
      </c>
      <c r="J2282">
        <v>1226071.3157221</v>
      </c>
      <c r="K2282">
        <v>7.2414832881957771E-3</v>
      </c>
      <c r="L2282">
        <v>7.4908825228800976E-3</v>
      </c>
      <c r="M2282">
        <v>7.2587571162036476E-3</v>
      </c>
      <c r="N2282">
        <v>9.7829779202268635E-3</v>
      </c>
      <c r="O2282" t="s">
        <v>1539</v>
      </c>
    </row>
    <row r="2283" spans="1:15">
      <c r="A2283" t="s">
        <v>7687</v>
      </c>
      <c r="B2283" t="s">
        <v>169</v>
      </c>
      <c r="C2283" t="s">
        <v>7688</v>
      </c>
      <c r="D2283" t="s">
        <v>168</v>
      </c>
      <c r="E2283" t="s">
        <v>7689</v>
      </c>
      <c r="F2283" t="s">
        <v>7690</v>
      </c>
      <c r="G2283">
        <v>457272211.10146898</v>
      </c>
      <c r="H2283">
        <v>567970358.85357797</v>
      </c>
      <c r="I2283">
        <v>2291126.2988519003</v>
      </c>
      <c r="J2283">
        <v>2338257.9780470002</v>
      </c>
      <c r="K2283">
        <v>1.1070194729134715E-2</v>
      </c>
      <c r="L2283">
        <v>1.1463517838203183E-2</v>
      </c>
      <c r="M2283">
        <v>7.6236957388907045E-3</v>
      </c>
      <c r="N2283">
        <v>1.8657255803717836E-2</v>
      </c>
      <c r="O2283" t="s">
        <v>1539</v>
      </c>
    </row>
    <row r="2284" spans="1:15">
      <c r="A2284" t="s">
        <v>7691</v>
      </c>
      <c r="B2284" t="s">
        <v>169</v>
      </c>
      <c r="C2284" t="s">
        <v>7692</v>
      </c>
      <c r="D2284" t="s">
        <v>168</v>
      </c>
      <c r="E2284" t="s">
        <v>7693</v>
      </c>
      <c r="F2284" t="s">
        <v>7694</v>
      </c>
      <c r="G2284">
        <v>1370081774.4840682</v>
      </c>
      <c r="H2284">
        <v>1372837754.6277068</v>
      </c>
      <c r="I2284">
        <v>7153429.6386103993</v>
      </c>
      <c r="J2284">
        <v>2387306.7768219998</v>
      </c>
      <c r="K2284">
        <v>3.3168584642051392E-2</v>
      </c>
      <c r="L2284">
        <v>2.7708400348389735E-2</v>
      </c>
      <c r="M2284">
        <v>2.3802952758063465E-2</v>
      </c>
      <c r="N2284">
        <v>1.9048622365577958E-2</v>
      </c>
      <c r="O2284" t="s">
        <v>1539</v>
      </c>
    </row>
    <row r="2285" spans="1:15">
      <c r="A2285" t="s">
        <v>7695</v>
      </c>
      <c r="B2285" t="s">
        <v>169</v>
      </c>
      <c r="C2285" t="s">
        <v>7696</v>
      </c>
      <c r="D2285" t="s">
        <v>168</v>
      </c>
      <c r="E2285" t="s">
        <v>7697</v>
      </c>
      <c r="F2285" t="s">
        <v>7698</v>
      </c>
      <c r="G2285">
        <v>1093933347.9239981</v>
      </c>
      <c r="H2285">
        <v>1315279528.2861292</v>
      </c>
      <c r="I2285">
        <v>5961701.1439487999</v>
      </c>
      <c r="J2285">
        <v>1574988.7828919999</v>
      </c>
      <c r="K2285">
        <v>2.6483251962856991E-2</v>
      </c>
      <c r="L2285">
        <v>2.6546685226963632E-2</v>
      </c>
      <c r="M2285">
        <v>1.9837490246800329E-2</v>
      </c>
      <c r="N2285">
        <v>1.2567034470227991E-2</v>
      </c>
      <c r="O2285" t="s">
        <v>1539</v>
      </c>
    </row>
    <row r="2286" spans="1:15">
      <c r="A2286" t="s">
        <v>7699</v>
      </c>
      <c r="B2286" t="s">
        <v>169</v>
      </c>
      <c r="C2286" t="s">
        <v>7700</v>
      </c>
      <c r="D2286" t="s">
        <v>168</v>
      </c>
      <c r="E2286" t="s">
        <v>7701</v>
      </c>
      <c r="F2286" t="s">
        <v>7702</v>
      </c>
      <c r="G2286">
        <v>368194014.64359421</v>
      </c>
      <c r="H2286">
        <v>550122180.89010751</v>
      </c>
      <c r="I2286">
        <v>1874019.7196796001</v>
      </c>
      <c r="J2286">
        <v>630852.60781992995</v>
      </c>
      <c r="K2286">
        <v>8.913682793862154E-3</v>
      </c>
      <c r="L2286">
        <v>1.110328265466887E-2</v>
      </c>
      <c r="M2286">
        <v>6.2357785158669845E-3</v>
      </c>
      <c r="N2286">
        <v>5.0336526546868208E-3</v>
      </c>
      <c r="O2286" t="s">
        <v>1539</v>
      </c>
    </row>
    <row r="2287" spans="1:15">
      <c r="A2287" t="s">
        <v>7703</v>
      </c>
      <c r="B2287" t="s">
        <v>169</v>
      </c>
      <c r="C2287" t="s">
        <v>7704</v>
      </c>
      <c r="D2287" t="s">
        <v>168</v>
      </c>
      <c r="E2287" t="s">
        <v>7705</v>
      </c>
      <c r="F2287" t="s">
        <v>7706</v>
      </c>
      <c r="G2287">
        <v>90154048.650793791</v>
      </c>
      <c r="H2287">
        <v>181956792.26832062</v>
      </c>
      <c r="I2287">
        <v>644924.08749790001</v>
      </c>
      <c r="J2287">
        <v>550316.46533080004</v>
      </c>
      <c r="K2287">
        <v>2.1825574569251708E-3</v>
      </c>
      <c r="L2287">
        <v>3.6724890681977609E-3</v>
      </c>
      <c r="M2287">
        <v>2.1459772951973499E-3</v>
      </c>
      <c r="N2287">
        <v>4.3910445994715533E-3</v>
      </c>
      <c r="O2287" t="s">
        <v>1539</v>
      </c>
    </row>
    <row r="2288" spans="1:15">
      <c r="A2288" t="s">
        <v>7707</v>
      </c>
      <c r="B2288" t="s">
        <v>169</v>
      </c>
      <c r="C2288" t="s">
        <v>2691</v>
      </c>
      <c r="D2288" t="s">
        <v>168</v>
      </c>
      <c r="E2288" t="s">
        <v>2692</v>
      </c>
      <c r="F2288" t="s">
        <v>7708</v>
      </c>
      <c r="G2288">
        <v>412963730.10628575</v>
      </c>
      <c r="H2288">
        <v>580483234.57151532</v>
      </c>
      <c r="I2288">
        <v>2041700.5587978698</v>
      </c>
      <c r="J2288">
        <v>830102.65061510005</v>
      </c>
      <c r="K2288">
        <v>9.9975218203932729E-3</v>
      </c>
      <c r="L2288">
        <v>1.1716069000009099E-2</v>
      </c>
      <c r="M2288">
        <v>6.7937345304787322E-3</v>
      </c>
      <c r="N2288">
        <v>6.6234939178121902E-3</v>
      </c>
      <c r="O2288" t="s">
        <v>1539</v>
      </c>
    </row>
    <row r="2289" spans="1:15">
      <c r="A2289" t="s">
        <v>7709</v>
      </c>
      <c r="B2289" t="s">
        <v>169</v>
      </c>
      <c r="C2289" t="s">
        <v>7710</v>
      </c>
      <c r="D2289" t="s">
        <v>168</v>
      </c>
      <c r="E2289" t="s">
        <v>7711</v>
      </c>
      <c r="F2289" t="s">
        <v>7712</v>
      </c>
      <c r="G2289">
        <v>133383869.7627562</v>
      </c>
      <c r="H2289">
        <v>207054902.79520723</v>
      </c>
      <c r="I2289">
        <v>1092890.8105133001</v>
      </c>
      <c r="J2289">
        <v>445147.65047509997</v>
      </c>
      <c r="K2289">
        <v>3.2291168720760067E-3</v>
      </c>
      <c r="L2289">
        <v>4.1790518372670738E-3</v>
      </c>
      <c r="M2289">
        <v>3.6365812829079794E-3</v>
      </c>
      <c r="N2289">
        <v>3.5518893395478789E-3</v>
      </c>
      <c r="O2289" t="s">
        <v>1539</v>
      </c>
    </row>
    <row r="2290" spans="1:15">
      <c r="A2290" t="s">
        <v>7713</v>
      </c>
      <c r="B2290" t="s">
        <v>169</v>
      </c>
      <c r="C2290" t="s">
        <v>524</v>
      </c>
      <c r="D2290" t="s">
        <v>168</v>
      </c>
      <c r="E2290" t="s">
        <v>525</v>
      </c>
      <c r="F2290" t="s">
        <v>7714</v>
      </c>
      <c r="G2290">
        <v>690816559.76920593</v>
      </c>
      <c r="H2290">
        <v>767891876.96186793</v>
      </c>
      <c r="I2290">
        <v>2953175.6909638001</v>
      </c>
      <c r="J2290">
        <v>2119336.3159640757</v>
      </c>
      <c r="K2290">
        <v>1.672411673636354E-2</v>
      </c>
      <c r="L2290">
        <v>1.549859441103868E-2</v>
      </c>
      <c r="M2290">
        <v>9.8266572832228054E-3</v>
      </c>
      <c r="N2290">
        <v>1.6910452205139846E-2</v>
      </c>
      <c r="O2290" t="s">
        <v>1539</v>
      </c>
    </row>
    <row r="2291" spans="1:15">
      <c r="A2291" t="s">
        <v>7715</v>
      </c>
      <c r="B2291" t="s">
        <v>169</v>
      </c>
      <c r="C2291" t="s">
        <v>528</v>
      </c>
      <c r="D2291" t="s">
        <v>168</v>
      </c>
      <c r="E2291" t="s">
        <v>529</v>
      </c>
      <c r="F2291" t="s">
        <v>7716</v>
      </c>
      <c r="G2291">
        <v>3070455126.715456</v>
      </c>
      <c r="H2291">
        <v>3121609612.010767</v>
      </c>
      <c r="I2291">
        <v>15202941.821477499</v>
      </c>
      <c r="J2291">
        <v>6148806.5988452993</v>
      </c>
      <c r="K2291">
        <v>7.4333264376451644E-2</v>
      </c>
      <c r="L2291">
        <v>6.3004392594398009E-2</v>
      </c>
      <c r="M2291">
        <v>5.058760961413647E-2</v>
      </c>
      <c r="N2291">
        <v>4.9062104643416322E-2</v>
      </c>
      <c r="O2291" t="s">
        <v>1539</v>
      </c>
    </row>
    <row r="2292" spans="1:15">
      <c r="A2292" t="s">
        <v>7717</v>
      </c>
      <c r="B2292" t="s">
        <v>169</v>
      </c>
      <c r="C2292" t="s">
        <v>7718</v>
      </c>
      <c r="D2292" t="s">
        <v>168</v>
      </c>
      <c r="E2292" t="s">
        <v>7719</v>
      </c>
      <c r="F2292" t="s">
        <v>7720</v>
      </c>
      <c r="G2292">
        <v>94713761.334428102</v>
      </c>
      <c r="H2292">
        <v>144036666.4830907</v>
      </c>
      <c r="I2292">
        <v>644337.45983760001</v>
      </c>
      <c r="J2292">
        <v>151349.05179117099</v>
      </c>
      <c r="K2292">
        <v>2.2929444563781869E-3</v>
      </c>
      <c r="L2292">
        <v>2.9071356803144397E-3</v>
      </c>
      <c r="M2292">
        <v>2.1440252985761312E-3</v>
      </c>
      <c r="N2292">
        <v>1.20763320447495E-3</v>
      </c>
      <c r="O2292" t="s">
        <v>1539</v>
      </c>
    </row>
    <row r="2293" spans="1:15">
      <c r="A2293" t="s">
        <v>7721</v>
      </c>
      <c r="B2293" t="s">
        <v>169</v>
      </c>
      <c r="C2293" t="s">
        <v>6712</v>
      </c>
      <c r="D2293" t="s">
        <v>168</v>
      </c>
      <c r="E2293" t="s">
        <v>6713</v>
      </c>
      <c r="F2293" t="s">
        <v>7722</v>
      </c>
      <c r="G2293">
        <v>1013393357.0769501</v>
      </c>
      <c r="H2293">
        <v>992820176.07383823</v>
      </c>
      <c r="I2293">
        <v>4408266.1667999001</v>
      </c>
      <c r="J2293">
        <v>2518133.0297209998</v>
      </c>
      <c r="K2293">
        <v>2.4533443160760983E-2</v>
      </c>
      <c r="L2293">
        <v>2.0038390421505309E-2</v>
      </c>
      <c r="M2293">
        <v>1.466845368086836E-2</v>
      </c>
      <c r="N2293">
        <v>2.0092501565005395E-2</v>
      </c>
      <c r="O2293" t="s">
        <v>1539</v>
      </c>
    </row>
    <row r="2294" spans="1:15">
      <c r="A2294" t="s">
        <v>7723</v>
      </c>
      <c r="B2294" t="s">
        <v>169</v>
      </c>
      <c r="C2294" t="s">
        <v>7724</v>
      </c>
      <c r="D2294" t="s">
        <v>168</v>
      </c>
      <c r="E2294" t="s">
        <v>7725</v>
      </c>
      <c r="F2294" t="s">
        <v>7726</v>
      </c>
      <c r="G2294">
        <v>256380758.27822897</v>
      </c>
      <c r="H2294">
        <v>367439820.35890412</v>
      </c>
      <c r="I2294">
        <v>1233889.9403276201</v>
      </c>
      <c r="J2294">
        <v>572894.645259285</v>
      </c>
      <c r="K2294">
        <v>6.2067732305591964E-3</v>
      </c>
      <c r="L2294">
        <v>7.4161492223863718E-3</v>
      </c>
      <c r="M2294">
        <v>4.1057542244832155E-3</v>
      </c>
      <c r="N2294">
        <v>4.5711987494682759E-3</v>
      </c>
      <c r="O2294" t="s">
        <v>1539</v>
      </c>
    </row>
    <row r="2295" spans="1:15">
      <c r="A2295" t="s">
        <v>7727</v>
      </c>
      <c r="B2295" t="s">
        <v>169</v>
      </c>
      <c r="C2295" t="s">
        <v>536</v>
      </c>
      <c r="D2295" t="s">
        <v>168</v>
      </c>
      <c r="E2295" t="s">
        <v>537</v>
      </c>
      <c r="F2295" t="s">
        <v>7728</v>
      </c>
      <c r="G2295">
        <v>171780936.56434241</v>
      </c>
      <c r="H2295">
        <v>268379168.19676402</v>
      </c>
      <c r="I2295">
        <v>2343055.9216833999</v>
      </c>
      <c r="J2295">
        <v>3664568.4591407003</v>
      </c>
      <c r="K2295">
        <v>4.1586791682349383E-3</v>
      </c>
      <c r="L2295">
        <v>5.4167780660871996E-3</v>
      </c>
      <c r="M2295">
        <v>7.7964909464273173E-3</v>
      </c>
      <c r="N2295">
        <v>2.9240054687862109E-2</v>
      </c>
      <c r="O2295" t="s">
        <v>1539</v>
      </c>
    </row>
    <row r="2296" spans="1:15">
      <c r="A2296" t="s">
        <v>7729</v>
      </c>
      <c r="B2296" t="s">
        <v>169</v>
      </c>
      <c r="C2296" t="s">
        <v>7730</v>
      </c>
      <c r="D2296" t="s">
        <v>168</v>
      </c>
      <c r="E2296" t="s">
        <v>7731</v>
      </c>
      <c r="F2296" t="s">
        <v>7732</v>
      </c>
      <c r="G2296">
        <v>2963973276.8065696</v>
      </c>
      <c r="H2296">
        <v>2272623667.6648769</v>
      </c>
      <c r="I2296">
        <v>80794085.53989999</v>
      </c>
      <c r="J2296">
        <v>16912443.470876999</v>
      </c>
      <c r="K2296">
        <v>7.1755423902020776E-2</v>
      </c>
      <c r="L2296">
        <v>4.5869052051209773E-2</v>
      </c>
      <c r="M2296">
        <v>0.26884136678399762</v>
      </c>
      <c r="N2296">
        <v>0.13494652303747096</v>
      </c>
      <c r="O2296" t="s">
        <v>1539</v>
      </c>
    </row>
    <row r="2297" spans="1:15">
      <c r="A2297" t="s">
        <v>7733</v>
      </c>
      <c r="B2297" t="s">
        <v>169</v>
      </c>
      <c r="C2297" t="s">
        <v>544</v>
      </c>
      <c r="D2297" t="s">
        <v>168</v>
      </c>
      <c r="E2297" t="s">
        <v>545</v>
      </c>
      <c r="F2297" t="s">
        <v>7734</v>
      </c>
      <c r="G2297">
        <v>202284620.14027283</v>
      </c>
      <c r="H2297">
        <v>259865501.32797018</v>
      </c>
      <c r="I2297">
        <v>927874.99023514497</v>
      </c>
      <c r="J2297">
        <v>152892.83819228818</v>
      </c>
      <c r="K2297">
        <v>4.8971489657502008E-3</v>
      </c>
      <c r="L2297">
        <v>5.2449441481765332E-3</v>
      </c>
      <c r="M2297">
        <v>3.0874930870566494E-3</v>
      </c>
      <c r="N2297">
        <v>1.2199512711991367E-3</v>
      </c>
      <c r="O2297" t="s">
        <v>1539</v>
      </c>
    </row>
    <row r="2298" spans="1:15">
      <c r="A2298" t="s">
        <v>7735</v>
      </c>
      <c r="B2298" t="s">
        <v>169</v>
      </c>
      <c r="C2298" t="s">
        <v>7736</v>
      </c>
      <c r="D2298" t="s">
        <v>168</v>
      </c>
      <c r="E2298" t="s">
        <v>7737</v>
      </c>
      <c r="F2298" t="s">
        <v>7738</v>
      </c>
      <c r="G2298">
        <v>50204430.193009995</v>
      </c>
      <c r="H2298">
        <v>117631355.2837</v>
      </c>
      <c r="I2298">
        <v>537757.11465500004</v>
      </c>
      <c r="J2298">
        <v>96233.009295719996</v>
      </c>
      <c r="K2298">
        <v>1.2154091261376578E-3</v>
      </c>
      <c r="L2298">
        <v>2.3741892840121698E-3</v>
      </c>
      <c r="M2298">
        <v>1.7893804569428893E-3</v>
      </c>
      <c r="N2298">
        <v>7.6785533848212331E-4</v>
      </c>
      <c r="O2298" t="s">
        <v>1539</v>
      </c>
    </row>
    <row r="2299" spans="1:15">
      <c r="A2299" t="s">
        <v>7739</v>
      </c>
      <c r="B2299" t="s">
        <v>169</v>
      </c>
      <c r="C2299" t="s">
        <v>7740</v>
      </c>
      <c r="D2299" t="s">
        <v>168</v>
      </c>
      <c r="E2299" t="s">
        <v>7741</v>
      </c>
      <c r="F2299" t="s">
        <v>7742</v>
      </c>
      <c r="G2299">
        <v>458113532.68716794</v>
      </c>
      <c r="H2299">
        <v>645214598.80107129</v>
      </c>
      <c r="I2299">
        <v>2695173.7151399995</v>
      </c>
      <c r="J2299">
        <v>937327.85369858006</v>
      </c>
      <c r="K2299">
        <v>1.1090562452248869E-2</v>
      </c>
      <c r="L2299">
        <v>1.3022561736768346E-2</v>
      </c>
      <c r="M2299">
        <v>8.9681587514312874E-3</v>
      </c>
      <c r="N2299">
        <v>7.4790573591930242E-3</v>
      </c>
      <c r="O2299" t="s">
        <v>1539</v>
      </c>
    </row>
    <row r="2300" spans="1:15">
      <c r="A2300" t="s">
        <v>7743</v>
      </c>
      <c r="B2300" t="s">
        <v>169</v>
      </c>
      <c r="C2300" t="s">
        <v>7744</v>
      </c>
      <c r="D2300" t="s">
        <v>168</v>
      </c>
      <c r="E2300" t="s">
        <v>7745</v>
      </c>
      <c r="F2300" t="s">
        <v>7746</v>
      </c>
      <c r="G2300">
        <v>136754992.406533</v>
      </c>
      <c r="H2300">
        <v>215111528.34529591</v>
      </c>
      <c r="I2300">
        <v>711192.10038439988</v>
      </c>
      <c r="J2300">
        <v>261439.96371370702</v>
      </c>
      <c r="K2300">
        <v>3.3107290567143677E-3</v>
      </c>
      <c r="L2300">
        <v>4.3416611517664858E-3</v>
      </c>
      <c r="M2300">
        <v>2.3664833265412905E-3</v>
      </c>
      <c r="N2300">
        <v>2.0860624987134313E-3</v>
      </c>
      <c r="O2300" t="s">
        <v>1539</v>
      </c>
    </row>
    <row r="2301" spans="1:15">
      <c r="A2301" t="s">
        <v>7747</v>
      </c>
      <c r="B2301" t="s">
        <v>169</v>
      </c>
      <c r="C2301" t="s">
        <v>4327</v>
      </c>
      <c r="D2301" t="s">
        <v>168</v>
      </c>
      <c r="E2301" t="s">
        <v>4328</v>
      </c>
      <c r="F2301" t="s">
        <v>7748</v>
      </c>
      <c r="G2301">
        <v>294560490.16983771</v>
      </c>
      <c r="H2301">
        <v>470834895.30395377</v>
      </c>
      <c r="I2301">
        <v>1555915.2205697999</v>
      </c>
      <c r="J2301">
        <v>493450.56985140004</v>
      </c>
      <c r="K2301">
        <v>7.1310740222652463E-3</v>
      </c>
      <c r="L2301">
        <v>9.5030033469701743E-3</v>
      </c>
      <c r="M2301">
        <v>5.1772895466641097E-3</v>
      </c>
      <c r="N2301">
        <v>3.9373044354573151E-3</v>
      </c>
      <c r="O2301" t="s">
        <v>1539</v>
      </c>
    </row>
    <row r="2302" spans="1:15">
      <c r="A2302" t="s">
        <v>7749</v>
      </c>
      <c r="B2302" t="s">
        <v>169</v>
      </c>
      <c r="C2302" t="s">
        <v>3017</v>
      </c>
      <c r="D2302" t="s">
        <v>168</v>
      </c>
      <c r="E2302" t="s">
        <v>3018</v>
      </c>
      <c r="F2302" t="s">
        <v>7750</v>
      </c>
      <c r="G2302">
        <v>22070959.436964002</v>
      </c>
      <c r="H2302">
        <v>42361549.720383398</v>
      </c>
      <c r="I2302">
        <v>210141.02877500001</v>
      </c>
      <c r="J2302">
        <v>105921.52152641</v>
      </c>
      <c r="K2302">
        <v>5.3432028646019781E-4</v>
      </c>
      <c r="L2302">
        <v>8.5499599284323991E-4</v>
      </c>
      <c r="M2302">
        <v>6.9924179493765831E-4</v>
      </c>
      <c r="N2302">
        <v>8.4516120154023229E-4</v>
      </c>
      <c r="O2302" t="s">
        <v>1539</v>
      </c>
    </row>
    <row r="2303" spans="1:15">
      <c r="A2303" t="s">
        <v>7751</v>
      </c>
      <c r="B2303" t="s">
        <v>169</v>
      </c>
      <c r="C2303" t="s">
        <v>7752</v>
      </c>
      <c r="D2303" t="s">
        <v>168</v>
      </c>
      <c r="E2303" t="s">
        <v>7753</v>
      </c>
      <c r="F2303" t="s">
        <v>7754</v>
      </c>
      <c r="G2303">
        <v>146205952.61420134</v>
      </c>
      <c r="H2303">
        <v>274515984.64881754</v>
      </c>
      <c r="I2303">
        <v>998710.92110878008</v>
      </c>
      <c r="J2303">
        <v>529216.44468257006</v>
      </c>
      <c r="K2303">
        <v>3.5395292491078121E-3</v>
      </c>
      <c r="L2303">
        <v>5.5406392918911154E-3</v>
      </c>
      <c r="M2303">
        <v>3.3231988116307603E-3</v>
      </c>
      <c r="N2303">
        <v>4.222684869110851E-3</v>
      </c>
      <c r="O2303" t="s">
        <v>1539</v>
      </c>
    </row>
    <row r="2304" spans="1:15">
      <c r="A2304" t="s">
        <v>7755</v>
      </c>
      <c r="B2304" t="s">
        <v>169</v>
      </c>
      <c r="C2304" t="s">
        <v>6468</v>
      </c>
      <c r="D2304" t="s">
        <v>168</v>
      </c>
      <c r="E2304" t="s">
        <v>6469</v>
      </c>
      <c r="F2304" t="s">
        <v>7756</v>
      </c>
      <c r="G2304">
        <v>150911063.78418702</v>
      </c>
      <c r="H2304">
        <v>289415883.50861901</v>
      </c>
      <c r="I2304">
        <v>809161.87589800009</v>
      </c>
      <c r="J2304">
        <v>819898.75097420998</v>
      </c>
      <c r="K2304">
        <v>3.6534362296971276E-3</v>
      </c>
      <c r="L2304">
        <v>5.8413684649971211E-3</v>
      </c>
      <c r="M2304">
        <v>2.6924765991502187E-3</v>
      </c>
      <c r="N2304">
        <v>6.542075713498156E-3</v>
      </c>
      <c r="O2304" t="s">
        <v>1539</v>
      </c>
    </row>
    <row r="2305" spans="1:15">
      <c r="A2305" t="s">
        <v>7757</v>
      </c>
      <c r="B2305" t="s">
        <v>169</v>
      </c>
      <c r="C2305" t="s">
        <v>1014</v>
      </c>
      <c r="D2305" t="s">
        <v>168</v>
      </c>
      <c r="E2305" t="s">
        <v>1015</v>
      </c>
      <c r="F2305" t="s">
        <v>7758</v>
      </c>
      <c r="G2305">
        <v>159089188.92080599</v>
      </c>
      <c r="H2305">
        <v>245112270.88748473</v>
      </c>
      <c r="I2305">
        <v>836292.57678430004</v>
      </c>
      <c r="J2305">
        <v>136859.82181232996</v>
      </c>
      <c r="K2305">
        <v>3.8514221024085441E-3</v>
      </c>
      <c r="L2305">
        <v>4.9471752282156459E-3</v>
      </c>
      <c r="M2305">
        <v>2.7827536863817915E-3</v>
      </c>
      <c r="N2305">
        <v>1.0920218080199178E-3</v>
      </c>
      <c r="O2305" t="s">
        <v>1539</v>
      </c>
    </row>
    <row r="2306" spans="1:15">
      <c r="A2306" t="s">
        <v>7759</v>
      </c>
      <c r="B2306" t="s">
        <v>169</v>
      </c>
      <c r="C2306" t="s">
        <v>7760</v>
      </c>
      <c r="D2306" t="s">
        <v>168</v>
      </c>
      <c r="E2306" t="s">
        <v>7761</v>
      </c>
      <c r="F2306" t="s">
        <v>7762</v>
      </c>
      <c r="G2306">
        <v>163997441.90571898</v>
      </c>
      <c r="H2306">
        <v>284315555.83001357</v>
      </c>
      <c r="I2306">
        <v>836647.62777439994</v>
      </c>
      <c r="J2306">
        <v>710794.85204180004</v>
      </c>
      <c r="K2306">
        <v>3.970246983964241E-3</v>
      </c>
      <c r="L2306">
        <v>5.7384270061463646E-3</v>
      </c>
      <c r="M2306">
        <v>2.7839351143640334E-3</v>
      </c>
      <c r="N2306">
        <v>5.6715219205992476E-3</v>
      </c>
      <c r="O2306" t="s">
        <v>1539</v>
      </c>
    </row>
    <row r="2307" spans="1:15">
      <c r="A2307" t="s">
        <v>7763</v>
      </c>
      <c r="B2307" t="s">
        <v>169</v>
      </c>
      <c r="C2307" t="s">
        <v>2280</v>
      </c>
      <c r="D2307" t="s">
        <v>168</v>
      </c>
      <c r="E2307" t="s">
        <v>2281</v>
      </c>
      <c r="F2307" t="s">
        <v>7764</v>
      </c>
      <c r="G2307">
        <v>94785865.609763995</v>
      </c>
      <c r="H2307">
        <v>192952774.933442</v>
      </c>
      <c r="I2307">
        <v>1006583.9065506</v>
      </c>
      <c r="J2307">
        <v>400706.65140839998</v>
      </c>
      <c r="K2307">
        <v>2.2946900432504981E-3</v>
      </c>
      <c r="L2307">
        <v>3.8944243179256225E-3</v>
      </c>
      <c r="M2307">
        <v>3.3493960778378778E-3</v>
      </c>
      <c r="N2307">
        <v>3.1972889936729802E-3</v>
      </c>
      <c r="O2307" t="s">
        <v>1539</v>
      </c>
    </row>
    <row r="2308" spans="1:15">
      <c r="A2308" t="s">
        <v>7765</v>
      </c>
      <c r="B2308" t="s">
        <v>169</v>
      </c>
      <c r="C2308" t="s">
        <v>149</v>
      </c>
      <c r="D2308" t="s">
        <v>168</v>
      </c>
      <c r="E2308" t="s">
        <v>584</v>
      </c>
      <c r="F2308" t="s">
        <v>7766</v>
      </c>
      <c r="G2308">
        <v>793296064.59153295</v>
      </c>
      <c r="H2308">
        <v>1154504230.4586329</v>
      </c>
      <c r="I2308">
        <v>1880237.1701585001</v>
      </c>
      <c r="J2308">
        <v>6338209.1250691004</v>
      </c>
      <c r="K2308">
        <v>1.9205063635357851E-2</v>
      </c>
      <c r="L2308">
        <v>2.3301708678701419E-2</v>
      </c>
      <c r="M2308">
        <v>6.2564670090096393E-3</v>
      </c>
      <c r="N2308">
        <v>5.0573371327761969E-2</v>
      </c>
      <c r="O2308" t="s">
        <v>1539</v>
      </c>
    </row>
    <row r="2309" spans="1:15">
      <c r="A2309" t="s">
        <v>7767</v>
      </c>
      <c r="B2309" t="s">
        <v>169</v>
      </c>
      <c r="C2309" t="s">
        <v>2286</v>
      </c>
      <c r="D2309" t="s">
        <v>168</v>
      </c>
      <c r="E2309" t="s">
        <v>2287</v>
      </c>
      <c r="F2309" t="s">
        <v>7768</v>
      </c>
      <c r="G2309">
        <v>136910387.96570158</v>
      </c>
      <c r="H2309">
        <v>223231953.47664309</v>
      </c>
      <c r="I2309">
        <v>1149209.2562295001</v>
      </c>
      <c r="J2309">
        <v>360089.20679290005</v>
      </c>
      <c r="K2309">
        <v>3.3144910589928247E-3</v>
      </c>
      <c r="L2309">
        <v>4.5055581525446364E-3</v>
      </c>
      <c r="M2309">
        <v>3.8239802468335799E-3</v>
      </c>
      <c r="N2309">
        <v>2.8731972718016086E-3</v>
      </c>
      <c r="O2309" t="s">
        <v>1539</v>
      </c>
    </row>
    <row r="2310" spans="1:15">
      <c r="A2310" t="s">
        <v>7769</v>
      </c>
      <c r="B2310" t="s">
        <v>169</v>
      </c>
      <c r="C2310" t="s">
        <v>7770</v>
      </c>
      <c r="D2310" t="s">
        <v>168</v>
      </c>
      <c r="E2310" t="s">
        <v>7771</v>
      </c>
      <c r="F2310" t="s">
        <v>7772</v>
      </c>
      <c r="G2310">
        <v>1247826256.9548788</v>
      </c>
      <c r="H2310">
        <v>1610858714.7972374</v>
      </c>
      <c r="I2310">
        <v>4136665.3791638031</v>
      </c>
      <c r="J2310">
        <v>1317285.6090633001</v>
      </c>
      <c r="K2310">
        <v>3.0208876282561886E-2</v>
      </c>
      <c r="L2310">
        <v>3.2512449503837089E-2</v>
      </c>
      <c r="M2310">
        <v>1.3764705263149849E-2</v>
      </c>
      <c r="N2310">
        <v>1.0510788290083291E-2</v>
      </c>
      <c r="O2310" t="s">
        <v>1539</v>
      </c>
    </row>
    <row r="2311" spans="1:15">
      <c r="A2311" t="s">
        <v>7773</v>
      </c>
      <c r="B2311" t="s">
        <v>169</v>
      </c>
      <c r="C2311" t="s">
        <v>143</v>
      </c>
      <c r="D2311" t="s">
        <v>168</v>
      </c>
      <c r="E2311" t="s">
        <v>6490</v>
      </c>
      <c r="F2311" t="s">
        <v>7774</v>
      </c>
      <c r="G2311">
        <v>80483324.076127768</v>
      </c>
      <c r="H2311">
        <v>143648190.76439905</v>
      </c>
      <c r="I2311">
        <v>527989.73092706001</v>
      </c>
      <c r="J2311">
        <v>191070.06063760002</v>
      </c>
      <c r="K2311">
        <v>1.9484369448662707E-3</v>
      </c>
      <c r="L2311">
        <v>2.8992949571824802E-3</v>
      </c>
      <c r="M2311">
        <v>1.7568796027804098E-3</v>
      </c>
      <c r="N2311">
        <v>1.524572152096353E-3</v>
      </c>
      <c r="O2311" t="s">
        <v>1539</v>
      </c>
    </row>
    <row r="2312" spans="1:15">
      <c r="A2312" t="s">
        <v>7775</v>
      </c>
      <c r="B2312" t="s">
        <v>169</v>
      </c>
      <c r="C2312" t="s">
        <v>4337</v>
      </c>
      <c r="D2312" t="s">
        <v>168</v>
      </c>
      <c r="E2312" t="s">
        <v>4338</v>
      </c>
      <c r="F2312" t="s">
        <v>7776</v>
      </c>
      <c r="G2312">
        <v>1323551196.351378</v>
      </c>
      <c r="H2312">
        <v>1654532440.1513171</v>
      </c>
      <c r="I2312">
        <v>5821928.9135510996</v>
      </c>
      <c r="J2312">
        <v>2184074.3891969998</v>
      </c>
      <c r="K2312">
        <v>3.2042116537752366E-2</v>
      </c>
      <c r="L2312">
        <v>3.3393929535062358E-2</v>
      </c>
      <c r="M2312">
        <v>1.937239979856438E-2</v>
      </c>
      <c r="N2312">
        <v>1.7427005469957662E-2</v>
      </c>
      <c r="O2312" t="s">
        <v>1539</v>
      </c>
    </row>
    <row r="2313" spans="1:15">
      <c r="A2313" t="s">
        <v>7777</v>
      </c>
      <c r="B2313" t="s">
        <v>167</v>
      </c>
      <c r="C2313" t="s">
        <v>4430</v>
      </c>
      <c r="D2313" t="s">
        <v>166</v>
      </c>
      <c r="E2313" t="s">
        <v>4431</v>
      </c>
      <c r="F2313" t="s">
        <v>7778</v>
      </c>
      <c r="G2313">
        <v>97553272.265171766</v>
      </c>
      <c r="H2313">
        <v>95042975.876762569</v>
      </c>
      <c r="I2313">
        <v>145328.85005137642</v>
      </c>
      <c r="J2313">
        <v>478860.78050297336</v>
      </c>
      <c r="K2313">
        <v>2.826065050478177E-2</v>
      </c>
      <c r="L2313">
        <v>3.0398445740972113E-2</v>
      </c>
      <c r="M2313">
        <v>2.465803434043784E-2</v>
      </c>
      <c r="N2313">
        <v>2.4657129302832034E-2</v>
      </c>
      <c r="O2313" t="s">
        <v>109</v>
      </c>
    </row>
    <row r="2314" spans="1:15">
      <c r="A2314" t="s">
        <v>7779</v>
      </c>
      <c r="B2314" t="s">
        <v>167</v>
      </c>
      <c r="C2314" t="s">
        <v>1536</v>
      </c>
      <c r="D2314" t="s">
        <v>166</v>
      </c>
      <c r="E2314" t="s">
        <v>1537</v>
      </c>
      <c r="F2314" t="s">
        <v>7780</v>
      </c>
      <c r="G2314">
        <v>677460438.75378799</v>
      </c>
      <c r="H2314">
        <v>625452183.74783123</v>
      </c>
      <c r="I2314">
        <v>1300646.4690380099</v>
      </c>
      <c r="J2314">
        <v>4285957.8214060003</v>
      </c>
      <c r="K2314">
        <v>0.19625659135651763</v>
      </c>
      <c r="L2314">
        <v>0.20004397059161819</v>
      </c>
      <c r="M2314">
        <v>0.22068147712564054</v>
      </c>
      <c r="N2314">
        <v>0.22068922845986932</v>
      </c>
      <c r="O2314" t="s">
        <v>109</v>
      </c>
    </row>
    <row r="2315" spans="1:15">
      <c r="A2315" t="s">
        <v>7781</v>
      </c>
      <c r="B2315" t="s">
        <v>167</v>
      </c>
      <c r="C2315" t="s">
        <v>7782</v>
      </c>
      <c r="D2315" t="s">
        <v>166</v>
      </c>
      <c r="E2315" t="s">
        <v>7783</v>
      </c>
      <c r="F2315" t="s">
        <v>7784</v>
      </c>
      <c r="G2315">
        <v>209370054.29416299</v>
      </c>
      <c r="H2315">
        <v>233102513.0837456</v>
      </c>
      <c r="I2315">
        <v>388751.17476148001</v>
      </c>
      <c r="J2315">
        <v>1281004.5453794601</v>
      </c>
      <c r="K2315">
        <v>6.0653361934297448E-2</v>
      </c>
      <c r="L2315">
        <v>7.4555263350007922E-2</v>
      </c>
      <c r="M2315">
        <v>6.5959648161843673E-2</v>
      </c>
      <c r="N2315">
        <v>6.5960496242270128E-2</v>
      </c>
      <c r="O2315" t="s">
        <v>109</v>
      </c>
    </row>
    <row r="2316" spans="1:15">
      <c r="A2316" t="s">
        <v>7785</v>
      </c>
      <c r="B2316" t="s">
        <v>167</v>
      </c>
      <c r="C2316" t="s">
        <v>7786</v>
      </c>
      <c r="D2316" t="s">
        <v>166</v>
      </c>
      <c r="E2316" t="s">
        <v>7787</v>
      </c>
      <c r="F2316" t="s">
        <v>7788</v>
      </c>
      <c r="G2316">
        <v>2031155787.3145378</v>
      </c>
      <c r="H2316">
        <v>1692823803.353838</v>
      </c>
      <c r="I2316">
        <v>3086242.3112893999</v>
      </c>
      <c r="J2316">
        <v>10169510.196549699</v>
      </c>
      <c r="K2316">
        <v>0.58841474502290436</v>
      </c>
      <c r="L2316">
        <v>0.54143099014494511</v>
      </c>
      <c r="M2316">
        <v>0.52364460922785316</v>
      </c>
      <c r="N2316">
        <v>0.52364056124917446</v>
      </c>
      <c r="O2316" t="s">
        <v>109</v>
      </c>
    </row>
    <row r="2317" spans="1:15">
      <c r="A2317" t="s">
        <v>7789</v>
      </c>
      <c r="B2317" t="s">
        <v>167</v>
      </c>
      <c r="C2317" t="s">
        <v>149</v>
      </c>
      <c r="D2317" t="s">
        <v>166</v>
      </c>
      <c r="E2317" t="s">
        <v>584</v>
      </c>
      <c r="F2317" t="s">
        <v>7790</v>
      </c>
      <c r="G2317">
        <v>436372223.02893704</v>
      </c>
      <c r="H2317">
        <v>480152056.23721391</v>
      </c>
      <c r="I2317">
        <v>972803.91189440002</v>
      </c>
      <c r="J2317">
        <v>3205450.5852940003</v>
      </c>
      <c r="K2317">
        <v>0.12641465118149883</v>
      </c>
      <c r="L2317">
        <v>0.15357133017245667</v>
      </c>
      <c r="M2317">
        <v>0.16505623114422485</v>
      </c>
      <c r="N2317">
        <v>0.16505258474585396</v>
      </c>
      <c r="O2317" t="s">
        <v>109</v>
      </c>
    </row>
    <row r="2318" spans="1:15">
      <c r="A2318" t="s">
        <v>7791</v>
      </c>
      <c r="B2318" t="s">
        <v>165</v>
      </c>
      <c r="C2318" t="s">
        <v>7792</v>
      </c>
      <c r="D2318" t="s">
        <v>164</v>
      </c>
      <c r="E2318" t="s">
        <v>7793</v>
      </c>
      <c r="F2318" t="s">
        <v>7794</v>
      </c>
      <c r="G2318">
        <v>79795912.591311201</v>
      </c>
      <c r="H2318">
        <v>115705789.00056449</v>
      </c>
      <c r="I2318">
        <v>247911.15140469</v>
      </c>
      <c r="J2318">
        <v>796554.78030439001</v>
      </c>
      <c r="K2318">
        <v>3.4627698204582015E-3</v>
      </c>
      <c r="L2318">
        <v>4.0891081455585523E-3</v>
      </c>
      <c r="M2318">
        <v>3.7585231641839465E-3</v>
      </c>
      <c r="N2318">
        <v>3.8873862213667405E-3</v>
      </c>
      <c r="O2318" t="s">
        <v>6500</v>
      </c>
    </row>
    <row r="2319" spans="1:15">
      <c r="A2319" t="s">
        <v>7795</v>
      </c>
      <c r="B2319" t="s">
        <v>165</v>
      </c>
      <c r="C2319" t="s">
        <v>7796</v>
      </c>
      <c r="D2319" t="s">
        <v>164</v>
      </c>
      <c r="E2319" t="s">
        <v>7797</v>
      </c>
      <c r="F2319" t="s">
        <v>7798</v>
      </c>
      <c r="G2319">
        <v>767117691.88751304</v>
      </c>
      <c r="H2319">
        <v>1021656491.1115892</v>
      </c>
      <c r="I2319">
        <v>2151083.1567334998</v>
      </c>
      <c r="J2319">
        <v>7200124.5702134017</v>
      </c>
      <c r="K2319">
        <v>3.3289324051127875E-2</v>
      </c>
      <c r="L2319">
        <v>3.6105919296283324E-2</v>
      </c>
      <c r="M2319">
        <v>3.2612070198774594E-2</v>
      </c>
      <c r="N2319">
        <v>3.51384057172765E-2</v>
      </c>
      <c r="O2319" t="s">
        <v>6500</v>
      </c>
    </row>
    <row r="2320" spans="1:15">
      <c r="A2320" t="s">
        <v>7799</v>
      </c>
      <c r="B2320" t="s">
        <v>165</v>
      </c>
      <c r="C2320" t="s">
        <v>7800</v>
      </c>
      <c r="D2320" t="s">
        <v>164</v>
      </c>
      <c r="E2320" t="s">
        <v>7801</v>
      </c>
      <c r="F2320" t="s">
        <v>7802</v>
      </c>
      <c r="G2320">
        <v>51218848.829709105</v>
      </c>
      <c r="H2320">
        <v>50136798.660244197</v>
      </c>
      <c r="I2320">
        <v>125605.63618890999</v>
      </c>
      <c r="J2320">
        <v>405918.668391969</v>
      </c>
      <c r="K2320">
        <v>2.2226587579053489E-3</v>
      </c>
      <c r="L2320">
        <v>1.7718628736271224E-3</v>
      </c>
      <c r="M2320">
        <v>1.9042777644053513E-3</v>
      </c>
      <c r="N2320">
        <v>1.9809844564607137E-3</v>
      </c>
      <c r="O2320" t="s">
        <v>6500</v>
      </c>
    </row>
    <row r="2321" spans="1:15">
      <c r="A2321" t="s">
        <v>7803</v>
      </c>
      <c r="B2321" t="s">
        <v>165</v>
      </c>
      <c r="C2321" t="s">
        <v>3358</v>
      </c>
      <c r="D2321" t="s">
        <v>164</v>
      </c>
      <c r="E2321" t="s">
        <v>3359</v>
      </c>
      <c r="F2321" t="s">
        <v>7804</v>
      </c>
      <c r="G2321">
        <v>832551537.00241303</v>
      </c>
      <c r="H2321">
        <v>1171239021.3388042</v>
      </c>
      <c r="I2321">
        <v>2847167.237861</v>
      </c>
      <c r="J2321">
        <v>8353236.4207606995</v>
      </c>
      <c r="K2321">
        <v>3.6128847238999583E-2</v>
      </c>
      <c r="L2321">
        <v>4.1392250672342472E-2</v>
      </c>
      <c r="M2321">
        <v>4.3165238655753946E-2</v>
      </c>
      <c r="N2321">
        <v>4.0765879470932617E-2</v>
      </c>
      <c r="O2321" t="s">
        <v>6500</v>
      </c>
    </row>
    <row r="2322" spans="1:15">
      <c r="A2322" t="s">
        <v>7805</v>
      </c>
      <c r="B2322" t="s">
        <v>165</v>
      </c>
      <c r="C2322" t="s">
        <v>7806</v>
      </c>
      <c r="D2322" t="s">
        <v>164</v>
      </c>
      <c r="E2322" t="s">
        <v>7807</v>
      </c>
      <c r="F2322" t="s">
        <v>7808</v>
      </c>
      <c r="G2322">
        <v>72225981.110607192</v>
      </c>
      <c r="H2322">
        <v>85398203.855328992</v>
      </c>
      <c r="I2322">
        <v>142067.03767788</v>
      </c>
      <c r="J2322">
        <v>680063.17235735001</v>
      </c>
      <c r="K2322">
        <v>3.1342701589708714E-3</v>
      </c>
      <c r="L2322">
        <v>3.0180209133632194E-3</v>
      </c>
      <c r="M2322">
        <v>2.1538452342858344E-3</v>
      </c>
      <c r="N2322">
        <v>3.3188780875443168E-3</v>
      </c>
      <c r="O2322" t="s">
        <v>6500</v>
      </c>
    </row>
    <row r="2323" spans="1:15">
      <c r="A2323" t="s">
        <v>7809</v>
      </c>
      <c r="B2323" t="s">
        <v>165</v>
      </c>
      <c r="C2323" t="s">
        <v>7810</v>
      </c>
      <c r="D2323" t="s">
        <v>164</v>
      </c>
      <c r="E2323" t="s">
        <v>7811</v>
      </c>
      <c r="F2323" t="s">
        <v>7812</v>
      </c>
      <c r="G2323">
        <v>92012780.403924093</v>
      </c>
      <c r="H2323">
        <v>119196713.81226352</v>
      </c>
      <c r="I2323">
        <v>262532.70434639999</v>
      </c>
      <c r="J2323">
        <v>860404.9276374199</v>
      </c>
      <c r="K2323">
        <v>3.9929248094575948E-3</v>
      </c>
      <c r="L2323">
        <v>4.2124794064639284E-3</v>
      </c>
      <c r="M2323">
        <v>3.980197119213302E-3</v>
      </c>
      <c r="N2323">
        <v>4.198990883232943E-3</v>
      </c>
      <c r="O2323" t="s">
        <v>6500</v>
      </c>
    </row>
    <row r="2324" spans="1:15">
      <c r="A2324" t="s">
        <v>7813</v>
      </c>
      <c r="B2324" t="s">
        <v>165</v>
      </c>
      <c r="C2324" t="s">
        <v>6520</v>
      </c>
      <c r="D2324" t="s">
        <v>164</v>
      </c>
      <c r="E2324" t="s">
        <v>6521</v>
      </c>
      <c r="F2324" t="s">
        <v>7814</v>
      </c>
      <c r="G2324">
        <v>608714075.68708408</v>
      </c>
      <c r="H2324">
        <v>775445190.28296053</v>
      </c>
      <c r="I2324">
        <v>1640844.57238</v>
      </c>
      <c r="J2324">
        <v>4859592.5663799997</v>
      </c>
      <c r="K2324">
        <v>2.6415347129031541E-2</v>
      </c>
      <c r="L2324">
        <v>2.7404672414487283E-2</v>
      </c>
      <c r="M2324">
        <v>2.4876461987175708E-2</v>
      </c>
      <c r="N2324">
        <v>2.3716025126084769E-2</v>
      </c>
      <c r="O2324" t="s">
        <v>6500</v>
      </c>
    </row>
    <row r="2325" spans="1:15">
      <c r="A2325" t="s">
        <v>7815</v>
      </c>
      <c r="B2325" t="s">
        <v>165</v>
      </c>
      <c r="C2325" t="s">
        <v>7816</v>
      </c>
      <c r="D2325" t="s">
        <v>164</v>
      </c>
      <c r="E2325" t="s">
        <v>7817</v>
      </c>
      <c r="F2325" t="s">
        <v>7818</v>
      </c>
      <c r="G2325">
        <v>827823173.79722297</v>
      </c>
      <c r="H2325">
        <v>1054685394.7504878</v>
      </c>
      <c r="I2325">
        <v>2148322.9127008999</v>
      </c>
      <c r="J2325">
        <v>7509145.7863727994</v>
      </c>
      <c r="K2325">
        <v>3.5923658365592546E-2</v>
      </c>
      <c r="L2325">
        <v>3.7273179466023237E-2</v>
      </c>
      <c r="M2325">
        <v>3.2570222782567035E-2</v>
      </c>
      <c r="N2325">
        <v>3.6646506412308398E-2</v>
      </c>
      <c r="O2325" t="s">
        <v>6500</v>
      </c>
    </row>
    <row r="2326" spans="1:15">
      <c r="A2326" t="s">
        <v>7819</v>
      </c>
      <c r="B2326" t="s">
        <v>165</v>
      </c>
      <c r="C2326" t="s">
        <v>356</v>
      </c>
      <c r="D2326" t="s">
        <v>164</v>
      </c>
      <c r="E2326" t="s">
        <v>357</v>
      </c>
      <c r="F2326" t="s">
        <v>7820</v>
      </c>
      <c r="G2326">
        <v>203363462.8032591</v>
      </c>
      <c r="H2326">
        <v>273670861.77661932</v>
      </c>
      <c r="I2326">
        <v>725260.91674209991</v>
      </c>
      <c r="J2326">
        <v>2761575.42075291</v>
      </c>
      <c r="K2326">
        <v>8.8250242238056501E-3</v>
      </c>
      <c r="L2326">
        <v>9.6716833250870722E-3</v>
      </c>
      <c r="M2326">
        <v>1.0995511658943868E-2</v>
      </c>
      <c r="N2326">
        <v>1.3477177596997915E-2</v>
      </c>
      <c r="O2326" t="s">
        <v>6500</v>
      </c>
    </row>
    <row r="2327" spans="1:15">
      <c r="A2327" t="s">
        <v>7821</v>
      </c>
      <c r="B2327" t="s">
        <v>165</v>
      </c>
      <c r="C2327" t="s">
        <v>7822</v>
      </c>
      <c r="D2327" t="s">
        <v>164</v>
      </c>
      <c r="E2327" t="s">
        <v>7823</v>
      </c>
      <c r="F2327" t="s">
        <v>7824</v>
      </c>
      <c r="G2327">
        <v>1700334692.2554901</v>
      </c>
      <c r="H2327">
        <v>2054062987.38676</v>
      </c>
      <c r="I2327">
        <v>4216271.1725565996</v>
      </c>
      <c r="J2327">
        <v>13204721.6208492</v>
      </c>
      <c r="K2327">
        <v>7.3786582117008226E-2</v>
      </c>
      <c r="L2327">
        <v>7.2591749866314448E-2</v>
      </c>
      <c r="M2327">
        <v>6.3921904193274606E-2</v>
      </c>
      <c r="N2327">
        <v>6.4442338625169085E-2</v>
      </c>
      <c r="O2327" t="s">
        <v>6500</v>
      </c>
    </row>
    <row r="2328" spans="1:15">
      <c r="A2328" t="s">
        <v>7825</v>
      </c>
      <c r="B2328" t="s">
        <v>165</v>
      </c>
      <c r="C2328" t="s">
        <v>364</v>
      </c>
      <c r="D2328" t="s">
        <v>164</v>
      </c>
      <c r="E2328" t="s">
        <v>365</v>
      </c>
      <c r="F2328" t="s">
        <v>7826</v>
      </c>
      <c r="G2328">
        <v>337855893.33364481</v>
      </c>
      <c r="H2328">
        <v>416255544.26655614</v>
      </c>
      <c r="I2328">
        <v>1209494.2594881</v>
      </c>
      <c r="J2328">
        <v>3580843.4076387901</v>
      </c>
      <c r="K2328">
        <v>1.4661367394738965E-2</v>
      </c>
      <c r="L2328">
        <v>1.4710706796925946E-2</v>
      </c>
      <c r="M2328">
        <v>1.8336860465839995E-2</v>
      </c>
      <c r="N2328">
        <v>1.7475409937791873E-2</v>
      </c>
      <c r="O2328" t="s">
        <v>6500</v>
      </c>
    </row>
    <row r="2329" spans="1:15">
      <c r="A2329" t="s">
        <v>7827</v>
      </c>
      <c r="B2329" t="s">
        <v>165</v>
      </c>
      <c r="C2329" t="s">
        <v>7625</v>
      </c>
      <c r="D2329" t="s">
        <v>164</v>
      </c>
      <c r="E2329" t="s">
        <v>7626</v>
      </c>
      <c r="F2329" t="s">
        <v>7828</v>
      </c>
      <c r="G2329">
        <v>261356179.7619946</v>
      </c>
      <c r="H2329">
        <v>303648364.52086294</v>
      </c>
      <c r="I2329">
        <v>907227.04752100003</v>
      </c>
      <c r="J2329">
        <v>2785817.0270554498</v>
      </c>
      <c r="K2329">
        <v>1.1341637212738998E-2</v>
      </c>
      <c r="L2329">
        <v>1.0731105258197027E-2</v>
      </c>
      <c r="M2329">
        <v>1.3754257740974621E-2</v>
      </c>
      <c r="N2329">
        <v>1.3595482688693279E-2</v>
      </c>
      <c r="O2329" t="s">
        <v>6500</v>
      </c>
    </row>
    <row r="2330" spans="1:15">
      <c r="A2330" t="s">
        <v>7829</v>
      </c>
      <c r="B2330" t="s">
        <v>165</v>
      </c>
      <c r="C2330" t="s">
        <v>7830</v>
      </c>
      <c r="D2330" t="s">
        <v>164</v>
      </c>
      <c r="E2330" t="s">
        <v>7831</v>
      </c>
      <c r="F2330" t="s">
        <v>7832</v>
      </c>
      <c r="G2330">
        <v>206652609.198401</v>
      </c>
      <c r="H2330">
        <v>257891371.09976119</v>
      </c>
      <c r="I2330">
        <v>573236.65292860009</v>
      </c>
      <c r="J2330">
        <v>1871476.1549140171</v>
      </c>
      <c r="K2330">
        <v>8.9677578113078055E-3</v>
      </c>
      <c r="L2330">
        <v>9.1140271834467355E-3</v>
      </c>
      <c r="M2330">
        <v>8.690707240814572E-3</v>
      </c>
      <c r="N2330">
        <v>9.1332709288984258E-3</v>
      </c>
      <c r="O2330" t="s">
        <v>6500</v>
      </c>
    </row>
    <row r="2331" spans="1:15">
      <c r="A2331" t="s">
        <v>7833</v>
      </c>
      <c r="B2331" t="s">
        <v>165</v>
      </c>
      <c r="C2331" t="s">
        <v>7834</v>
      </c>
      <c r="D2331" t="s">
        <v>164</v>
      </c>
      <c r="E2331" t="s">
        <v>7835</v>
      </c>
      <c r="F2331" t="s">
        <v>7836</v>
      </c>
      <c r="G2331">
        <v>257128867.23659888</v>
      </c>
      <c r="H2331">
        <v>337602574.16006058</v>
      </c>
      <c r="I2331">
        <v>983330.50708179991</v>
      </c>
      <c r="J2331">
        <v>3125553.1595086199</v>
      </c>
      <c r="K2331">
        <v>1.115819159805498E-2</v>
      </c>
      <c r="L2331">
        <v>1.19310662662929E-2</v>
      </c>
      <c r="M2331">
        <v>1.4908044547308624E-2</v>
      </c>
      <c r="N2331">
        <v>1.5253479844512495E-2</v>
      </c>
      <c r="O2331" t="s">
        <v>6500</v>
      </c>
    </row>
    <row r="2332" spans="1:15">
      <c r="A2332" t="s">
        <v>7837</v>
      </c>
      <c r="B2332" t="s">
        <v>165</v>
      </c>
      <c r="C2332" t="s">
        <v>7838</v>
      </c>
      <c r="D2332" t="s">
        <v>164</v>
      </c>
      <c r="E2332" t="s">
        <v>7839</v>
      </c>
      <c r="F2332" t="s">
        <v>7840</v>
      </c>
      <c r="G2332">
        <v>364235871.98739344</v>
      </c>
      <c r="H2332">
        <v>492577827.15426928</v>
      </c>
      <c r="I2332">
        <v>1289699.2783189001</v>
      </c>
      <c r="J2332">
        <v>4191264.0534342001</v>
      </c>
      <c r="K2332">
        <v>1.5806135227828189E-2</v>
      </c>
      <c r="L2332">
        <v>1.740797952061179E-2</v>
      </c>
      <c r="M2332">
        <v>1.9552830055958516E-2</v>
      </c>
      <c r="N2332">
        <v>2.045441510652124E-2</v>
      </c>
      <c r="O2332" t="s">
        <v>6500</v>
      </c>
    </row>
    <row r="2333" spans="1:15">
      <c r="A2333" t="s">
        <v>7841</v>
      </c>
      <c r="B2333" t="s">
        <v>165</v>
      </c>
      <c r="C2333" t="s">
        <v>7842</v>
      </c>
      <c r="D2333" t="s">
        <v>164</v>
      </c>
      <c r="E2333" t="s">
        <v>7843</v>
      </c>
      <c r="F2333" t="s">
        <v>7844</v>
      </c>
      <c r="G2333">
        <v>324156934.97379422</v>
      </c>
      <c r="H2333">
        <v>412695415.82124799</v>
      </c>
      <c r="I2333">
        <v>917003.123991</v>
      </c>
      <c r="J2333">
        <v>3077731.3657427402</v>
      </c>
      <c r="K2333">
        <v>1.4066896599935756E-2</v>
      </c>
      <c r="L2333">
        <v>1.4584889840396026E-2</v>
      </c>
      <c r="M2333">
        <v>1.3902470556973964E-2</v>
      </c>
      <c r="N2333">
        <v>1.5020097550208162E-2</v>
      </c>
      <c r="O2333" t="s">
        <v>6500</v>
      </c>
    </row>
    <row r="2334" spans="1:15">
      <c r="A2334" t="s">
        <v>7845</v>
      </c>
      <c r="B2334" t="s">
        <v>165</v>
      </c>
      <c r="C2334" t="s">
        <v>7846</v>
      </c>
      <c r="D2334" t="s">
        <v>164</v>
      </c>
      <c r="E2334" t="s">
        <v>7847</v>
      </c>
      <c r="F2334" t="s">
        <v>7848</v>
      </c>
      <c r="G2334">
        <v>256179183.94329539</v>
      </c>
      <c r="H2334">
        <v>280824414.14184952</v>
      </c>
      <c r="I2334">
        <v>834413.97893560003</v>
      </c>
      <c r="J2334">
        <v>2732750.2481475403</v>
      </c>
      <c r="K2334">
        <v>1.1116979779801989E-2</v>
      </c>
      <c r="L2334">
        <v>9.9244939190859596E-3</v>
      </c>
      <c r="M2334">
        <v>1.2650355785040408E-2</v>
      </c>
      <c r="N2334">
        <v>1.3336503557264186E-2</v>
      </c>
      <c r="O2334" t="s">
        <v>6500</v>
      </c>
    </row>
    <row r="2335" spans="1:15">
      <c r="A2335" t="s">
        <v>7849</v>
      </c>
      <c r="B2335" t="s">
        <v>165</v>
      </c>
      <c r="C2335" t="s">
        <v>4371</v>
      </c>
      <c r="D2335" t="s">
        <v>164</v>
      </c>
      <c r="E2335" t="s">
        <v>4372</v>
      </c>
      <c r="F2335" t="s">
        <v>7850</v>
      </c>
      <c r="G2335">
        <v>563764278.72842395</v>
      </c>
      <c r="H2335">
        <v>659907463.39998043</v>
      </c>
      <c r="I2335">
        <v>1557665.2951185</v>
      </c>
      <c r="J2335">
        <v>5644688.5891627995</v>
      </c>
      <c r="K2335">
        <v>2.4464735934929847E-2</v>
      </c>
      <c r="L2335">
        <v>2.3321503679393066E-2</v>
      </c>
      <c r="M2335">
        <v>2.3615400358459025E-2</v>
      </c>
      <c r="N2335">
        <v>2.7547489749584268E-2</v>
      </c>
      <c r="O2335" t="s">
        <v>6500</v>
      </c>
    </row>
    <row r="2336" spans="1:15">
      <c r="A2336" t="s">
        <v>7851</v>
      </c>
      <c r="B2336" t="s">
        <v>165</v>
      </c>
      <c r="C2336" t="s">
        <v>7852</v>
      </c>
      <c r="D2336" t="s">
        <v>164</v>
      </c>
      <c r="E2336" t="s">
        <v>7853</v>
      </c>
      <c r="F2336" t="s">
        <v>7854</v>
      </c>
      <c r="G2336">
        <v>89099028.556142911</v>
      </c>
      <c r="H2336">
        <v>133370831.73434943</v>
      </c>
      <c r="I2336">
        <v>289874.21960070002</v>
      </c>
      <c r="J2336">
        <v>902334.25533538999</v>
      </c>
      <c r="K2336">
        <v>3.866481591564005E-3</v>
      </c>
      <c r="L2336">
        <v>4.7134007652995368E-3</v>
      </c>
      <c r="M2336">
        <v>4.3947154571134153E-3</v>
      </c>
      <c r="N2336">
        <v>4.4036164718233147E-3</v>
      </c>
      <c r="O2336" t="s">
        <v>6500</v>
      </c>
    </row>
    <row r="2337" spans="1:15">
      <c r="A2337" t="s">
        <v>7855</v>
      </c>
      <c r="B2337" t="s">
        <v>165</v>
      </c>
      <c r="C2337" t="s">
        <v>1504</v>
      </c>
      <c r="D2337" t="s">
        <v>164</v>
      </c>
      <c r="E2337" t="s">
        <v>1505</v>
      </c>
      <c r="F2337" t="s">
        <v>7856</v>
      </c>
      <c r="G2337">
        <v>220533269.1861257</v>
      </c>
      <c r="H2337">
        <v>237440338.44929019</v>
      </c>
      <c r="I2337">
        <v>875605.72741749999</v>
      </c>
      <c r="J2337">
        <v>2317481.0312190102</v>
      </c>
      <c r="K2337">
        <v>9.5701136078974233E-3</v>
      </c>
      <c r="L2337">
        <v>8.3912761014268301E-3</v>
      </c>
      <c r="M2337">
        <v>1.3274854279622975E-2</v>
      </c>
      <c r="N2337">
        <v>1.130988608918642E-2</v>
      </c>
      <c r="O2337" t="s">
        <v>6500</v>
      </c>
    </row>
    <row r="2338" spans="1:15">
      <c r="A2338" t="s">
        <v>7857</v>
      </c>
      <c r="B2338" t="s">
        <v>165</v>
      </c>
      <c r="C2338" t="s">
        <v>7858</v>
      </c>
      <c r="D2338" t="s">
        <v>164</v>
      </c>
      <c r="E2338" t="s">
        <v>7859</v>
      </c>
      <c r="F2338" t="s">
        <v>7860</v>
      </c>
      <c r="G2338">
        <v>707739346.35850704</v>
      </c>
      <c r="H2338">
        <v>888428163.66203403</v>
      </c>
      <c r="I2338">
        <v>2044531.6187506001</v>
      </c>
      <c r="J2338">
        <v>6222857.7527561896</v>
      </c>
      <c r="K2338">
        <v>3.0712581255545508E-2</v>
      </c>
      <c r="L2338">
        <v>3.1397554713155508E-2</v>
      </c>
      <c r="M2338">
        <v>3.0996667174670943E-2</v>
      </c>
      <c r="N2338">
        <v>3.0369099632225619E-2</v>
      </c>
      <c r="O2338" t="s">
        <v>6500</v>
      </c>
    </row>
    <row r="2339" spans="1:15">
      <c r="A2339" t="s">
        <v>7861</v>
      </c>
      <c r="B2339" t="s">
        <v>165</v>
      </c>
      <c r="C2339" t="s">
        <v>7862</v>
      </c>
      <c r="D2339" t="s">
        <v>164</v>
      </c>
      <c r="E2339" t="s">
        <v>7863</v>
      </c>
      <c r="F2339" t="s">
        <v>7864</v>
      </c>
      <c r="G2339">
        <v>309283239.96851802</v>
      </c>
      <c r="H2339">
        <v>438662166.35005069</v>
      </c>
      <c r="I2339">
        <v>881184.54433880001</v>
      </c>
      <c r="J2339">
        <v>2773136.2219507997</v>
      </c>
      <c r="K2339">
        <v>1.3421447722788901E-2</v>
      </c>
      <c r="L2339">
        <v>1.5502569517602979E-2</v>
      </c>
      <c r="M2339">
        <v>1.3359433422225639E-2</v>
      </c>
      <c r="N2339">
        <v>1.3533597193485005E-2</v>
      </c>
      <c r="O2339" t="s">
        <v>6500</v>
      </c>
    </row>
    <row r="2340" spans="1:15">
      <c r="A2340" t="s">
        <v>7865</v>
      </c>
      <c r="B2340" t="s">
        <v>165</v>
      </c>
      <c r="C2340" t="s">
        <v>7866</v>
      </c>
      <c r="D2340" t="s">
        <v>164</v>
      </c>
      <c r="E2340" t="s">
        <v>7867</v>
      </c>
      <c r="F2340" t="s">
        <v>7868</v>
      </c>
      <c r="G2340">
        <v>1871146370.3278821</v>
      </c>
      <c r="H2340">
        <v>2221232400.7340088</v>
      </c>
      <c r="I2340">
        <v>4885308.9934</v>
      </c>
      <c r="J2340">
        <v>14217148.088901704</v>
      </c>
      <c r="K2340">
        <v>8.1199010957070217E-2</v>
      </c>
      <c r="L2340">
        <v>7.8499611657077098E-2</v>
      </c>
      <c r="M2340">
        <v>7.4065030604116247E-2</v>
      </c>
      <c r="N2340">
        <v>6.9383232584213986E-2</v>
      </c>
      <c r="O2340" t="s">
        <v>6500</v>
      </c>
    </row>
    <row r="2341" spans="1:15">
      <c r="A2341" t="s">
        <v>7869</v>
      </c>
      <c r="B2341" t="s">
        <v>165</v>
      </c>
      <c r="C2341" t="s">
        <v>3468</v>
      </c>
      <c r="D2341" t="s">
        <v>164</v>
      </c>
      <c r="E2341" t="s">
        <v>3469</v>
      </c>
      <c r="F2341" t="s">
        <v>7870</v>
      </c>
      <c r="G2341">
        <v>251177845.98616934</v>
      </c>
      <c r="H2341">
        <v>314888609.0376724</v>
      </c>
      <c r="I2341">
        <v>699644.75270059996</v>
      </c>
      <c r="J2341">
        <v>2046413.5713853</v>
      </c>
      <c r="K2341">
        <v>1.0899945077428851E-2</v>
      </c>
      <c r="L2341">
        <v>1.1128341868471826E-2</v>
      </c>
      <c r="M2341">
        <v>1.060715096850301E-2</v>
      </c>
      <c r="N2341">
        <v>9.9870092017791574E-3</v>
      </c>
      <c r="O2341" t="s">
        <v>6500</v>
      </c>
    </row>
    <row r="2342" spans="1:15">
      <c r="A2342" t="s">
        <v>7871</v>
      </c>
      <c r="B2342" t="s">
        <v>165</v>
      </c>
      <c r="C2342" t="s">
        <v>7872</v>
      </c>
      <c r="D2342" t="s">
        <v>164</v>
      </c>
      <c r="E2342" t="s">
        <v>7873</v>
      </c>
      <c r="F2342" t="s">
        <v>7874</v>
      </c>
      <c r="G2342">
        <v>124860906.2301313</v>
      </c>
      <c r="H2342">
        <v>157726666.90169597</v>
      </c>
      <c r="I2342">
        <v>363720.63943769998</v>
      </c>
      <c r="J2342">
        <v>1356577.7079606601</v>
      </c>
      <c r="K2342">
        <v>5.4183800123095444E-3</v>
      </c>
      <c r="L2342">
        <v>5.5741497808409479E-3</v>
      </c>
      <c r="M2342">
        <v>5.5142838104398819E-3</v>
      </c>
      <c r="N2342">
        <v>6.6204379416621526E-3</v>
      </c>
      <c r="O2342" t="s">
        <v>6500</v>
      </c>
    </row>
    <row r="2343" spans="1:15">
      <c r="A2343" t="s">
        <v>7875</v>
      </c>
      <c r="B2343" t="s">
        <v>165</v>
      </c>
      <c r="C2343" t="s">
        <v>7876</v>
      </c>
      <c r="D2343" t="s">
        <v>164</v>
      </c>
      <c r="E2343" t="s">
        <v>7877</v>
      </c>
      <c r="F2343" t="s">
        <v>7878</v>
      </c>
      <c r="G2343">
        <v>1376009370.2206671</v>
      </c>
      <c r="H2343">
        <v>1797118967.9256229</v>
      </c>
      <c r="I2343">
        <v>3628573.4998628995</v>
      </c>
      <c r="J2343">
        <v>11167427.046683298</v>
      </c>
      <c r="K2343">
        <v>5.9712378305284912E-2</v>
      </c>
      <c r="L2343">
        <v>6.3511202626573796E-2</v>
      </c>
      <c r="M2343">
        <v>5.5011956803491809E-2</v>
      </c>
      <c r="N2343">
        <v>5.4499832406762684E-2</v>
      </c>
      <c r="O2343" t="s">
        <v>6500</v>
      </c>
    </row>
    <row r="2344" spans="1:15">
      <c r="A2344" t="s">
        <v>7879</v>
      </c>
      <c r="B2344" t="s">
        <v>165</v>
      </c>
      <c r="C2344" t="s">
        <v>2054</v>
      </c>
      <c r="D2344" t="s">
        <v>164</v>
      </c>
      <c r="E2344" t="s">
        <v>2055</v>
      </c>
      <c r="F2344" t="s">
        <v>7880</v>
      </c>
      <c r="G2344">
        <v>405173479.56221926</v>
      </c>
      <c r="H2344">
        <v>545315103.11623406</v>
      </c>
      <c r="I2344">
        <v>1354495.6744521998</v>
      </c>
      <c r="J2344">
        <v>4951349.4317164011</v>
      </c>
      <c r="K2344">
        <v>1.7582636146589579E-2</v>
      </c>
      <c r="L2344">
        <v>1.9271744735588087E-2</v>
      </c>
      <c r="M2344">
        <v>2.0535193109991103E-2</v>
      </c>
      <c r="N2344">
        <v>2.416382153989604E-2</v>
      </c>
      <c r="O2344" t="s">
        <v>6500</v>
      </c>
    </row>
    <row r="2345" spans="1:15">
      <c r="A2345" t="s">
        <v>7881</v>
      </c>
      <c r="B2345" t="s">
        <v>165</v>
      </c>
      <c r="C2345" t="s">
        <v>7882</v>
      </c>
      <c r="D2345" t="s">
        <v>164</v>
      </c>
      <c r="E2345" t="s">
        <v>7883</v>
      </c>
      <c r="F2345" t="s">
        <v>7884</v>
      </c>
      <c r="G2345">
        <v>316823085.07578838</v>
      </c>
      <c r="H2345">
        <v>432319746.87488091</v>
      </c>
      <c r="I2345">
        <v>1114058.6016655001</v>
      </c>
      <c r="J2345">
        <v>3432712.7075728001</v>
      </c>
      <c r="K2345">
        <v>1.3748641776225019E-2</v>
      </c>
      <c r="L2345">
        <v>1.5278424819550409E-2</v>
      </c>
      <c r="M2345">
        <v>1.6889982709099485E-2</v>
      </c>
      <c r="N2345">
        <v>1.6752495134395813E-2</v>
      </c>
      <c r="O2345" t="s">
        <v>6500</v>
      </c>
    </row>
    <row r="2346" spans="1:15">
      <c r="A2346" t="s">
        <v>7885</v>
      </c>
      <c r="B2346" t="s">
        <v>165</v>
      </c>
      <c r="C2346" t="s">
        <v>5939</v>
      </c>
      <c r="D2346" t="s">
        <v>164</v>
      </c>
      <c r="E2346" t="s">
        <v>5940</v>
      </c>
      <c r="F2346" t="s">
        <v>7886</v>
      </c>
      <c r="G2346">
        <v>320940799.43292397</v>
      </c>
      <c r="H2346">
        <v>378339115.64744949</v>
      </c>
      <c r="I2346">
        <v>933013.60421839997</v>
      </c>
      <c r="J2346">
        <v>2663245.1121822703</v>
      </c>
      <c r="K2346">
        <v>1.3927331342421035E-2</v>
      </c>
      <c r="L2346">
        <v>1.337071872497112E-2</v>
      </c>
      <c r="M2346">
        <v>1.4145201714743309E-2</v>
      </c>
      <c r="N2346">
        <v>1.2997301138866341E-2</v>
      </c>
      <c r="O2346" t="s">
        <v>6500</v>
      </c>
    </row>
    <row r="2347" spans="1:15">
      <c r="A2347" t="s">
        <v>7887</v>
      </c>
      <c r="B2347" t="s">
        <v>165</v>
      </c>
      <c r="C2347" t="s">
        <v>2080</v>
      </c>
      <c r="D2347" t="s">
        <v>164</v>
      </c>
      <c r="E2347" t="s">
        <v>2081</v>
      </c>
      <c r="F2347" t="s">
        <v>7888</v>
      </c>
      <c r="G2347">
        <v>390316965.51504344</v>
      </c>
      <c r="H2347">
        <v>503559047.90240979</v>
      </c>
      <c r="I2347">
        <v>1242247.6429597002</v>
      </c>
      <c r="J2347">
        <v>4086364.5752018001</v>
      </c>
      <c r="K2347">
        <v>1.6937932842759258E-2</v>
      </c>
      <c r="L2347">
        <v>1.7796062084131398E-2</v>
      </c>
      <c r="M2347">
        <v>1.8833426875966716E-2</v>
      </c>
      <c r="N2347">
        <v>1.9942479460170134E-2</v>
      </c>
      <c r="O2347" t="s">
        <v>6500</v>
      </c>
    </row>
    <row r="2348" spans="1:15">
      <c r="A2348" t="s">
        <v>7889</v>
      </c>
      <c r="B2348" t="s">
        <v>165</v>
      </c>
      <c r="C2348" t="s">
        <v>488</v>
      </c>
      <c r="D2348" t="s">
        <v>164</v>
      </c>
      <c r="E2348" t="s">
        <v>489</v>
      </c>
      <c r="F2348" t="s">
        <v>7890</v>
      </c>
      <c r="G2348">
        <v>164797590.05780602</v>
      </c>
      <c r="H2348">
        <v>161021728.8637515</v>
      </c>
      <c r="I2348">
        <v>444772.22295660002</v>
      </c>
      <c r="J2348">
        <v>1767637.8292073098</v>
      </c>
      <c r="K2348">
        <v>7.1514455165031937E-3</v>
      </c>
      <c r="L2348">
        <v>5.6905991376583129E-3</v>
      </c>
      <c r="M2348">
        <v>6.7430879704120606E-3</v>
      </c>
      <c r="N2348">
        <v>8.6265139718341623E-3</v>
      </c>
      <c r="O2348" t="s">
        <v>6500</v>
      </c>
    </row>
    <row r="2349" spans="1:15">
      <c r="A2349" t="s">
        <v>7891</v>
      </c>
      <c r="B2349" t="s">
        <v>165</v>
      </c>
      <c r="C2349" t="s">
        <v>7892</v>
      </c>
      <c r="D2349" t="s">
        <v>164</v>
      </c>
      <c r="E2349" t="s">
        <v>7893</v>
      </c>
      <c r="F2349" t="s">
        <v>7894</v>
      </c>
      <c r="G2349">
        <v>1262417763.225966</v>
      </c>
      <c r="H2349">
        <v>1671725304.6761348</v>
      </c>
      <c r="I2349">
        <v>3564052.7577514001</v>
      </c>
      <c r="J2349">
        <v>11407452.665264441</v>
      </c>
      <c r="K2349">
        <v>5.4783033232522003E-2</v>
      </c>
      <c r="L2349">
        <v>5.9079719515625843E-2</v>
      </c>
      <c r="M2349">
        <v>5.403377287581302E-2</v>
      </c>
      <c r="N2349">
        <v>5.5671217357953114E-2</v>
      </c>
      <c r="O2349" t="s">
        <v>6500</v>
      </c>
    </row>
    <row r="2350" spans="1:15">
      <c r="A2350" t="s">
        <v>7895</v>
      </c>
      <c r="B2350" t="s">
        <v>165</v>
      </c>
      <c r="C2350" t="s">
        <v>7896</v>
      </c>
      <c r="D2350" t="s">
        <v>164</v>
      </c>
      <c r="E2350" t="s">
        <v>7897</v>
      </c>
      <c r="F2350" t="s">
        <v>7898</v>
      </c>
      <c r="G2350">
        <v>50509877.826075599</v>
      </c>
      <c r="H2350">
        <v>62595672.745374262</v>
      </c>
      <c r="I2350">
        <v>141389.3812222</v>
      </c>
      <c r="J2350">
        <v>485970.98442761</v>
      </c>
      <c r="K2350">
        <v>2.1918927284780552E-3</v>
      </c>
      <c r="L2350">
        <v>2.212166543357469E-3</v>
      </c>
      <c r="M2350">
        <v>2.1435714427617317E-3</v>
      </c>
      <c r="N2350">
        <v>2.3716597471501112E-3</v>
      </c>
      <c r="O2350" t="s">
        <v>6500</v>
      </c>
    </row>
    <row r="2351" spans="1:15">
      <c r="A2351" t="s">
        <v>7899</v>
      </c>
      <c r="B2351" t="s">
        <v>165</v>
      </c>
      <c r="C2351" t="s">
        <v>512</v>
      </c>
      <c r="D2351" t="s">
        <v>164</v>
      </c>
      <c r="E2351" t="s">
        <v>513</v>
      </c>
      <c r="F2351" t="s">
        <v>7900</v>
      </c>
      <c r="G2351">
        <v>199420994.93131697</v>
      </c>
      <c r="H2351">
        <v>216377311.09232712</v>
      </c>
      <c r="I2351">
        <v>606714.5889781001</v>
      </c>
      <c r="J2351">
        <v>1602890.6265833001</v>
      </c>
      <c r="K2351">
        <v>8.653939536360471E-3</v>
      </c>
      <c r="L2351">
        <v>7.6468967797054237E-3</v>
      </c>
      <c r="M2351">
        <v>9.1982584236402036E-3</v>
      </c>
      <c r="N2351">
        <v>7.8225064869446009E-3</v>
      </c>
      <c r="O2351" t="s">
        <v>6500</v>
      </c>
    </row>
    <row r="2352" spans="1:15">
      <c r="A2352" t="s">
        <v>7901</v>
      </c>
      <c r="B2352" t="s">
        <v>165</v>
      </c>
      <c r="C2352" t="s">
        <v>7902</v>
      </c>
      <c r="D2352" t="s">
        <v>164</v>
      </c>
      <c r="E2352" t="s">
        <v>7903</v>
      </c>
      <c r="F2352" t="s">
        <v>7904</v>
      </c>
      <c r="G2352">
        <v>158211304.01508528</v>
      </c>
      <c r="H2352">
        <v>147862637.89452729</v>
      </c>
      <c r="I2352">
        <v>376570.29427860002</v>
      </c>
      <c r="J2352">
        <v>1221048.5566396802</v>
      </c>
      <c r="K2352">
        <v>6.8656314716855418E-3</v>
      </c>
      <c r="L2352">
        <v>5.225549406480747E-3</v>
      </c>
      <c r="M2352">
        <v>5.7090944314936052E-3</v>
      </c>
      <c r="N2352">
        <v>5.9590218426496316E-3</v>
      </c>
      <c r="O2352" t="s">
        <v>6500</v>
      </c>
    </row>
    <row r="2353" spans="1:15">
      <c r="A2353" t="s">
        <v>7905</v>
      </c>
      <c r="B2353" t="s">
        <v>165</v>
      </c>
      <c r="C2353" t="s">
        <v>7906</v>
      </c>
      <c r="D2353" t="s">
        <v>164</v>
      </c>
      <c r="E2353" t="s">
        <v>7907</v>
      </c>
      <c r="F2353" t="s">
        <v>7908</v>
      </c>
      <c r="G2353">
        <v>282130370.13897693</v>
      </c>
      <c r="H2353">
        <v>388411209.34455383</v>
      </c>
      <c r="I2353">
        <v>1195492.7123044999</v>
      </c>
      <c r="J2353">
        <v>3221505.7684271997</v>
      </c>
      <c r="K2353">
        <v>1.2243140023419311E-2</v>
      </c>
      <c r="L2353">
        <v>1.3726672223369176E-2</v>
      </c>
      <c r="M2353">
        <v>1.8124586273550555E-2</v>
      </c>
      <c r="N2353">
        <v>1.572175253464906E-2</v>
      </c>
      <c r="O2353" t="s">
        <v>6500</v>
      </c>
    </row>
    <row r="2354" spans="1:15">
      <c r="A2354" t="s">
        <v>7909</v>
      </c>
      <c r="B2354" t="s">
        <v>165</v>
      </c>
      <c r="C2354" t="s">
        <v>2140</v>
      </c>
      <c r="D2354" t="s">
        <v>164</v>
      </c>
      <c r="E2354" t="s">
        <v>2141</v>
      </c>
      <c r="F2354" t="s">
        <v>7910</v>
      </c>
      <c r="G2354">
        <v>282563438.10031301</v>
      </c>
      <c r="H2354">
        <v>461246195.74040067</v>
      </c>
      <c r="I2354">
        <v>868668.30790679995</v>
      </c>
      <c r="J2354">
        <v>3043951.0949330796</v>
      </c>
      <c r="K2354">
        <v>1.2261933149759032E-2</v>
      </c>
      <c r="L2354">
        <v>1.6300701913028445E-2</v>
      </c>
      <c r="M2354">
        <v>1.3169677679930354E-2</v>
      </c>
      <c r="N2354">
        <v>1.4855241393988331E-2</v>
      </c>
      <c r="O2354" t="s">
        <v>6500</v>
      </c>
    </row>
    <row r="2355" spans="1:15">
      <c r="A2355" t="s">
        <v>7911</v>
      </c>
      <c r="B2355" t="s">
        <v>165</v>
      </c>
      <c r="C2355" t="s">
        <v>7912</v>
      </c>
      <c r="D2355" t="s">
        <v>164</v>
      </c>
      <c r="E2355" t="s">
        <v>7913</v>
      </c>
      <c r="F2355" t="s">
        <v>7914</v>
      </c>
      <c r="G2355">
        <v>703560108.28941417</v>
      </c>
      <c r="H2355">
        <v>739957081.70531189</v>
      </c>
      <c r="I2355">
        <v>2432821.759567</v>
      </c>
      <c r="J2355">
        <v>6650380.6443294995</v>
      </c>
      <c r="K2355">
        <v>3.0531221847673526E-2</v>
      </c>
      <c r="L2355">
        <v>2.6150502548754624E-2</v>
      </c>
      <c r="M2355">
        <v>3.6883443466957877E-2</v>
      </c>
      <c r="N2355">
        <v>3.2455518092216362E-2</v>
      </c>
      <c r="O2355" t="s">
        <v>6500</v>
      </c>
    </row>
    <row r="2356" spans="1:15">
      <c r="A2356" t="s">
        <v>7915</v>
      </c>
      <c r="B2356" t="s">
        <v>165</v>
      </c>
      <c r="C2356" t="s">
        <v>540</v>
      </c>
      <c r="D2356" t="s">
        <v>164</v>
      </c>
      <c r="E2356" t="s">
        <v>541</v>
      </c>
      <c r="F2356" t="s">
        <v>7916</v>
      </c>
      <c r="G2356">
        <v>378739304.16423494</v>
      </c>
      <c r="H2356">
        <v>583798344.69539094</v>
      </c>
      <c r="I2356">
        <v>1234690.7213854</v>
      </c>
      <c r="J2356">
        <v>3334938.8768266705</v>
      </c>
      <c r="K2356">
        <v>1.6435516427993794E-2</v>
      </c>
      <c r="L2356">
        <v>2.0631764298723865E-2</v>
      </c>
      <c r="M2356">
        <v>1.8718858149929202E-2</v>
      </c>
      <c r="N2356">
        <v>1.6275334426995997E-2</v>
      </c>
      <c r="O2356" t="s">
        <v>6500</v>
      </c>
    </row>
    <row r="2357" spans="1:15">
      <c r="A2357" t="s">
        <v>7917</v>
      </c>
      <c r="B2357" t="s">
        <v>165</v>
      </c>
      <c r="C2357" t="s">
        <v>2729</v>
      </c>
      <c r="D2357" t="s">
        <v>164</v>
      </c>
      <c r="E2357" t="s">
        <v>2730</v>
      </c>
      <c r="F2357" t="s">
        <v>7918</v>
      </c>
      <c r="G2357">
        <v>1982854468.9613478</v>
      </c>
      <c r="H2357">
        <v>1873174872.7584012</v>
      </c>
      <c r="I2357">
        <v>4614755.0916823102</v>
      </c>
      <c r="J2357">
        <v>14084119.743693</v>
      </c>
      <c r="K2357">
        <v>8.6046620566222726E-2</v>
      </c>
      <c r="L2357">
        <v>6.6199061398860642E-2</v>
      </c>
      <c r="M2357">
        <v>6.9963225981756499E-2</v>
      </c>
      <c r="N2357">
        <v>6.8734021043461047E-2</v>
      </c>
      <c r="O2357" t="s">
        <v>6500</v>
      </c>
    </row>
    <row r="2358" spans="1:15">
      <c r="A2358" t="s">
        <v>7919</v>
      </c>
      <c r="B2358" t="s">
        <v>165</v>
      </c>
      <c r="C2358" t="s">
        <v>7920</v>
      </c>
      <c r="D2358" t="s">
        <v>164</v>
      </c>
      <c r="E2358" t="s">
        <v>7921</v>
      </c>
      <c r="F2358" t="s">
        <v>7922</v>
      </c>
      <c r="G2358">
        <v>82899907.301437393</v>
      </c>
      <c r="H2358">
        <v>133429185.22215101</v>
      </c>
      <c r="I2358">
        <v>202863.5343456</v>
      </c>
      <c r="J2358">
        <v>960270.47424990998</v>
      </c>
      <c r="K2358">
        <v>3.5974686898117836E-3</v>
      </c>
      <c r="L2358">
        <v>4.7154630106232345E-3</v>
      </c>
      <c r="M2358">
        <v>3.0755667451260074E-3</v>
      </c>
      <c r="N2358">
        <v>4.6863596863456454E-3</v>
      </c>
      <c r="O2358" t="s">
        <v>6500</v>
      </c>
    </row>
    <row r="2359" spans="1:15">
      <c r="A2359" t="s">
        <v>7923</v>
      </c>
      <c r="B2359" t="s">
        <v>165</v>
      </c>
      <c r="C2359" t="s">
        <v>7924</v>
      </c>
      <c r="D2359" t="s">
        <v>164</v>
      </c>
      <c r="E2359" t="s">
        <v>7925</v>
      </c>
      <c r="F2359" t="s">
        <v>7926</v>
      </c>
      <c r="G2359">
        <v>1513964764.4637051</v>
      </c>
      <c r="H2359">
        <v>1819096204.3953912</v>
      </c>
      <c r="I2359">
        <v>4379717.0916749295</v>
      </c>
      <c r="J2359">
        <v>12784433.40573615</v>
      </c>
      <c r="K2359">
        <v>6.5698997923270483E-2</v>
      </c>
      <c r="L2359">
        <v>6.4287890616359311E-2</v>
      </c>
      <c r="M2359">
        <v>6.6399869664439601E-2</v>
      </c>
      <c r="N2359">
        <v>6.2391227192746389E-2</v>
      </c>
      <c r="O2359" t="s">
        <v>6500</v>
      </c>
    </row>
    <row r="2360" spans="1:15">
      <c r="A2360" t="s">
        <v>7927</v>
      </c>
      <c r="B2360" t="s">
        <v>165</v>
      </c>
      <c r="C2360" t="s">
        <v>564</v>
      </c>
      <c r="D2360" t="s">
        <v>164</v>
      </c>
      <c r="E2360" t="s">
        <v>565</v>
      </c>
      <c r="F2360" t="s">
        <v>7928</v>
      </c>
      <c r="G2360">
        <v>487379507.318694</v>
      </c>
      <c r="H2360">
        <v>545456709.71686888</v>
      </c>
      <c r="I2360">
        <v>1276534.1749041001</v>
      </c>
      <c r="J2360">
        <v>3847988.4729572604</v>
      </c>
      <c r="K2360">
        <v>2.1149993705776964E-2</v>
      </c>
      <c r="L2360">
        <v>1.9276749193092958E-2</v>
      </c>
      <c r="M2360">
        <v>1.9353236992624992E-2</v>
      </c>
      <c r="N2360">
        <v>1.8779144560573616E-2</v>
      </c>
      <c r="O2360" t="s">
        <v>6500</v>
      </c>
    </row>
    <row r="2361" spans="1:15">
      <c r="A2361" t="s">
        <v>7929</v>
      </c>
      <c r="B2361" t="s">
        <v>165</v>
      </c>
      <c r="C2361" t="s">
        <v>1014</v>
      </c>
      <c r="D2361" t="s">
        <v>164</v>
      </c>
      <c r="E2361" t="s">
        <v>1015</v>
      </c>
      <c r="F2361" t="s">
        <v>7930</v>
      </c>
      <c r="G2361">
        <v>106668298.36624289</v>
      </c>
      <c r="H2361">
        <v>115825862.1045893</v>
      </c>
      <c r="I2361">
        <v>292180.79920180002</v>
      </c>
      <c r="J2361">
        <v>864774.40964593994</v>
      </c>
      <c r="K2361">
        <v>4.6289058222071938E-3</v>
      </c>
      <c r="L2361">
        <v>4.0933515970917166E-3</v>
      </c>
      <c r="M2361">
        <v>4.429684972650119E-3</v>
      </c>
      <c r="N2361">
        <v>4.2203150464599085E-3</v>
      </c>
      <c r="O2361" t="s">
        <v>6500</v>
      </c>
    </row>
    <row r="2362" spans="1:15">
      <c r="A2362" t="s">
        <v>7931</v>
      </c>
      <c r="B2362" t="s">
        <v>165</v>
      </c>
      <c r="C2362" t="s">
        <v>7932</v>
      </c>
      <c r="D2362" t="s">
        <v>164</v>
      </c>
      <c r="E2362" t="s">
        <v>7933</v>
      </c>
      <c r="F2362" t="s">
        <v>7934</v>
      </c>
      <c r="G2362">
        <v>171039799.1347664</v>
      </c>
      <c r="H2362">
        <v>196451536.64589861</v>
      </c>
      <c r="I2362">
        <v>462684.89904049999</v>
      </c>
      <c r="J2362">
        <v>1523652.8536635099</v>
      </c>
      <c r="K2362">
        <v>7.4223282284460396E-3</v>
      </c>
      <c r="L2362">
        <v>6.9427086202430155E-3</v>
      </c>
      <c r="M2362">
        <v>7.0146578760511991E-3</v>
      </c>
      <c r="N2362">
        <v>7.4358063700455833E-3</v>
      </c>
      <c r="O2362" t="s">
        <v>6500</v>
      </c>
    </row>
    <row r="2363" spans="1:15">
      <c r="A2363" t="s">
        <v>7935</v>
      </c>
      <c r="B2363" t="s">
        <v>165</v>
      </c>
      <c r="C2363" t="s">
        <v>4337</v>
      </c>
      <c r="D2363" t="s">
        <v>164</v>
      </c>
      <c r="E2363" t="s">
        <v>4338</v>
      </c>
      <c r="F2363" t="s">
        <v>7936</v>
      </c>
      <c r="G2363">
        <v>1027206016.196277</v>
      </c>
      <c r="H2363">
        <v>1248662689.0123336</v>
      </c>
      <c r="I2363">
        <v>2774419.7275103</v>
      </c>
      <c r="J2363">
        <v>8328022.5509748403</v>
      </c>
      <c r="K2363">
        <v>4.4575942260291636E-2</v>
      </c>
      <c r="L2363">
        <v>4.4128446958435846E-2</v>
      </c>
      <c r="M2363">
        <v>4.2062330612930646E-2</v>
      </c>
      <c r="N2363">
        <v>4.0642829490672085E-2</v>
      </c>
      <c r="O2363" t="s">
        <v>6500</v>
      </c>
    </row>
    <row r="2364" spans="1:15">
      <c r="A2364" t="s">
        <v>7937</v>
      </c>
      <c r="B2364" t="s">
        <v>163</v>
      </c>
      <c r="C2364" t="s">
        <v>7938</v>
      </c>
      <c r="D2364" t="s">
        <v>162</v>
      </c>
      <c r="E2364" t="s">
        <v>7939</v>
      </c>
      <c r="F2364" t="s">
        <v>7940</v>
      </c>
      <c r="G2364">
        <v>26079947.076477543</v>
      </c>
      <c r="H2364">
        <v>56267588.335284397</v>
      </c>
      <c r="I2364">
        <v>0</v>
      </c>
      <c r="J2364">
        <v>162696.10696591198</v>
      </c>
      <c r="K2364">
        <v>9.0934217963750327E-3</v>
      </c>
      <c r="L2364">
        <v>1.0074721733101689E-2</v>
      </c>
      <c r="M2364">
        <v>0</v>
      </c>
      <c r="N2364">
        <v>1.6064838671389255E-2</v>
      </c>
      <c r="O2364" t="s">
        <v>788</v>
      </c>
    </row>
    <row r="2365" spans="1:15">
      <c r="A2365" t="s">
        <v>7941</v>
      </c>
      <c r="B2365" t="s">
        <v>163</v>
      </c>
      <c r="C2365" t="s">
        <v>7942</v>
      </c>
      <c r="D2365" t="s">
        <v>162</v>
      </c>
      <c r="E2365" t="s">
        <v>7943</v>
      </c>
      <c r="F2365" t="s">
        <v>7944</v>
      </c>
      <c r="G2365">
        <v>40812005.389594197</v>
      </c>
      <c r="H2365">
        <v>86996712.688049391</v>
      </c>
      <c r="I2365">
        <v>3242.2874359050002</v>
      </c>
      <c r="J2365">
        <v>89786.415620100001</v>
      </c>
      <c r="K2365">
        <v>1.4230120110107072E-2</v>
      </c>
      <c r="L2365">
        <v>1.5576776932468553E-2</v>
      </c>
      <c r="M2365">
        <v>1.5739172531027697E-2</v>
      </c>
      <c r="N2365">
        <v>8.8656348865275708E-3</v>
      </c>
      <c r="O2365" t="s">
        <v>788</v>
      </c>
    </row>
    <row r="2366" spans="1:15">
      <c r="A2366" t="s">
        <v>7945</v>
      </c>
      <c r="B2366" t="s">
        <v>163</v>
      </c>
      <c r="C2366" t="s">
        <v>7946</v>
      </c>
      <c r="D2366" t="s">
        <v>162</v>
      </c>
      <c r="E2366" t="s">
        <v>7947</v>
      </c>
      <c r="F2366" t="s">
        <v>7948</v>
      </c>
      <c r="G2366">
        <v>8814960.9226645399</v>
      </c>
      <c r="H2366">
        <v>20833262.918088868</v>
      </c>
      <c r="I2366">
        <v>1100.017254591</v>
      </c>
      <c r="J2366">
        <v>30462.042405484</v>
      </c>
      <c r="K2366">
        <v>3.0735552320445263E-3</v>
      </c>
      <c r="L2366">
        <v>3.7301994434453768E-3</v>
      </c>
      <c r="M2366">
        <v>5.339860114000841E-3</v>
      </c>
      <c r="N2366">
        <v>3.0078642075169683E-3</v>
      </c>
      <c r="O2366" t="s">
        <v>1268</v>
      </c>
    </row>
    <row r="2367" spans="1:15">
      <c r="A2367" t="s">
        <v>7949</v>
      </c>
      <c r="B2367" t="s">
        <v>163</v>
      </c>
      <c r="C2367" t="s">
        <v>7950</v>
      </c>
      <c r="D2367" t="s">
        <v>162</v>
      </c>
      <c r="E2367" t="s">
        <v>7951</v>
      </c>
      <c r="F2367" t="s">
        <v>7952</v>
      </c>
      <c r="G2367">
        <v>20015567.897500087</v>
      </c>
      <c r="H2367">
        <v>39224264.455859087</v>
      </c>
      <c r="I2367">
        <v>0</v>
      </c>
      <c r="J2367">
        <v>62976.827627300001</v>
      </c>
      <c r="K2367">
        <v>6.9789252582538085E-3</v>
      </c>
      <c r="L2367">
        <v>7.0231115508919964E-3</v>
      </c>
      <c r="M2367">
        <v>0</v>
      </c>
      <c r="N2367">
        <v>6.2184190804297351E-3</v>
      </c>
      <c r="O2367" t="s">
        <v>788</v>
      </c>
    </row>
    <row r="2368" spans="1:15">
      <c r="A2368" t="s">
        <v>7953</v>
      </c>
      <c r="B2368" t="s">
        <v>163</v>
      </c>
      <c r="C2368" t="s">
        <v>7954</v>
      </c>
      <c r="D2368" t="s">
        <v>162</v>
      </c>
      <c r="E2368" t="s">
        <v>7955</v>
      </c>
      <c r="F2368" t="s">
        <v>7956</v>
      </c>
      <c r="G2368">
        <v>100364346.60859188</v>
      </c>
      <c r="H2368">
        <v>169631510.67044523</v>
      </c>
      <c r="I2368">
        <v>12314.346124483001</v>
      </c>
      <c r="J2368">
        <v>281470.76674330002</v>
      </c>
      <c r="K2368">
        <v>3.4994524120513473E-2</v>
      </c>
      <c r="L2368">
        <v>3.0372552258450508E-2</v>
      </c>
      <c r="M2368">
        <v>5.9778049322123439E-2</v>
      </c>
      <c r="N2368">
        <v>2.7792812887592649E-2</v>
      </c>
      <c r="O2368" t="s">
        <v>788</v>
      </c>
    </row>
    <row r="2369" spans="1:15">
      <c r="A2369" t="s">
        <v>7957</v>
      </c>
      <c r="B2369" t="s">
        <v>163</v>
      </c>
      <c r="C2369" t="s">
        <v>2503</v>
      </c>
      <c r="D2369" t="s">
        <v>162</v>
      </c>
      <c r="E2369" t="s">
        <v>2504</v>
      </c>
      <c r="F2369" t="s">
        <v>7958</v>
      </c>
      <c r="G2369">
        <v>87277964.309182316</v>
      </c>
      <c r="H2369">
        <v>189560195.266334</v>
      </c>
      <c r="I2369">
        <v>6508.8663585090007</v>
      </c>
      <c r="J2369">
        <v>180245.52722774202</v>
      </c>
      <c r="K2369">
        <v>3.0431631654198696E-2</v>
      </c>
      <c r="L2369">
        <v>3.3940786791872415E-2</v>
      </c>
      <c r="M2369">
        <v>3.1596264249588508E-2</v>
      </c>
      <c r="N2369">
        <v>1.7797692705455226E-2</v>
      </c>
      <c r="O2369" t="s">
        <v>788</v>
      </c>
    </row>
    <row r="2370" spans="1:15">
      <c r="A2370" t="s">
        <v>7959</v>
      </c>
      <c r="B2370" t="s">
        <v>163</v>
      </c>
      <c r="C2370" t="s">
        <v>7960</v>
      </c>
      <c r="D2370" t="s">
        <v>162</v>
      </c>
      <c r="E2370" t="s">
        <v>7961</v>
      </c>
      <c r="F2370" t="s">
        <v>7962</v>
      </c>
      <c r="G2370">
        <v>30675200.24038364</v>
      </c>
      <c r="H2370">
        <v>67462978.908968374</v>
      </c>
      <c r="I2370">
        <v>0</v>
      </c>
      <c r="J2370">
        <v>184909.104399751</v>
      </c>
      <c r="K2370">
        <v>1.0695671032463931E-2</v>
      </c>
      <c r="L2370">
        <v>1.2079258413280086E-2</v>
      </c>
      <c r="M2370">
        <v>0</v>
      </c>
      <c r="N2370">
        <v>1.8258180766891108E-2</v>
      </c>
      <c r="O2370" t="s">
        <v>788</v>
      </c>
    </row>
    <row r="2371" spans="1:15">
      <c r="A2371" t="s">
        <v>7963</v>
      </c>
      <c r="B2371" t="s">
        <v>163</v>
      </c>
      <c r="C2371" t="s">
        <v>5807</v>
      </c>
      <c r="D2371" t="s">
        <v>162</v>
      </c>
      <c r="E2371" t="s">
        <v>5808</v>
      </c>
      <c r="F2371" t="s">
        <v>7964</v>
      </c>
      <c r="G2371">
        <v>5983379.6193289906</v>
      </c>
      <c r="H2371">
        <v>12259703.777640969</v>
      </c>
      <c r="I2371">
        <v>0</v>
      </c>
      <c r="J2371">
        <v>0</v>
      </c>
      <c r="K2371">
        <v>2.0862540283092144E-3</v>
      </c>
      <c r="L2371">
        <v>2.1951021492871677E-3</v>
      </c>
      <c r="M2371">
        <v>0</v>
      </c>
      <c r="N2371">
        <v>0</v>
      </c>
      <c r="O2371" t="s">
        <v>1268</v>
      </c>
    </row>
    <row r="2372" spans="1:15">
      <c r="A2372" t="s">
        <v>7965</v>
      </c>
      <c r="B2372" t="s">
        <v>163</v>
      </c>
      <c r="C2372" t="s">
        <v>1048</v>
      </c>
      <c r="D2372" t="s">
        <v>162</v>
      </c>
      <c r="E2372" t="s">
        <v>1049</v>
      </c>
      <c r="F2372" t="s">
        <v>7966</v>
      </c>
      <c r="G2372">
        <v>37124763.521144301</v>
      </c>
      <c r="H2372">
        <v>74241601.41983287</v>
      </c>
      <c r="I2372">
        <v>3071.6723572286</v>
      </c>
      <c r="J2372">
        <v>85061.678931241986</v>
      </c>
      <c r="K2372">
        <v>1.2944471581881702E-2</v>
      </c>
      <c r="L2372">
        <v>1.3292971983582045E-2</v>
      </c>
      <c r="M2372">
        <v>1.4910948564840942E-2</v>
      </c>
      <c r="N2372">
        <v>8.3991078497915247E-3</v>
      </c>
      <c r="O2372" t="s">
        <v>1268</v>
      </c>
    </row>
    <row r="2373" spans="1:15">
      <c r="A2373" t="s">
        <v>7967</v>
      </c>
      <c r="B2373" t="s">
        <v>163</v>
      </c>
      <c r="C2373" t="s">
        <v>3760</v>
      </c>
      <c r="D2373" t="s">
        <v>162</v>
      </c>
      <c r="E2373" t="s">
        <v>3761</v>
      </c>
      <c r="F2373" t="s">
        <v>7968</v>
      </c>
      <c r="G2373">
        <v>4596407.7398161199</v>
      </c>
      <c r="H2373">
        <v>13100013.509533215</v>
      </c>
      <c r="I2373">
        <v>0</v>
      </c>
      <c r="J2373">
        <v>17861.253544130999</v>
      </c>
      <c r="K2373">
        <v>1.6026518076782878E-3</v>
      </c>
      <c r="L2373">
        <v>2.3455597567464668E-3</v>
      </c>
      <c r="M2373">
        <v>0</v>
      </c>
      <c r="N2373">
        <v>1.763644883742444E-3</v>
      </c>
      <c r="O2373" t="s">
        <v>1268</v>
      </c>
    </row>
    <row r="2374" spans="1:15">
      <c r="A2374" t="s">
        <v>7969</v>
      </c>
      <c r="B2374" t="s">
        <v>163</v>
      </c>
      <c r="C2374" t="s">
        <v>7970</v>
      </c>
      <c r="D2374" t="s">
        <v>162</v>
      </c>
      <c r="E2374" t="s">
        <v>7971</v>
      </c>
      <c r="F2374" t="s">
        <v>7972</v>
      </c>
      <c r="G2374">
        <v>22364152.689442798</v>
      </c>
      <c r="H2374">
        <v>51868984.185545698</v>
      </c>
      <c r="I2374">
        <v>2748.1259977099999</v>
      </c>
      <c r="J2374">
        <v>76101.949195699999</v>
      </c>
      <c r="K2374">
        <v>7.7978177228381846E-3</v>
      </c>
      <c r="L2374">
        <v>9.2871508751039451E-3</v>
      </c>
      <c r="M2374">
        <v>1.3340343837494254E-2</v>
      </c>
      <c r="N2374">
        <v>7.5144117410463488E-3</v>
      </c>
      <c r="O2374" t="s">
        <v>788</v>
      </c>
    </row>
    <row r="2375" spans="1:15">
      <c r="A2375" t="s">
        <v>7973</v>
      </c>
      <c r="B2375" t="s">
        <v>163</v>
      </c>
      <c r="C2375" t="s">
        <v>808</v>
      </c>
      <c r="D2375" t="s">
        <v>162</v>
      </c>
      <c r="E2375" t="s">
        <v>809</v>
      </c>
      <c r="F2375" t="s">
        <v>7974</v>
      </c>
      <c r="G2375">
        <v>12352383.056019031</v>
      </c>
      <c r="H2375">
        <v>36206483.636664122</v>
      </c>
      <c r="I2375">
        <v>1824.2255608759999</v>
      </c>
      <c r="J2375">
        <v>50517.006509940002</v>
      </c>
      <c r="K2375">
        <v>4.3069653856808443E-3</v>
      </c>
      <c r="L2375">
        <v>6.4827773566536488E-3</v>
      </c>
      <c r="M2375">
        <v>8.8554150135439734E-3</v>
      </c>
      <c r="N2375">
        <v>4.9881191067082014E-3</v>
      </c>
      <c r="O2375" t="s">
        <v>788</v>
      </c>
    </row>
    <row r="2376" spans="1:15">
      <c r="A2376" t="s">
        <v>7975</v>
      </c>
      <c r="B2376" t="s">
        <v>163</v>
      </c>
      <c r="C2376" t="s">
        <v>380</v>
      </c>
      <c r="D2376" t="s">
        <v>162</v>
      </c>
      <c r="E2376" t="s">
        <v>381</v>
      </c>
      <c r="F2376" t="s">
        <v>7976</v>
      </c>
      <c r="G2376">
        <v>43396772.489105485</v>
      </c>
      <c r="H2376">
        <v>64672132.550382316</v>
      </c>
      <c r="I2376">
        <v>3230.1115748779998</v>
      </c>
      <c r="J2376">
        <v>89449.294452820002</v>
      </c>
      <c r="K2376">
        <v>1.5131363406817918E-2</v>
      </c>
      <c r="L2376">
        <v>1.1579556874713114E-2</v>
      </c>
      <c r="M2376">
        <v>1.5680066735750085E-2</v>
      </c>
      <c r="N2376">
        <v>8.8323470761056642E-3</v>
      </c>
      <c r="O2376" t="s">
        <v>788</v>
      </c>
    </row>
    <row r="2377" spans="1:15">
      <c r="A2377" t="s">
        <v>7977</v>
      </c>
      <c r="B2377" t="s">
        <v>163</v>
      </c>
      <c r="C2377" t="s">
        <v>7978</v>
      </c>
      <c r="D2377" t="s">
        <v>162</v>
      </c>
      <c r="E2377" t="s">
        <v>7979</v>
      </c>
      <c r="F2377" t="s">
        <v>7980</v>
      </c>
      <c r="G2377">
        <v>81704195.639281556</v>
      </c>
      <c r="H2377">
        <v>161368635.73082992</v>
      </c>
      <c r="I2377">
        <v>8094.1995846099999</v>
      </c>
      <c r="J2377">
        <v>224147.0731518</v>
      </c>
      <c r="K2377">
        <v>2.8488198664775869E-2</v>
      </c>
      <c r="L2377">
        <v>2.8893083025896934E-2</v>
      </c>
      <c r="M2377">
        <v>3.9292014135443309E-2</v>
      </c>
      <c r="N2377">
        <v>2.2132592082256822E-2</v>
      </c>
      <c r="O2377" t="s">
        <v>788</v>
      </c>
    </row>
    <row r="2378" spans="1:15">
      <c r="A2378" t="s">
        <v>7981</v>
      </c>
      <c r="B2378" t="s">
        <v>163</v>
      </c>
      <c r="C2378" t="s">
        <v>7982</v>
      </c>
      <c r="D2378" t="s">
        <v>162</v>
      </c>
      <c r="E2378" t="s">
        <v>7983</v>
      </c>
      <c r="F2378" t="s">
        <v>7984</v>
      </c>
      <c r="G2378">
        <v>12516997.19574656</v>
      </c>
      <c r="H2378">
        <v>27158529.648243431</v>
      </c>
      <c r="I2378">
        <v>1476.8403765169999</v>
      </c>
      <c r="J2378">
        <v>40897.118161060993</v>
      </c>
      <c r="K2378">
        <v>4.364362197177442E-3</v>
      </c>
      <c r="L2378">
        <v>4.8627395803040986E-3</v>
      </c>
      <c r="M2378">
        <v>7.1690884741996783E-3</v>
      </c>
      <c r="N2378">
        <v>4.0382380232358234E-3</v>
      </c>
      <c r="O2378" t="s">
        <v>775</v>
      </c>
    </row>
    <row r="2379" spans="1:15">
      <c r="A2379" t="s">
        <v>7985</v>
      </c>
      <c r="B2379" t="s">
        <v>163</v>
      </c>
      <c r="C2379" t="s">
        <v>1322</v>
      </c>
      <c r="D2379" t="s">
        <v>162</v>
      </c>
      <c r="E2379" t="s">
        <v>1323</v>
      </c>
      <c r="F2379" t="s">
        <v>7986</v>
      </c>
      <c r="G2379">
        <v>37519622.577906899</v>
      </c>
      <c r="H2379">
        <v>97247752.90887861</v>
      </c>
      <c r="I2379">
        <v>0</v>
      </c>
      <c r="J2379">
        <v>115059.97163300001</v>
      </c>
      <c r="K2379">
        <v>1.3082149006714347E-2</v>
      </c>
      <c r="L2379">
        <v>1.7412227513436938E-2</v>
      </c>
      <c r="M2379">
        <v>0</v>
      </c>
      <c r="N2379">
        <v>1.1361180770023276E-2</v>
      </c>
      <c r="O2379" t="s">
        <v>1268</v>
      </c>
    </row>
    <row r="2380" spans="1:15">
      <c r="A2380" t="s">
        <v>7987</v>
      </c>
      <c r="B2380" t="s">
        <v>163</v>
      </c>
      <c r="C2380" t="s">
        <v>7988</v>
      </c>
      <c r="D2380" t="s">
        <v>162</v>
      </c>
      <c r="E2380" t="s">
        <v>7989</v>
      </c>
      <c r="F2380" t="s">
        <v>7990</v>
      </c>
      <c r="G2380">
        <v>60453397.418202274</v>
      </c>
      <c r="H2380">
        <v>113900861.1903678</v>
      </c>
      <c r="I2380">
        <v>0</v>
      </c>
      <c r="J2380">
        <v>186455.06060119299</v>
      </c>
      <c r="K2380">
        <v>2.1078579651084596E-2</v>
      </c>
      <c r="L2380">
        <v>2.0393969523197216E-2</v>
      </c>
      <c r="M2380">
        <v>0</v>
      </c>
      <c r="N2380">
        <v>1.8410830620857209E-2</v>
      </c>
      <c r="O2380" t="s">
        <v>788</v>
      </c>
    </row>
    <row r="2381" spans="1:15">
      <c r="A2381" t="s">
        <v>7991</v>
      </c>
      <c r="B2381" t="s">
        <v>163</v>
      </c>
      <c r="C2381" t="s">
        <v>7992</v>
      </c>
      <c r="D2381" t="s">
        <v>162</v>
      </c>
      <c r="E2381" t="s">
        <v>7993</v>
      </c>
      <c r="F2381" t="s">
        <v>7994</v>
      </c>
      <c r="G2381">
        <v>23254811.650165759</v>
      </c>
      <c r="H2381">
        <v>53691786.523591802</v>
      </c>
      <c r="I2381">
        <v>0</v>
      </c>
      <c r="J2381">
        <v>78018.980252192006</v>
      </c>
      <c r="K2381">
        <v>8.108368107884012E-3</v>
      </c>
      <c r="L2381">
        <v>9.6135239590334331E-3</v>
      </c>
      <c r="M2381">
        <v>0</v>
      </c>
      <c r="N2381">
        <v>7.7037020395354181E-3</v>
      </c>
      <c r="O2381" t="s">
        <v>788</v>
      </c>
    </row>
    <row r="2382" spans="1:15">
      <c r="A2382" t="s">
        <v>7995</v>
      </c>
      <c r="B2382" t="s">
        <v>163</v>
      </c>
      <c r="C2382" t="s">
        <v>5849</v>
      </c>
      <c r="D2382" t="s">
        <v>162</v>
      </c>
      <c r="E2382" t="s">
        <v>5850</v>
      </c>
      <c r="F2382" t="s">
        <v>7996</v>
      </c>
      <c r="G2382">
        <v>29770201.31995311</v>
      </c>
      <c r="H2382">
        <v>68150547.250152394</v>
      </c>
      <c r="I2382">
        <v>0</v>
      </c>
      <c r="J2382">
        <v>150957.32845069002</v>
      </c>
      <c r="K2382">
        <v>1.0380120664029274E-2</v>
      </c>
      <c r="L2382">
        <v>1.2202367647474429E-2</v>
      </c>
      <c r="M2382">
        <v>0</v>
      </c>
      <c r="N2382">
        <v>1.4905735441674468E-2</v>
      </c>
      <c r="O2382" t="s">
        <v>788</v>
      </c>
    </row>
    <row r="2383" spans="1:15">
      <c r="A2383" t="s">
        <v>7997</v>
      </c>
      <c r="B2383" t="s">
        <v>163</v>
      </c>
      <c r="C2383" t="s">
        <v>7303</v>
      </c>
      <c r="D2383" t="s">
        <v>162</v>
      </c>
      <c r="E2383" t="s">
        <v>7304</v>
      </c>
      <c r="F2383" t="s">
        <v>7998</v>
      </c>
      <c r="G2383">
        <v>14331723.298534291</v>
      </c>
      <c r="H2383">
        <v>33489875.226741571</v>
      </c>
      <c r="I2383">
        <v>0</v>
      </c>
      <c r="J2383">
        <v>47721.013487290002</v>
      </c>
      <c r="K2383">
        <v>4.9971115600940755E-3</v>
      </c>
      <c r="L2383">
        <v>5.9963681360435863E-3</v>
      </c>
      <c r="M2383">
        <v>0</v>
      </c>
      <c r="N2383">
        <v>4.7120388877475022E-3</v>
      </c>
      <c r="O2383" t="s">
        <v>1268</v>
      </c>
    </row>
    <row r="2384" spans="1:15">
      <c r="A2384" t="s">
        <v>7999</v>
      </c>
      <c r="B2384" t="s">
        <v>163</v>
      </c>
      <c r="C2384" t="s">
        <v>1338</v>
      </c>
      <c r="D2384" t="s">
        <v>162</v>
      </c>
      <c r="E2384" t="s">
        <v>1339</v>
      </c>
      <c r="F2384" t="s">
        <v>8000</v>
      </c>
      <c r="G2384">
        <v>10128255.134465169</v>
      </c>
      <c r="H2384">
        <v>24712133.078770626</v>
      </c>
      <c r="I2384">
        <v>0</v>
      </c>
      <c r="J2384">
        <v>35136.930119079007</v>
      </c>
      <c r="K2384">
        <v>3.5314679024813556E-3</v>
      </c>
      <c r="L2384">
        <v>4.4247118379493137E-3</v>
      </c>
      <c r="M2384">
        <v>0</v>
      </c>
      <c r="N2384">
        <v>3.469469087475766E-3</v>
      </c>
      <c r="O2384" t="s">
        <v>788</v>
      </c>
    </row>
    <row r="2385" spans="1:15">
      <c r="A2385" t="s">
        <v>8001</v>
      </c>
      <c r="B2385" t="s">
        <v>163</v>
      </c>
      <c r="C2385" t="s">
        <v>8002</v>
      </c>
      <c r="D2385" t="s">
        <v>162</v>
      </c>
      <c r="E2385" t="s">
        <v>8003</v>
      </c>
      <c r="F2385" t="s">
        <v>8004</v>
      </c>
      <c r="G2385">
        <v>13922080.050001839</v>
      </c>
      <c r="H2385">
        <v>42964140.241819754</v>
      </c>
      <c r="I2385">
        <v>0</v>
      </c>
      <c r="J2385">
        <v>57732.611917899994</v>
      </c>
      <c r="K2385">
        <v>4.8542792593221674E-3</v>
      </c>
      <c r="L2385">
        <v>7.6927369777968022E-3</v>
      </c>
      <c r="M2385">
        <v>0</v>
      </c>
      <c r="N2385">
        <v>5.7005979665715667E-3</v>
      </c>
      <c r="O2385" t="s">
        <v>788</v>
      </c>
    </row>
    <row r="2386" spans="1:15">
      <c r="A2386" t="s">
        <v>8005</v>
      </c>
      <c r="B2386" t="s">
        <v>163</v>
      </c>
      <c r="C2386" t="s">
        <v>8006</v>
      </c>
      <c r="D2386" t="s">
        <v>162</v>
      </c>
      <c r="E2386" t="s">
        <v>8007</v>
      </c>
      <c r="F2386" t="s">
        <v>8008</v>
      </c>
      <c r="G2386">
        <v>24813699.939926088</v>
      </c>
      <c r="H2386">
        <v>58329795.7158188</v>
      </c>
      <c r="I2386">
        <v>3122.6452915</v>
      </c>
      <c r="J2386">
        <v>86473.257920400007</v>
      </c>
      <c r="K2386">
        <v>8.6519132581349446E-3</v>
      </c>
      <c r="L2386">
        <v>1.044396033261359E-2</v>
      </c>
      <c r="M2386">
        <v>1.5158388627688535E-2</v>
      </c>
      <c r="N2386">
        <v>8.5384891119227539E-3</v>
      </c>
      <c r="O2386" t="s">
        <v>1268</v>
      </c>
    </row>
    <row r="2387" spans="1:15">
      <c r="A2387" t="s">
        <v>8009</v>
      </c>
      <c r="B2387" t="s">
        <v>163</v>
      </c>
      <c r="C2387" t="s">
        <v>8010</v>
      </c>
      <c r="D2387" t="s">
        <v>162</v>
      </c>
      <c r="E2387" t="s">
        <v>8011</v>
      </c>
      <c r="F2387" t="s">
        <v>8012</v>
      </c>
      <c r="G2387">
        <v>7055286.0459184693</v>
      </c>
      <c r="H2387">
        <v>20876731.238893323</v>
      </c>
      <c r="I2387">
        <v>0</v>
      </c>
      <c r="J2387">
        <v>28236.60808314</v>
      </c>
      <c r="K2387">
        <v>2.46000084745114E-3</v>
      </c>
      <c r="L2387">
        <v>3.7379824540428905E-3</v>
      </c>
      <c r="M2387">
        <v>0</v>
      </c>
      <c r="N2387">
        <v>2.7881217439205933E-3</v>
      </c>
      <c r="O2387" t="s">
        <v>788</v>
      </c>
    </row>
    <row r="2388" spans="1:15">
      <c r="A2388" t="s">
        <v>8013</v>
      </c>
      <c r="B2388" t="s">
        <v>163</v>
      </c>
      <c r="C2388" t="s">
        <v>868</v>
      </c>
      <c r="D2388" t="s">
        <v>162</v>
      </c>
      <c r="E2388" t="s">
        <v>869</v>
      </c>
      <c r="F2388" t="s">
        <v>8014</v>
      </c>
      <c r="G2388">
        <v>24110041.291320194</v>
      </c>
      <c r="H2388">
        <v>58437459.571463302</v>
      </c>
      <c r="I2388">
        <v>0</v>
      </c>
      <c r="J2388">
        <v>114431.21684714401</v>
      </c>
      <c r="K2388">
        <v>8.4065651800243179E-3</v>
      </c>
      <c r="L2388">
        <v>1.0463237565180727E-2</v>
      </c>
      <c r="M2388">
        <v>0</v>
      </c>
      <c r="N2388">
        <v>1.129909665266479E-2</v>
      </c>
      <c r="O2388" t="s">
        <v>775</v>
      </c>
    </row>
    <row r="2389" spans="1:15">
      <c r="A2389" t="s">
        <v>8015</v>
      </c>
      <c r="B2389" t="s">
        <v>163</v>
      </c>
      <c r="C2389" t="s">
        <v>8016</v>
      </c>
      <c r="D2389" t="s">
        <v>162</v>
      </c>
      <c r="E2389" t="s">
        <v>8017</v>
      </c>
      <c r="F2389" t="s">
        <v>8018</v>
      </c>
      <c r="G2389">
        <v>11574993.49695513</v>
      </c>
      <c r="H2389">
        <v>31011140.912125412</v>
      </c>
      <c r="I2389">
        <v>0</v>
      </c>
      <c r="J2389">
        <v>42765.555636229998</v>
      </c>
      <c r="K2389">
        <v>4.0359091929693964E-3</v>
      </c>
      <c r="L2389">
        <v>5.5525503146498E-3</v>
      </c>
      <c r="M2389">
        <v>0</v>
      </c>
      <c r="N2389">
        <v>4.2227301242819589E-3</v>
      </c>
      <c r="O2389" t="s">
        <v>1268</v>
      </c>
    </row>
    <row r="2390" spans="1:15">
      <c r="A2390" t="s">
        <v>8019</v>
      </c>
      <c r="B2390" t="s">
        <v>163</v>
      </c>
      <c r="C2390" t="s">
        <v>8020</v>
      </c>
      <c r="D2390" t="s">
        <v>162</v>
      </c>
      <c r="E2390" t="s">
        <v>8021</v>
      </c>
      <c r="F2390" t="s">
        <v>8022</v>
      </c>
      <c r="G2390">
        <v>6495934.6767961392</v>
      </c>
      <c r="H2390">
        <v>20230195.751062922</v>
      </c>
      <c r="I2390">
        <v>0</v>
      </c>
      <c r="J2390">
        <v>27122.327733622998</v>
      </c>
      <c r="K2390">
        <v>2.2649690892618435E-3</v>
      </c>
      <c r="L2390">
        <v>3.6222201595643507E-3</v>
      </c>
      <c r="M2390">
        <v>0</v>
      </c>
      <c r="N2390">
        <v>2.678096160742746E-3</v>
      </c>
      <c r="O2390" t="s">
        <v>1268</v>
      </c>
    </row>
    <row r="2391" spans="1:15">
      <c r="A2391" t="s">
        <v>8023</v>
      </c>
      <c r="B2391" t="s">
        <v>163</v>
      </c>
      <c r="C2391" t="s">
        <v>8024</v>
      </c>
      <c r="D2391" t="s">
        <v>162</v>
      </c>
      <c r="E2391" t="s">
        <v>8025</v>
      </c>
      <c r="F2391" t="s">
        <v>8026</v>
      </c>
      <c r="G2391">
        <v>21360134.748668831</v>
      </c>
      <c r="H2391">
        <v>44475697.135441266</v>
      </c>
      <c r="I2391">
        <v>0</v>
      </c>
      <c r="J2391">
        <v>88654.27128801099</v>
      </c>
      <c r="K2391">
        <v>7.4477419117250469E-3</v>
      </c>
      <c r="L2391">
        <v>7.9633815093563473E-3</v>
      </c>
      <c r="M2391">
        <v>0</v>
      </c>
      <c r="N2391">
        <v>8.7538453889979932E-3</v>
      </c>
      <c r="O2391" t="s">
        <v>788</v>
      </c>
    </row>
    <row r="2392" spans="1:15">
      <c r="A2392" t="s">
        <v>8027</v>
      </c>
      <c r="B2392" t="s">
        <v>163</v>
      </c>
      <c r="C2392" t="s">
        <v>8028</v>
      </c>
      <c r="D2392" t="s">
        <v>162</v>
      </c>
      <c r="E2392" t="s">
        <v>8029</v>
      </c>
      <c r="F2392" t="s">
        <v>8030</v>
      </c>
      <c r="G2392">
        <v>9689570.0459108297</v>
      </c>
      <c r="H2392">
        <v>27978435.217113372</v>
      </c>
      <c r="I2392">
        <v>1411.5877217660002</v>
      </c>
      <c r="J2392">
        <v>39090.108013559002</v>
      </c>
      <c r="K2392">
        <v>3.3785094423162774E-3</v>
      </c>
      <c r="L2392">
        <v>5.0095438187328705E-3</v>
      </c>
      <c r="M2392">
        <v>6.8523297624764837E-3</v>
      </c>
      <c r="N2392">
        <v>3.8598113415005005E-3</v>
      </c>
      <c r="O2392" t="s">
        <v>788</v>
      </c>
    </row>
    <row r="2393" spans="1:15">
      <c r="A2393" t="s">
        <v>8031</v>
      </c>
      <c r="B2393" t="s">
        <v>163</v>
      </c>
      <c r="C2393" t="s">
        <v>8032</v>
      </c>
      <c r="D2393" t="s">
        <v>162</v>
      </c>
      <c r="E2393" t="s">
        <v>8033</v>
      </c>
      <c r="F2393" t="s">
        <v>8034</v>
      </c>
      <c r="G2393">
        <v>26863057.71744385</v>
      </c>
      <c r="H2393">
        <v>63774205.761441037</v>
      </c>
      <c r="I2393">
        <v>0</v>
      </c>
      <c r="J2393">
        <v>175164.27286766298</v>
      </c>
      <c r="K2393">
        <v>9.3664727864960634E-3</v>
      </c>
      <c r="L2393">
        <v>1.1418782922906686E-2</v>
      </c>
      <c r="M2393">
        <v>0</v>
      </c>
      <c r="N2393">
        <v>1.7295962620665514E-2</v>
      </c>
      <c r="O2393" t="s">
        <v>775</v>
      </c>
    </row>
    <row r="2394" spans="1:15">
      <c r="A2394" t="s">
        <v>8035</v>
      </c>
      <c r="B2394" t="s">
        <v>163</v>
      </c>
      <c r="C2394" t="s">
        <v>6240</v>
      </c>
      <c r="D2394" t="s">
        <v>162</v>
      </c>
      <c r="E2394" t="s">
        <v>6241</v>
      </c>
      <c r="F2394" t="s">
        <v>8036</v>
      </c>
      <c r="G2394">
        <v>7588754.8011323176</v>
      </c>
      <c r="H2394">
        <v>30118529.418412901</v>
      </c>
      <c r="I2394">
        <v>0</v>
      </c>
      <c r="J2394">
        <v>38588.042761750003</v>
      </c>
      <c r="K2394">
        <v>2.6460079889580341E-3</v>
      </c>
      <c r="L2394">
        <v>5.3927280674026662E-3</v>
      </c>
      <c r="M2394">
        <v>0</v>
      </c>
      <c r="N2394">
        <v>3.8102367239928308E-3</v>
      </c>
      <c r="O2394" t="s">
        <v>775</v>
      </c>
    </row>
    <row r="2395" spans="1:15">
      <c r="A2395" t="s">
        <v>8037</v>
      </c>
      <c r="B2395" t="s">
        <v>163</v>
      </c>
      <c r="C2395" t="s">
        <v>7331</v>
      </c>
      <c r="D2395" t="s">
        <v>162</v>
      </c>
      <c r="E2395" t="s">
        <v>7332</v>
      </c>
      <c r="F2395" t="s">
        <v>8038</v>
      </c>
      <c r="G2395">
        <v>37738627.624216497</v>
      </c>
      <c r="H2395">
        <v>82178722.757712007</v>
      </c>
      <c r="I2395">
        <v>2369.0512764149998</v>
      </c>
      <c r="J2395">
        <v>65604.491127800007</v>
      </c>
      <c r="K2395">
        <v>1.3158510559741578E-2</v>
      </c>
      <c r="L2395">
        <v>1.4714114975609871E-2</v>
      </c>
      <c r="M2395">
        <v>1.1500185443595441E-2</v>
      </c>
      <c r="N2395">
        <v>6.4778782095106478E-3</v>
      </c>
      <c r="O2395" t="s">
        <v>788</v>
      </c>
    </row>
    <row r="2396" spans="1:15">
      <c r="A2396" t="s">
        <v>8039</v>
      </c>
      <c r="B2396" t="s">
        <v>163</v>
      </c>
      <c r="C2396" t="s">
        <v>8040</v>
      </c>
      <c r="D2396" t="s">
        <v>162</v>
      </c>
      <c r="E2396" t="s">
        <v>8041</v>
      </c>
      <c r="F2396" t="s">
        <v>8042</v>
      </c>
      <c r="G2396">
        <v>26527831.323435422</v>
      </c>
      <c r="H2396">
        <v>53132058.125272036</v>
      </c>
      <c r="I2396">
        <v>0</v>
      </c>
      <c r="J2396">
        <v>80226.215225149994</v>
      </c>
      <c r="K2396">
        <v>9.2495877717735497E-3</v>
      </c>
      <c r="L2396">
        <v>9.5133044894236043E-3</v>
      </c>
      <c r="M2396">
        <v>0</v>
      </c>
      <c r="N2396">
        <v>7.9216474741969096E-3</v>
      </c>
      <c r="O2396" t="s">
        <v>775</v>
      </c>
    </row>
    <row r="2397" spans="1:15">
      <c r="A2397" t="s">
        <v>8043</v>
      </c>
      <c r="B2397" t="s">
        <v>163</v>
      </c>
      <c r="C2397" t="s">
        <v>6658</v>
      </c>
      <c r="D2397" t="s">
        <v>162</v>
      </c>
      <c r="E2397" t="s">
        <v>6659</v>
      </c>
      <c r="F2397" t="s">
        <v>8044</v>
      </c>
      <c r="G2397">
        <v>5268137.8150819195</v>
      </c>
      <c r="H2397">
        <v>14433965.360588171</v>
      </c>
      <c r="I2397">
        <v>0</v>
      </c>
      <c r="J2397">
        <v>20020.809125635998</v>
      </c>
      <c r="K2397">
        <v>1.836867195071155E-3</v>
      </c>
      <c r="L2397">
        <v>2.5844040737385832E-3</v>
      </c>
      <c r="M2397">
        <v>0</v>
      </c>
      <c r="N2397">
        <v>1.9768823893334341E-3</v>
      </c>
      <c r="O2397" t="s">
        <v>788</v>
      </c>
    </row>
    <row r="2398" spans="1:15">
      <c r="A2398" t="s">
        <v>8045</v>
      </c>
      <c r="B2398" t="s">
        <v>163</v>
      </c>
      <c r="C2398" t="s">
        <v>468</v>
      </c>
      <c r="D2398" t="s">
        <v>162</v>
      </c>
      <c r="E2398" t="s">
        <v>469</v>
      </c>
      <c r="F2398" t="s">
        <v>8046</v>
      </c>
      <c r="G2398">
        <v>38349765.515053011</v>
      </c>
      <c r="H2398">
        <v>90898321.367348507</v>
      </c>
      <c r="I2398">
        <v>0</v>
      </c>
      <c r="J2398">
        <v>250242.58511541001</v>
      </c>
      <c r="K2398">
        <v>1.337159897594223E-2</v>
      </c>
      <c r="L2398">
        <v>1.6275360662788906E-2</v>
      </c>
      <c r="M2398">
        <v>0</v>
      </c>
      <c r="N2398">
        <v>2.4709299033398181E-2</v>
      </c>
      <c r="O2398" t="s">
        <v>1268</v>
      </c>
    </row>
    <row r="2399" spans="1:15">
      <c r="A2399" t="s">
        <v>8047</v>
      </c>
      <c r="B2399" t="s">
        <v>163</v>
      </c>
      <c r="C2399" t="s">
        <v>8048</v>
      </c>
      <c r="D2399" t="s">
        <v>162</v>
      </c>
      <c r="E2399" t="s">
        <v>8049</v>
      </c>
      <c r="F2399" t="s">
        <v>8050</v>
      </c>
      <c r="G2399">
        <v>6216334.1827185499</v>
      </c>
      <c r="H2399">
        <v>16071368.474047231</v>
      </c>
      <c r="I2399">
        <v>0</v>
      </c>
      <c r="J2399">
        <v>22447.245212345002</v>
      </c>
      <c r="K2399">
        <v>2.1674794271982433E-3</v>
      </c>
      <c r="L2399">
        <v>2.8775813934189039E-3</v>
      </c>
      <c r="M2399">
        <v>0</v>
      </c>
      <c r="N2399">
        <v>2.2164720452038378E-3</v>
      </c>
      <c r="O2399" t="s">
        <v>788</v>
      </c>
    </row>
    <row r="2400" spans="1:15">
      <c r="A2400" t="s">
        <v>8051</v>
      </c>
      <c r="B2400" t="s">
        <v>163</v>
      </c>
      <c r="C2400" t="s">
        <v>2070</v>
      </c>
      <c r="D2400" t="s">
        <v>162</v>
      </c>
      <c r="E2400" t="s">
        <v>2071</v>
      </c>
      <c r="F2400" t="s">
        <v>8052</v>
      </c>
      <c r="G2400">
        <v>20132383.939106744</v>
      </c>
      <c r="H2400">
        <v>53013268.209182195</v>
      </c>
      <c r="I2400">
        <v>0</v>
      </c>
      <c r="J2400">
        <v>104598.095483126</v>
      </c>
      <c r="K2400">
        <v>7.0196560747618798E-3</v>
      </c>
      <c r="L2400">
        <v>9.4920351337481439E-3</v>
      </c>
      <c r="M2400">
        <v>0</v>
      </c>
      <c r="N2400">
        <v>1.0328160646296563E-2</v>
      </c>
      <c r="O2400" t="s">
        <v>1268</v>
      </c>
    </row>
    <row r="2401" spans="1:15">
      <c r="A2401" t="s">
        <v>8053</v>
      </c>
      <c r="B2401" t="s">
        <v>163</v>
      </c>
      <c r="C2401" t="s">
        <v>8054</v>
      </c>
      <c r="D2401" t="s">
        <v>162</v>
      </c>
      <c r="E2401" t="s">
        <v>8055</v>
      </c>
      <c r="F2401" t="s">
        <v>8056</v>
      </c>
      <c r="G2401">
        <v>17847527.75095278</v>
      </c>
      <c r="H2401">
        <v>44698748.465959996</v>
      </c>
      <c r="I2401">
        <v>0</v>
      </c>
      <c r="J2401">
        <v>63278.986860350007</v>
      </c>
      <c r="K2401">
        <v>6.2229841719388373E-3</v>
      </c>
      <c r="L2401">
        <v>8.0033188898920807E-3</v>
      </c>
      <c r="M2401">
        <v>0</v>
      </c>
      <c r="N2401">
        <v>6.2482547011003401E-3</v>
      </c>
      <c r="O2401" t="s">
        <v>788</v>
      </c>
    </row>
    <row r="2402" spans="1:15">
      <c r="A2402" t="s">
        <v>8057</v>
      </c>
      <c r="B2402" t="s">
        <v>163</v>
      </c>
      <c r="C2402" t="s">
        <v>1101</v>
      </c>
      <c r="D2402" t="s">
        <v>162</v>
      </c>
      <c r="E2402" t="s">
        <v>1102</v>
      </c>
      <c r="F2402" t="s">
        <v>8058</v>
      </c>
      <c r="G2402">
        <v>27436049.4704514</v>
      </c>
      <c r="H2402">
        <v>52968575.781428002</v>
      </c>
      <c r="I2402">
        <v>2360.3229213590002</v>
      </c>
      <c r="J2402">
        <v>65362.757719810004</v>
      </c>
      <c r="K2402">
        <v>9.5662606035749366E-3</v>
      </c>
      <c r="L2402">
        <v>9.4840329465828207E-3</v>
      </c>
      <c r="M2402">
        <v>1.1457815021831739E-2</v>
      </c>
      <c r="N2402">
        <v>6.4540091183979877E-3</v>
      </c>
      <c r="O2402" t="s">
        <v>775</v>
      </c>
    </row>
    <row r="2403" spans="1:15">
      <c r="A2403" t="s">
        <v>8059</v>
      </c>
      <c r="B2403" t="s">
        <v>163</v>
      </c>
      <c r="C2403" t="s">
        <v>484</v>
      </c>
      <c r="D2403" t="s">
        <v>162</v>
      </c>
      <c r="E2403" t="s">
        <v>485</v>
      </c>
      <c r="F2403" t="s">
        <v>8060</v>
      </c>
      <c r="G2403">
        <v>80868479.009958088</v>
      </c>
      <c r="H2403">
        <v>181005431.90563628</v>
      </c>
      <c r="I2403">
        <v>13960.831510439399</v>
      </c>
      <c r="J2403">
        <v>386607.63781106001</v>
      </c>
      <c r="K2403">
        <v>2.819680528922959E-2</v>
      </c>
      <c r="L2403">
        <v>3.2409054885432824E-2</v>
      </c>
      <c r="M2403">
        <v>6.7770652714533697E-2</v>
      </c>
      <c r="N2403">
        <v>3.8174172980444142E-2</v>
      </c>
      <c r="O2403" t="s">
        <v>1268</v>
      </c>
    </row>
    <row r="2404" spans="1:15">
      <c r="A2404" t="s">
        <v>8061</v>
      </c>
      <c r="B2404" t="s">
        <v>163</v>
      </c>
      <c r="C2404" t="s">
        <v>910</v>
      </c>
      <c r="D2404" t="s">
        <v>162</v>
      </c>
      <c r="E2404" t="s">
        <v>911</v>
      </c>
      <c r="F2404" t="s">
        <v>8062</v>
      </c>
      <c r="G2404">
        <v>179905243.33040801</v>
      </c>
      <c r="H2404">
        <v>322141639.43492299</v>
      </c>
      <c r="I2404">
        <v>0</v>
      </c>
      <c r="J2404">
        <v>676578.48627802986</v>
      </c>
      <c r="K2404">
        <v>6.2728434846342662E-2</v>
      </c>
      <c r="L2404">
        <v>5.7679518031108497E-2</v>
      </c>
      <c r="M2404">
        <v>0</v>
      </c>
      <c r="N2404">
        <v>6.6806295696224566E-2</v>
      </c>
      <c r="O2404" t="s">
        <v>775</v>
      </c>
    </row>
    <row r="2405" spans="1:15">
      <c r="A2405" t="s">
        <v>8063</v>
      </c>
      <c r="B2405" t="s">
        <v>163</v>
      </c>
      <c r="C2405" t="s">
        <v>8064</v>
      </c>
      <c r="D2405" t="s">
        <v>162</v>
      </c>
      <c r="E2405" t="s">
        <v>8065</v>
      </c>
      <c r="F2405" t="s">
        <v>8066</v>
      </c>
      <c r="G2405">
        <v>45133492.484549396</v>
      </c>
      <c r="H2405">
        <v>103272906.62990727</v>
      </c>
      <c r="I2405">
        <v>0</v>
      </c>
      <c r="J2405">
        <v>294128.05026537302</v>
      </c>
      <c r="K2405">
        <v>1.5736914001474381E-2</v>
      </c>
      <c r="L2405">
        <v>1.849103236245267E-2</v>
      </c>
      <c r="M2405">
        <v>0</v>
      </c>
      <c r="N2405">
        <v>2.9042610572319914E-2</v>
      </c>
      <c r="O2405" t="s">
        <v>1268</v>
      </c>
    </row>
    <row r="2406" spans="1:15">
      <c r="A2406" t="s">
        <v>8067</v>
      </c>
      <c r="B2406" t="s">
        <v>163</v>
      </c>
      <c r="C2406" t="s">
        <v>8068</v>
      </c>
      <c r="D2406" t="s">
        <v>162</v>
      </c>
      <c r="E2406" t="s">
        <v>8069</v>
      </c>
      <c r="F2406" t="s">
        <v>8070</v>
      </c>
      <c r="G2406">
        <v>46025212.041720636</v>
      </c>
      <c r="H2406">
        <v>82268072.803118721</v>
      </c>
      <c r="I2406">
        <v>4222.6959245600001</v>
      </c>
      <c r="J2406">
        <v>234057.75392977003</v>
      </c>
      <c r="K2406">
        <v>1.6047834189834288E-2</v>
      </c>
      <c r="L2406">
        <v>1.4730113117185599E-2</v>
      </c>
      <c r="M2406">
        <v>2.0498410772198022E-2</v>
      </c>
      <c r="N2406">
        <v>2.3111186412452352E-2</v>
      </c>
      <c r="O2406" t="s">
        <v>775</v>
      </c>
    </row>
    <row r="2407" spans="1:15">
      <c r="A2407" t="s">
        <v>8071</v>
      </c>
      <c r="B2407" t="s">
        <v>163</v>
      </c>
      <c r="C2407" t="s">
        <v>3530</v>
      </c>
      <c r="D2407" t="s">
        <v>162</v>
      </c>
      <c r="E2407" t="s">
        <v>3531</v>
      </c>
      <c r="F2407" t="s">
        <v>8072</v>
      </c>
      <c r="G2407">
        <v>5732129.6135469703</v>
      </c>
      <c r="H2407">
        <v>15543896.24588294</v>
      </c>
      <c r="I2407">
        <v>789.95473712400008</v>
      </c>
      <c r="J2407">
        <v>21875.667664754001</v>
      </c>
      <c r="K2407">
        <v>1.9986494686750327E-3</v>
      </c>
      <c r="L2407">
        <v>2.783137396831939E-3</v>
      </c>
      <c r="M2407">
        <v>3.8347105693381728E-3</v>
      </c>
      <c r="N2407">
        <v>2.1600336874491458E-3</v>
      </c>
      <c r="O2407" t="s">
        <v>788</v>
      </c>
    </row>
    <row r="2408" spans="1:15">
      <c r="A2408" t="s">
        <v>8073</v>
      </c>
      <c r="B2408" t="s">
        <v>163</v>
      </c>
      <c r="C2408" t="s">
        <v>516</v>
      </c>
      <c r="D2408" t="s">
        <v>162</v>
      </c>
      <c r="E2408" t="s">
        <v>517</v>
      </c>
      <c r="F2408" t="s">
        <v>8074</v>
      </c>
      <c r="G2408">
        <v>9802590.171860218</v>
      </c>
      <c r="H2408">
        <v>26735780.520449787</v>
      </c>
      <c r="I2408">
        <v>1345.277733481</v>
      </c>
      <c r="J2408">
        <v>37253.861206349</v>
      </c>
      <c r="K2408">
        <v>3.4179167184784356E-3</v>
      </c>
      <c r="L2408">
        <v>4.7870462735276715E-3</v>
      </c>
      <c r="M2408">
        <v>6.5304383920228555E-3</v>
      </c>
      <c r="N2408">
        <v>3.6784977915403721E-3</v>
      </c>
      <c r="O2408" t="s">
        <v>788</v>
      </c>
    </row>
    <row r="2409" spans="1:15">
      <c r="A2409" t="s">
        <v>8075</v>
      </c>
      <c r="B2409" t="s">
        <v>163</v>
      </c>
      <c r="C2409" t="s">
        <v>3538</v>
      </c>
      <c r="D2409" t="s">
        <v>162</v>
      </c>
      <c r="E2409" t="s">
        <v>3539</v>
      </c>
      <c r="F2409" t="s">
        <v>8076</v>
      </c>
      <c r="G2409">
        <v>88958561.933733001</v>
      </c>
      <c r="H2409">
        <v>183872320.70568281</v>
      </c>
      <c r="I2409">
        <v>18123.6712954</v>
      </c>
      <c r="J2409">
        <v>501886.30827814696</v>
      </c>
      <c r="K2409">
        <v>3.1017613789254831E-2</v>
      </c>
      <c r="L2409">
        <v>3.2922371836714037E-2</v>
      </c>
      <c r="M2409">
        <v>8.7978501305919624E-2</v>
      </c>
      <c r="N2409">
        <v>4.9556948375887457E-2</v>
      </c>
      <c r="O2409" t="s">
        <v>1268</v>
      </c>
    </row>
    <row r="2410" spans="1:15">
      <c r="A2410" t="s">
        <v>8077</v>
      </c>
      <c r="B2410" t="s">
        <v>163</v>
      </c>
      <c r="C2410" t="s">
        <v>8078</v>
      </c>
      <c r="D2410" t="s">
        <v>162</v>
      </c>
      <c r="E2410" t="s">
        <v>8079</v>
      </c>
      <c r="F2410" t="s">
        <v>8080</v>
      </c>
      <c r="G2410">
        <v>7108352.0360168405</v>
      </c>
      <c r="H2410">
        <v>17366360.599134229</v>
      </c>
      <c r="I2410">
        <v>0</v>
      </c>
      <c r="J2410">
        <v>24715.510162218001</v>
      </c>
      <c r="K2410">
        <v>2.4785036239173539E-3</v>
      </c>
      <c r="L2410">
        <v>3.109449964523598E-3</v>
      </c>
      <c r="M2410">
        <v>0</v>
      </c>
      <c r="N2410">
        <v>2.4404436642132053E-3</v>
      </c>
      <c r="O2410" t="s">
        <v>788</v>
      </c>
    </row>
    <row r="2411" spans="1:15">
      <c r="A2411" t="s">
        <v>8081</v>
      </c>
      <c r="B2411" t="s">
        <v>163</v>
      </c>
      <c r="C2411" t="s">
        <v>8082</v>
      </c>
      <c r="D2411" t="s">
        <v>162</v>
      </c>
      <c r="E2411" t="s">
        <v>8083</v>
      </c>
      <c r="F2411" t="s">
        <v>8084</v>
      </c>
      <c r="G2411">
        <v>8697578.2941623311</v>
      </c>
      <c r="H2411">
        <v>20948489.560741439</v>
      </c>
      <c r="I2411">
        <v>0</v>
      </c>
      <c r="J2411">
        <v>29999.928848942996</v>
      </c>
      <c r="K2411">
        <v>3.0326268609321282E-3</v>
      </c>
      <c r="L2411">
        <v>3.750830794375984E-3</v>
      </c>
      <c r="M2411">
        <v>0</v>
      </c>
      <c r="N2411">
        <v>2.9622344756681995E-3</v>
      </c>
      <c r="O2411" t="s">
        <v>775</v>
      </c>
    </row>
    <row r="2412" spans="1:15">
      <c r="A2412" t="s">
        <v>8085</v>
      </c>
      <c r="B2412" t="s">
        <v>163</v>
      </c>
      <c r="C2412" t="s">
        <v>8086</v>
      </c>
      <c r="D2412" t="s">
        <v>162</v>
      </c>
      <c r="E2412" t="s">
        <v>8087</v>
      </c>
      <c r="F2412" t="s">
        <v>8088</v>
      </c>
      <c r="G2412">
        <v>572292426.30743802</v>
      </c>
      <c r="H2412">
        <v>843403732.13019955</v>
      </c>
      <c r="I2412">
        <v>88449.903817700004</v>
      </c>
      <c r="J2412">
        <v>1516284.0542469998</v>
      </c>
      <c r="K2412">
        <v>0.19954397944228094</v>
      </c>
      <c r="L2412">
        <v>0.15101158875406862</v>
      </c>
      <c r="M2412">
        <v>0.42936609540634679</v>
      </c>
      <c r="N2412">
        <v>0.14971998510438692</v>
      </c>
      <c r="O2412" t="s">
        <v>775</v>
      </c>
    </row>
    <row r="2413" spans="1:15">
      <c r="A2413" t="s">
        <v>8089</v>
      </c>
      <c r="B2413" t="s">
        <v>163</v>
      </c>
      <c r="C2413" t="s">
        <v>8090</v>
      </c>
      <c r="D2413" t="s">
        <v>162</v>
      </c>
      <c r="E2413" t="s">
        <v>8091</v>
      </c>
      <c r="F2413" t="s">
        <v>8092</v>
      </c>
      <c r="G2413">
        <v>55207721.82328216</v>
      </c>
      <c r="H2413">
        <v>104345663.18353304</v>
      </c>
      <c r="I2413">
        <v>0</v>
      </c>
      <c r="J2413">
        <v>307357.48125942005</v>
      </c>
      <c r="K2413">
        <v>1.9249544467398103E-2</v>
      </c>
      <c r="L2413">
        <v>1.868310961482646E-2</v>
      </c>
      <c r="M2413">
        <v>0</v>
      </c>
      <c r="N2413">
        <v>3.0348902889923871E-2</v>
      </c>
      <c r="O2413" t="s">
        <v>775</v>
      </c>
    </row>
    <row r="2414" spans="1:15">
      <c r="A2414" t="s">
        <v>8093</v>
      </c>
      <c r="B2414" t="s">
        <v>163</v>
      </c>
      <c r="C2414" t="s">
        <v>4948</v>
      </c>
      <c r="D2414" t="s">
        <v>162</v>
      </c>
      <c r="E2414" t="s">
        <v>4949</v>
      </c>
      <c r="F2414" t="s">
        <v>8094</v>
      </c>
      <c r="G2414">
        <v>354461165.80336004</v>
      </c>
      <c r="H2414">
        <v>658695469.07749915</v>
      </c>
      <c r="I2414">
        <v>0</v>
      </c>
      <c r="J2414">
        <v>1076584.5294677829</v>
      </c>
      <c r="K2414">
        <v>0.1235916960119892</v>
      </c>
      <c r="L2414">
        <v>0.11793954129093652</v>
      </c>
      <c r="M2414">
        <v>0</v>
      </c>
      <c r="N2414">
        <v>0.10630344575876741</v>
      </c>
      <c r="O2414" t="s">
        <v>1268</v>
      </c>
    </row>
    <row r="2415" spans="1:15">
      <c r="A2415" t="s">
        <v>8095</v>
      </c>
      <c r="B2415" t="s">
        <v>163</v>
      </c>
      <c r="C2415" t="s">
        <v>5979</v>
      </c>
      <c r="D2415" t="s">
        <v>162</v>
      </c>
      <c r="E2415" t="s">
        <v>5980</v>
      </c>
      <c r="F2415" t="s">
        <v>8096</v>
      </c>
      <c r="G2415">
        <v>7191760.3094621804</v>
      </c>
      <c r="H2415">
        <v>24153771.940726735</v>
      </c>
      <c r="I2415">
        <v>1163.8389519999998</v>
      </c>
      <c r="J2415">
        <v>32229.393370514001</v>
      </c>
      <c r="K2415">
        <v>2.5075859916660961E-3</v>
      </c>
      <c r="L2415">
        <v>4.3247371765358861E-3</v>
      </c>
      <c r="M2415">
        <v>5.6496724691978166E-3</v>
      </c>
      <c r="N2415">
        <v>3.1823748867115219E-3</v>
      </c>
      <c r="O2415" t="s">
        <v>1268</v>
      </c>
    </row>
    <row r="2416" spans="1:15">
      <c r="A2416" t="s">
        <v>8097</v>
      </c>
      <c r="B2416" t="s">
        <v>163</v>
      </c>
      <c r="C2416" t="s">
        <v>7736</v>
      </c>
      <c r="D2416" t="s">
        <v>162</v>
      </c>
      <c r="E2416" t="s">
        <v>7737</v>
      </c>
      <c r="F2416" t="s">
        <v>8098</v>
      </c>
      <c r="G2416">
        <v>6759718.0064863199</v>
      </c>
      <c r="H2416">
        <v>23133631.351938009</v>
      </c>
      <c r="I2416">
        <v>0</v>
      </c>
      <c r="J2416">
        <v>30305.390578569997</v>
      </c>
      <c r="K2416">
        <v>2.3569437038073056E-3</v>
      </c>
      <c r="L2416">
        <v>4.1420808220561612E-3</v>
      </c>
      <c r="M2416">
        <v>0</v>
      </c>
      <c r="N2416">
        <v>2.9923961894194047E-3</v>
      </c>
      <c r="O2416" t="s">
        <v>1268</v>
      </c>
    </row>
    <row r="2417" spans="1:16">
      <c r="A2417" t="s">
        <v>8099</v>
      </c>
      <c r="B2417" t="s">
        <v>163</v>
      </c>
      <c r="C2417" t="s">
        <v>8100</v>
      </c>
      <c r="D2417" t="s">
        <v>162</v>
      </c>
      <c r="E2417" t="s">
        <v>8101</v>
      </c>
      <c r="F2417" t="s">
        <v>8102</v>
      </c>
      <c r="G2417">
        <v>47467401.654043801</v>
      </c>
      <c r="H2417">
        <v>97090557.394559711</v>
      </c>
      <c r="I2417">
        <v>5597.9775278990001</v>
      </c>
      <c r="J2417">
        <v>239277.30639365301</v>
      </c>
      <c r="K2417">
        <v>1.6550689445512069E-2</v>
      </c>
      <c r="L2417">
        <v>1.7384081628544594E-2</v>
      </c>
      <c r="M2417">
        <v>2.717449821404417E-2</v>
      </c>
      <c r="N2417">
        <v>2.3626572243329678E-2</v>
      </c>
      <c r="O2417" t="s">
        <v>775</v>
      </c>
    </row>
    <row r="2418" spans="1:16">
      <c r="A2418" t="s">
        <v>8103</v>
      </c>
      <c r="B2418" t="s">
        <v>163</v>
      </c>
      <c r="C2418" t="s">
        <v>8104</v>
      </c>
      <c r="D2418" t="s">
        <v>162</v>
      </c>
      <c r="E2418" t="s">
        <v>8105</v>
      </c>
      <c r="F2418" t="s">
        <v>8106</v>
      </c>
      <c r="G2418">
        <v>12237879.153171089</v>
      </c>
      <c r="H2418">
        <v>30056854.071868397</v>
      </c>
      <c r="I2418">
        <v>0</v>
      </c>
      <c r="J2418">
        <v>43045.748435826004</v>
      </c>
      <c r="K2418">
        <v>4.267040753821962E-3</v>
      </c>
      <c r="L2418">
        <v>5.3816850855971203E-3</v>
      </c>
      <c r="M2418">
        <v>0</v>
      </c>
      <c r="N2418">
        <v>4.2503967489255215E-3</v>
      </c>
      <c r="O2418" t="s">
        <v>775</v>
      </c>
    </row>
    <row r="2419" spans="1:16">
      <c r="A2419" t="s">
        <v>8107</v>
      </c>
      <c r="B2419" t="s">
        <v>163</v>
      </c>
      <c r="C2419" t="s">
        <v>5558</v>
      </c>
      <c r="D2419" t="s">
        <v>162</v>
      </c>
      <c r="E2419" t="s">
        <v>5559</v>
      </c>
      <c r="F2419" t="s">
        <v>8108</v>
      </c>
      <c r="G2419" t="s">
        <v>14</v>
      </c>
      <c r="H2419" t="s">
        <v>14</v>
      </c>
      <c r="I2419" t="s">
        <v>14</v>
      </c>
      <c r="J2419" t="s">
        <v>14</v>
      </c>
      <c r="K2419" t="e">
        <v>#VALUE!</v>
      </c>
      <c r="L2419" t="e">
        <v>#VALUE!</v>
      </c>
      <c r="M2419" t="e">
        <v>#VALUE!</v>
      </c>
      <c r="N2419" t="e">
        <v>#VALUE!</v>
      </c>
      <c r="O2419" t="s">
        <v>788</v>
      </c>
      <c r="P2419" t="s">
        <v>8109</v>
      </c>
    </row>
    <row r="2420" spans="1:16">
      <c r="A2420" t="s">
        <v>8110</v>
      </c>
      <c r="B2420" t="s">
        <v>163</v>
      </c>
      <c r="C2420" t="s">
        <v>8111</v>
      </c>
      <c r="D2420" t="s">
        <v>162</v>
      </c>
      <c r="E2420" t="s">
        <v>8112</v>
      </c>
      <c r="F2420" t="s">
        <v>8113</v>
      </c>
      <c r="G2420">
        <v>22581068.065628771</v>
      </c>
      <c r="H2420">
        <v>56238768.385906011</v>
      </c>
      <c r="I2420">
        <v>2960.9700430799999</v>
      </c>
      <c r="J2420">
        <v>81996.079493940284</v>
      </c>
      <c r="K2420">
        <v>7.8734506604355731E-3</v>
      </c>
      <c r="L2420">
        <v>1.00695615160222E-2</v>
      </c>
      <c r="M2420">
        <v>1.4373561656242409E-2</v>
      </c>
      <c r="N2420">
        <v>8.0964063204815948E-3</v>
      </c>
      <c r="O2420" t="s">
        <v>788</v>
      </c>
    </row>
    <row r="2421" spans="1:16">
      <c r="A2421" t="s">
        <v>8114</v>
      </c>
      <c r="B2421" t="s">
        <v>163</v>
      </c>
      <c r="C2421" t="s">
        <v>8115</v>
      </c>
      <c r="D2421" t="s">
        <v>162</v>
      </c>
      <c r="E2421" t="s">
        <v>8116</v>
      </c>
      <c r="F2421" t="s">
        <v>8117</v>
      </c>
      <c r="G2421">
        <v>14823556.774067499</v>
      </c>
      <c r="H2421">
        <v>40046170.3297363</v>
      </c>
      <c r="I2421">
        <v>6304.4642448620007</v>
      </c>
      <c r="J2421">
        <v>37326.057636147001</v>
      </c>
      <c r="K2421">
        <v>5.1686015264458254E-3</v>
      </c>
      <c r="L2421">
        <v>7.1702739442893008E-3</v>
      </c>
      <c r="M2421">
        <v>3.0604026455748709E-2</v>
      </c>
      <c r="N2421">
        <v>3.6856265668932953E-3</v>
      </c>
      <c r="O2421" t="s">
        <v>1268</v>
      </c>
    </row>
    <row r="2422" spans="1:16">
      <c r="A2422" t="s">
        <v>8118</v>
      </c>
      <c r="B2422" t="s">
        <v>163</v>
      </c>
      <c r="C2422" t="s">
        <v>8119</v>
      </c>
      <c r="D2422" t="s">
        <v>162</v>
      </c>
      <c r="E2422" t="s">
        <v>8120</v>
      </c>
      <c r="F2422" t="s">
        <v>8121</v>
      </c>
      <c r="G2422">
        <v>5143371.4542039279</v>
      </c>
      <c r="H2422">
        <v>19515283.70062764</v>
      </c>
      <c r="I2422">
        <v>0</v>
      </c>
      <c r="J2422">
        <v>24997.035780670001</v>
      </c>
      <c r="K2422">
        <v>1.7933643021344735E-3</v>
      </c>
      <c r="L2422">
        <v>3.4942150293487372E-3</v>
      </c>
      <c r="M2422">
        <v>0</v>
      </c>
      <c r="N2422">
        <v>2.4682418932343957E-3</v>
      </c>
      <c r="O2422" t="s">
        <v>1268</v>
      </c>
    </row>
    <row r="2423" spans="1:16">
      <c r="A2423" t="s">
        <v>8122</v>
      </c>
      <c r="B2423" t="s">
        <v>163</v>
      </c>
      <c r="C2423" t="s">
        <v>4020</v>
      </c>
      <c r="D2423" t="s">
        <v>162</v>
      </c>
      <c r="E2423" t="s">
        <v>4021</v>
      </c>
      <c r="F2423" t="s">
        <v>8123</v>
      </c>
      <c r="G2423">
        <v>29902309.581234504</v>
      </c>
      <c r="H2423">
        <v>52502926.602382481</v>
      </c>
      <c r="I2423">
        <v>0</v>
      </c>
      <c r="J2423">
        <v>82033.21004203301</v>
      </c>
      <c r="K2423">
        <v>1.0426183493033285E-2</v>
      </c>
      <c r="L2423">
        <v>9.4006583779736828E-3</v>
      </c>
      <c r="M2423">
        <v>0</v>
      </c>
      <c r="N2423">
        <v>8.1000726421657076E-3</v>
      </c>
      <c r="O2423" t="s">
        <v>1268</v>
      </c>
    </row>
    <row r="2424" spans="1:16">
      <c r="A2424" t="s">
        <v>8124</v>
      </c>
      <c r="B2424" t="s">
        <v>163</v>
      </c>
      <c r="C2424" t="s">
        <v>8125</v>
      </c>
      <c r="D2424" t="s">
        <v>162</v>
      </c>
      <c r="E2424" t="s">
        <v>8126</v>
      </c>
      <c r="F2424" t="s">
        <v>8127</v>
      </c>
      <c r="G2424">
        <v>15405953.71093794</v>
      </c>
      <c r="H2424">
        <v>41072451.220416516</v>
      </c>
      <c r="I2424">
        <v>2108.6720728599998</v>
      </c>
      <c r="J2424">
        <v>58393.993788070002</v>
      </c>
      <c r="K2424">
        <v>5.3716686946555479E-3</v>
      </c>
      <c r="L2424">
        <v>7.3540297209185122E-3</v>
      </c>
      <c r="M2424">
        <v>1.0236215703324763E-2</v>
      </c>
      <c r="N2424">
        <v>5.7659037273706804E-3</v>
      </c>
      <c r="O2424" t="s">
        <v>1268</v>
      </c>
    </row>
    <row r="2425" spans="1:16">
      <c r="A2425" t="s">
        <v>8128</v>
      </c>
      <c r="B2425" t="s">
        <v>163</v>
      </c>
      <c r="C2425" t="s">
        <v>2258</v>
      </c>
      <c r="D2425" t="s">
        <v>162</v>
      </c>
      <c r="E2425" t="s">
        <v>2259</v>
      </c>
      <c r="F2425" t="s">
        <v>8129</v>
      </c>
      <c r="G2425">
        <v>24267838.270495962</v>
      </c>
      <c r="H2425">
        <v>44850506.000132531</v>
      </c>
      <c r="I2425">
        <v>2553.91467633</v>
      </c>
      <c r="J2425">
        <v>70723.829180325003</v>
      </c>
      <c r="K2425">
        <v>8.4615850190458957E-3</v>
      </c>
      <c r="L2425">
        <v>8.0304911034687412E-3</v>
      </c>
      <c r="M2425">
        <v>1.2397575635999039E-2</v>
      </c>
      <c r="N2425">
        <v>6.9833687307764656E-3</v>
      </c>
      <c r="O2425" t="s">
        <v>775</v>
      </c>
    </row>
    <row r="2426" spans="1:16">
      <c r="A2426" t="s">
        <v>8130</v>
      </c>
      <c r="B2426" t="s">
        <v>163</v>
      </c>
      <c r="C2426" t="s">
        <v>1014</v>
      </c>
      <c r="D2426" t="s">
        <v>162</v>
      </c>
      <c r="E2426" t="s">
        <v>1015</v>
      </c>
      <c r="F2426" t="s">
        <v>8131</v>
      </c>
      <c r="G2426">
        <v>100888616.7899328</v>
      </c>
      <c r="H2426">
        <v>170389473.44445932</v>
      </c>
      <c r="I2426">
        <v>0</v>
      </c>
      <c r="J2426">
        <v>582828.55807253998</v>
      </c>
      <c r="K2426">
        <v>3.5177323950598055E-2</v>
      </c>
      <c r="L2426">
        <v>3.0508265628405858E-2</v>
      </c>
      <c r="M2426">
        <v>0</v>
      </c>
      <c r="N2426">
        <v>5.7549298093995081E-2</v>
      </c>
      <c r="O2426" t="s">
        <v>788</v>
      </c>
    </row>
    <row r="2427" spans="1:16">
      <c r="A2427" t="s">
        <v>8132</v>
      </c>
      <c r="B2427" t="s">
        <v>163</v>
      </c>
      <c r="C2427" t="s">
        <v>8133</v>
      </c>
      <c r="D2427" t="s">
        <v>162</v>
      </c>
      <c r="E2427" t="s">
        <v>8134</v>
      </c>
      <c r="F2427" t="s">
        <v>8135</v>
      </c>
      <c r="G2427">
        <v>14048358.92120697</v>
      </c>
      <c r="H2427">
        <v>31555273.124133158</v>
      </c>
      <c r="I2427">
        <v>0</v>
      </c>
      <c r="J2427">
        <v>45568.529520199998</v>
      </c>
      <c r="K2427">
        <v>4.8983095265796531E-3</v>
      </c>
      <c r="L2427">
        <v>5.6499772843171224E-3</v>
      </c>
      <c r="M2427">
        <v>0</v>
      </c>
      <c r="N2427">
        <v>4.4994996431465366E-3</v>
      </c>
      <c r="O2427" t="s">
        <v>1268</v>
      </c>
    </row>
    <row r="2428" spans="1:16">
      <c r="A2428" t="s">
        <v>8136</v>
      </c>
      <c r="B2428" t="s">
        <v>163</v>
      </c>
      <c r="C2428" t="s">
        <v>8137</v>
      </c>
      <c r="D2428" t="s">
        <v>162</v>
      </c>
      <c r="E2428" t="s">
        <v>8138</v>
      </c>
      <c r="F2428" t="s">
        <v>8139</v>
      </c>
      <c r="G2428">
        <v>62579251.739883095</v>
      </c>
      <c r="H2428">
        <v>108984975.3103659</v>
      </c>
      <c r="I2428">
        <v>4571.4884187369998</v>
      </c>
      <c r="J2428">
        <v>104491.188622681</v>
      </c>
      <c r="K2428">
        <v>2.1819811600980923E-2</v>
      </c>
      <c r="L2428">
        <v>1.951377927908032E-2</v>
      </c>
      <c r="M2428">
        <v>2.2191568874896268E-2</v>
      </c>
      <c r="N2428">
        <v>1.0317604515004046E-2</v>
      </c>
      <c r="O2428" t="s">
        <v>788</v>
      </c>
    </row>
    <row r="2429" spans="1:16">
      <c r="A2429" t="s">
        <v>8140</v>
      </c>
      <c r="B2429" t="s">
        <v>163</v>
      </c>
      <c r="C2429" t="s">
        <v>8141</v>
      </c>
      <c r="D2429" t="s">
        <v>162</v>
      </c>
      <c r="E2429" t="s">
        <v>8142</v>
      </c>
      <c r="F2429" t="s">
        <v>8143</v>
      </c>
      <c r="G2429">
        <v>7984166.1765291998</v>
      </c>
      <c r="H2429">
        <v>18199228.16638159</v>
      </c>
      <c r="I2429">
        <v>973.17615035400001</v>
      </c>
      <c r="J2429">
        <v>26949.471737553002</v>
      </c>
      <c r="K2429">
        <v>2.7838779934110597E-3</v>
      </c>
      <c r="L2429">
        <v>3.2585750510750813E-3</v>
      </c>
      <c r="M2429">
        <v>4.7241299965829894E-3</v>
      </c>
      <c r="N2429">
        <v>2.6610281205662924E-3</v>
      </c>
      <c r="O2429" t="s">
        <v>1268</v>
      </c>
    </row>
    <row r="2430" spans="1:16">
      <c r="A2430" t="s">
        <v>8144</v>
      </c>
      <c r="B2430" t="s">
        <v>161</v>
      </c>
      <c r="C2430" t="s">
        <v>3358</v>
      </c>
      <c r="D2430" t="s">
        <v>160</v>
      </c>
      <c r="E2430" t="s">
        <v>3359</v>
      </c>
      <c r="F2430" t="s">
        <v>8145</v>
      </c>
      <c r="G2430">
        <v>347130077.16963798</v>
      </c>
      <c r="H2430">
        <v>461131078.96663487</v>
      </c>
      <c r="I2430">
        <v>0</v>
      </c>
      <c r="J2430">
        <v>1952114.2993334518</v>
      </c>
      <c r="K2430">
        <v>1.0711124206068984E-2</v>
      </c>
      <c r="L2430">
        <v>1.1455201992580167E-2</v>
      </c>
      <c r="M2430">
        <v>0</v>
      </c>
      <c r="N2430">
        <v>1.7723957790492576E-2</v>
      </c>
      <c r="O2430" t="s">
        <v>161</v>
      </c>
    </row>
    <row r="2431" spans="1:16">
      <c r="A2431" t="s">
        <v>8146</v>
      </c>
      <c r="B2431" t="s">
        <v>161</v>
      </c>
      <c r="C2431" t="s">
        <v>7592</v>
      </c>
      <c r="D2431" t="s">
        <v>160</v>
      </c>
      <c r="E2431" t="s">
        <v>7593</v>
      </c>
      <c r="F2431" t="s">
        <v>8147</v>
      </c>
      <c r="G2431">
        <v>164129704.33447519</v>
      </c>
      <c r="H2431">
        <v>244237253.72050616</v>
      </c>
      <c r="I2431">
        <v>0</v>
      </c>
      <c r="J2431">
        <v>148160.653569419</v>
      </c>
      <c r="K2431">
        <v>5.0644232944782371E-3</v>
      </c>
      <c r="L2431">
        <v>6.0672273093175834E-3</v>
      </c>
      <c r="M2431">
        <v>0</v>
      </c>
      <c r="N2431">
        <v>1.3452046178714123E-3</v>
      </c>
      <c r="O2431" t="s">
        <v>161</v>
      </c>
    </row>
    <row r="2432" spans="1:16">
      <c r="A2432" t="s">
        <v>8148</v>
      </c>
      <c r="B2432" t="s">
        <v>161</v>
      </c>
      <c r="C2432" t="s">
        <v>785</v>
      </c>
      <c r="D2432" t="s">
        <v>160</v>
      </c>
      <c r="E2432" t="s">
        <v>786</v>
      </c>
      <c r="F2432" t="s">
        <v>8149</v>
      </c>
      <c r="G2432">
        <v>72576635.774335504</v>
      </c>
      <c r="H2432">
        <v>131045749.68066421</v>
      </c>
      <c r="I2432">
        <v>0</v>
      </c>
      <c r="J2432">
        <v>1085661.30764037</v>
      </c>
      <c r="K2432">
        <v>2.2394410953264733E-3</v>
      </c>
      <c r="L2432">
        <v>3.255377052930589E-3</v>
      </c>
      <c r="M2432">
        <v>0</v>
      </c>
      <c r="N2432">
        <v>9.8571150254670725E-3</v>
      </c>
      <c r="O2432" t="s">
        <v>161</v>
      </c>
    </row>
    <row r="2433" spans="1:15">
      <c r="A2433" t="s">
        <v>8150</v>
      </c>
      <c r="B2433" t="s">
        <v>161</v>
      </c>
      <c r="C2433" t="s">
        <v>8151</v>
      </c>
      <c r="D2433" t="s">
        <v>160</v>
      </c>
      <c r="E2433" t="s">
        <v>8152</v>
      </c>
      <c r="F2433" t="s">
        <v>8153</v>
      </c>
      <c r="G2433">
        <v>33417146.582398899</v>
      </c>
      <c r="H2433">
        <v>65685654.492787987</v>
      </c>
      <c r="I2433">
        <v>0</v>
      </c>
      <c r="J2433">
        <v>68560.773717489996</v>
      </c>
      <c r="K2433">
        <v>1.0311270362250112E-3</v>
      </c>
      <c r="L2433">
        <v>1.6317322222477229E-3</v>
      </c>
      <c r="M2433">
        <v>0</v>
      </c>
      <c r="N2433">
        <v>6.2248827328769839E-4</v>
      </c>
      <c r="O2433" t="s">
        <v>161</v>
      </c>
    </row>
    <row r="2434" spans="1:15">
      <c r="A2434" t="s">
        <v>8154</v>
      </c>
      <c r="B2434" t="s">
        <v>161</v>
      </c>
      <c r="C2434" t="s">
        <v>344</v>
      </c>
      <c r="D2434" t="s">
        <v>160</v>
      </c>
      <c r="E2434" t="s">
        <v>345</v>
      </c>
      <c r="F2434" t="s">
        <v>8155</v>
      </c>
      <c r="G2434">
        <v>484215137.08777803</v>
      </c>
      <c r="H2434">
        <v>654953365.19351971</v>
      </c>
      <c r="I2434">
        <v>0</v>
      </c>
      <c r="J2434">
        <v>848157.55432590703</v>
      </c>
      <c r="K2434">
        <v>1.4941051833060668E-2</v>
      </c>
      <c r="L2434">
        <v>1.6270044324110163E-2</v>
      </c>
      <c r="M2434">
        <v>0</v>
      </c>
      <c r="N2434">
        <v>7.700731815597427E-3</v>
      </c>
      <c r="O2434" t="s">
        <v>161</v>
      </c>
    </row>
    <row r="2435" spans="1:15">
      <c r="A2435" t="s">
        <v>8156</v>
      </c>
      <c r="B2435" t="s">
        <v>161</v>
      </c>
      <c r="C2435" t="s">
        <v>794</v>
      </c>
      <c r="D2435" t="s">
        <v>160</v>
      </c>
      <c r="E2435" t="s">
        <v>795</v>
      </c>
      <c r="F2435" t="s">
        <v>8157</v>
      </c>
      <c r="G2435">
        <v>476811819.25495511</v>
      </c>
      <c r="H2435">
        <v>639072722.52717364</v>
      </c>
      <c r="I2435">
        <v>0</v>
      </c>
      <c r="J2435">
        <v>1183457.2910406452</v>
      </c>
      <c r="K2435">
        <v>1.4712613382866621E-2</v>
      </c>
      <c r="L2435">
        <v>1.5875544847036002E-2</v>
      </c>
      <c r="M2435">
        <v>0</v>
      </c>
      <c r="N2435">
        <v>1.0745040431504023E-2</v>
      </c>
      <c r="O2435" t="s">
        <v>161</v>
      </c>
    </row>
    <row r="2436" spans="1:15">
      <c r="A2436" t="s">
        <v>8158</v>
      </c>
      <c r="B2436" t="s">
        <v>161</v>
      </c>
      <c r="C2436" t="s">
        <v>3760</v>
      </c>
      <c r="D2436" t="s">
        <v>160</v>
      </c>
      <c r="E2436" t="s">
        <v>3761</v>
      </c>
      <c r="F2436" t="s">
        <v>8159</v>
      </c>
      <c r="G2436">
        <v>196693133.91621301</v>
      </c>
      <c r="H2436">
        <v>313195722.0139662</v>
      </c>
      <c r="I2436">
        <v>0</v>
      </c>
      <c r="J2436">
        <v>1560799.1100759997</v>
      </c>
      <c r="K2436">
        <v>6.0692078457607957E-3</v>
      </c>
      <c r="L2436">
        <v>7.7802612370474365E-3</v>
      </c>
      <c r="M2436">
        <v>0</v>
      </c>
      <c r="N2436">
        <v>1.4171064448363037E-2</v>
      </c>
      <c r="O2436" t="s">
        <v>161</v>
      </c>
    </row>
    <row r="2437" spans="1:15">
      <c r="A2437" t="s">
        <v>8160</v>
      </c>
      <c r="B2437" t="s">
        <v>161</v>
      </c>
      <c r="C2437" t="s">
        <v>8161</v>
      </c>
      <c r="D2437" t="s">
        <v>160</v>
      </c>
      <c r="E2437" t="s">
        <v>8162</v>
      </c>
      <c r="F2437" t="s">
        <v>8163</v>
      </c>
      <c r="G2437">
        <v>46013147.086606398</v>
      </c>
      <c r="H2437">
        <v>81922302.801452622</v>
      </c>
      <c r="I2437">
        <v>0</v>
      </c>
      <c r="J2437">
        <v>93601.16175775</v>
      </c>
      <c r="K2437">
        <v>1.4197920778726174E-3</v>
      </c>
      <c r="L2437">
        <v>2.0350754245212271E-3</v>
      </c>
      <c r="M2437">
        <v>0</v>
      </c>
      <c r="N2437">
        <v>8.4983909021202689E-4</v>
      </c>
      <c r="O2437" t="s">
        <v>161</v>
      </c>
    </row>
    <row r="2438" spans="1:15">
      <c r="A2438" t="s">
        <v>8164</v>
      </c>
      <c r="B2438" t="s">
        <v>161</v>
      </c>
      <c r="C2438" t="s">
        <v>800</v>
      </c>
      <c r="D2438" t="s">
        <v>160</v>
      </c>
      <c r="E2438" t="s">
        <v>801</v>
      </c>
      <c r="F2438" t="s">
        <v>8165</v>
      </c>
      <c r="G2438">
        <v>101327593.21437387</v>
      </c>
      <c r="H2438">
        <v>168761906.71581596</v>
      </c>
      <c r="I2438">
        <v>0</v>
      </c>
      <c r="J2438">
        <v>279403.14342387294</v>
      </c>
      <c r="K2438">
        <v>3.126587143558878E-3</v>
      </c>
      <c r="L2438">
        <v>4.1923041370684104E-3</v>
      </c>
      <c r="M2438">
        <v>0</v>
      </c>
      <c r="N2438">
        <v>2.5368030561871142E-3</v>
      </c>
      <c r="O2438" t="s">
        <v>161</v>
      </c>
    </row>
    <row r="2439" spans="1:15">
      <c r="A2439" t="s">
        <v>8166</v>
      </c>
      <c r="B2439" t="s">
        <v>161</v>
      </c>
      <c r="C2439" t="s">
        <v>3770</v>
      </c>
      <c r="D2439" t="s">
        <v>160</v>
      </c>
      <c r="E2439" t="s">
        <v>3771</v>
      </c>
      <c r="F2439" t="s">
        <v>8167</v>
      </c>
      <c r="G2439">
        <v>180600971.13733301</v>
      </c>
      <c r="H2439">
        <v>271056341.2020545</v>
      </c>
      <c r="I2439">
        <v>0</v>
      </c>
      <c r="J2439">
        <v>327704.26923655102</v>
      </c>
      <c r="K2439">
        <v>5.5726644298912708E-3</v>
      </c>
      <c r="L2439">
        <v>6.7334545023453665E-3</v>
      </c>
      <c r="M2439">
        <v>0</v>
      </c>
      <c r="N2439">
        <v>2.9753465960963748E-3</v>
      </c>
      <c r="O2439" t="s">
        <v>161</v>
      </c>
    </row>
    <row r="2440" spans="1:15">
      <c r="A2440" t="s">
        <v>8168</v>
      </c>
      <c r="B2440" t="s">
        <v>161</v>
      </c>
      <c r="C2440" t="s">
        <v>8169</v>
      </c>
      <c r="D2440" t="s">
        <v>160</v>
      </c>
      <c r="E2440" t="s">
        <v>8170</v>
      </c>
      <c r="F2440" t="s">
        <v>8171</v>
      </c>
      <c r="G2440">
        <v>175851717.87452</v>
      </c>
      <c r="H2440">
        <v>267627044.8574191</v>
      </c>
      <c r="I2440">
        <v>0</v>
      </c>
      <c r="J2440">
        <v>458105.01080558199</v>
      </c>
      <c r="K2440">
        <v>5.4261203966031128E-3</v>
      </c>
      <c r="L2440">
        <v>6.6482655308966266E-3</v>
      </c>
      <c r="M2440">
        <v>0</v>
      </c>
      <c r="N2440">
        <v>4.1593024946867388E-3</v>
      </c>
      <c r="O2440" t="s">
        <v>161</v>
      </c>
    </row>
    <row r="2441" spans="1:15">
      <c r="A2441" t="s">
        <v>8172</v>
      </c>
      <c r="B2441" t="s">
        <v>161</v>
      </c>
      <c r="C2441" t="s">
        <v>7625</v>
      </c>
      <c r="D2441" t="s">
        <v>160</v>
      </c>
      <c r="E2441" t="s">
        <v>7626</v>
      </c>
      <c r="F2441" t="s">
        <v>8173</v>
      </c>
      <c r="G2441">
        <v>54535541.419886</v>
      </c>
      <c r="H2441">
        <v>98139956.989335895</v>
      </c>
      <c r="I2441">
        <v>0</v>
      </c>
      <c r="J2441">
        <v>104682.16763723199</v>
      </c>
      <c r="K2441">
        <v>1.6827610057775502E-3</v>
      </c>
      <c r="L2441">
        <v>2.437946783754549E-3</v>
      </c>
      <c r="M2441">
        <v>0</v>
      </c>
      <c r="N2441">
        <v>9.5044758457693134E-4</v>
      </c>
      <c r="O2441" t="s">
        <v>161</v>
      </c>
    </row>
    <row r="2442" spans="1:15">
      <c r="A2442" t="s">
        <v>8174</v>
      </c>
      <c r="B2442" t="s">
        <v>161</v>
      </c>
      <c r="C2442" t="s">
        <v>4100</v>
      </c>
      <c r="D2442" t="s">
        <v>160</v>
      </c>
      <c r="E2442" t="s">
        <v>5084</v>
      </c>
      <c r="F2442" t="s">
        <v>8175</v>
      </c>
      <c r="G2442">
        <v>95190995.411127999</v>
      </c>
      <c r="H2442">
        <v>180425150.10507688</v>
      </c>
      <c r="I2442">
        <v>0</v>
      </c>
      <c r="J2442">
        <v>233047.71646872</v>
      </c>
      <c r="K2442">
        <v>2.937234893217473E-3</v>
      </c>
      <c r="L2442">
        <v>4.4820369592672715E-3</v>
      </c>
      <c r="M2442">
        <v>0</v>
      </c>
      <c r="N2442">
        <v>2.1159252259320273E-3</v>
      </c>
      <c r="O2442" t="s">
        <v>161</v>
      </c>
    </row>
    <row r="2443" spans="1:15">
      <c r="A2443" t="s">
        <v>8176</v>
      </c>
      <c r="B2443" t="s">
        <v>161</v>
      </c>
      <c r="C2443" t="s">
        <v>380</v>
      </c>
      <c r="D2443" t="s">
        <v>160</v>
      </c>
      <c r="E2443" t="s">
        <v>381</v>
      </c>
      <c r="F2443" t="s">
        <v>8177</v>
      </c>
      <c r="G2443">
        <v>23441955.022187598</v>
      </c>
      <c r="H2443">
        <v>38977670.867994875</v>
      </c>
      <c r="I2443">
        <v>0</v>
      </c>
      <c r="J2443">
        <v>47373.0250156607</v>
      </c>
      <c r="K2443">
        <v>7.2333026836228216E-4</v>
      </c>
      <c r="L2443">
        <v>9.6826501912159141E-4</v>
      </c>
      <c r="M2443">
        <v>0</v>
      </c>
      <c r="N2443">
        <v>4.3011697423261177E-4</v>
      </c>
      <c r="O2443" t="s">
        <v>161</v>
      </c>
    </row>
    <row r="2444" spans="1:15">
      <c r="A2444" t="s">
        <v>8178</v>
      </c>
      <c r="B2444" t="s">
        <v>161</v>
      </c>
      <c r="C2444" t="s">
        <v>8179</v>
      </c>
      <c r="D2444" t="s">
        <v>160</v>
      </c>
      <c r="E2444" t="s">
        <v>8180</v>
      </c>
      <c r="F2444" t="s">
        <v>8181</v>
      </c>
      <c r="G2444">
        <v>167941279.98406801</v>
      </c>
      <c r="H2444">
        <v>272724801.33747077</v>
      </c>
      <c r="I2444">
        <v>0</v>
      </c>
      <c r="J2444">
        <v>1306838.45805318</v>
      </c>
      <c r="K2444">
        <v>5.1820341351650999E-3</v>
      </c>
      <c r="L2444">
        <v>6.7749016065192843E-3</v>
      </c>
      <c r="M2444">
        <v>0</v>
      </c>
      <c r="N2444">
        <v>1.1865263052186922E-2</v>
      </c>
      <c r="O2444" t="s">
        <v>161</v>
      </c>
    </row>
    <row r="2445" spans="1:15">
      <c r="A2445" t="s">
        <v>8182</v>
      </c>
      <c r="B2445" t="s">
        <v>161</v>
      </c>
      <c r="C2445" t="s">
        <v>388</v>
      </c>
      <c r="D2445" t="s">
        <v>160</v>
      </c>
      <c r="E2445" t="s">
        <v>389</v>
      </c>
      <c r="F2445" t="s">
        <v>8183</v>
      </c>
      <c r="G2445">
        <v>333945964.48157102</v>
      </c>
      <c r="H2445">
        <v>463343843.11969799</v>
      </c>
      <c r="I2445">
        <v>0</v>
      </c>
      <c r="J2445">
        <v>3192550.6678257817</v>
      </c>
      <c r="K2445">
        <v>1.0304312241804406E-2</v>
      </c>
      <c r="L2445">
        <v>1.1510170441881136E-2</v>
      </c>
      <c r="M2445">
        <v>0</v>
      </c>
      <c r="N2445">
        <v>2.8986332050266645E-2</v>
      </c>
      <c r="O2445" t="s">
        <v>161</v>
      </c>
    </row>
    <row r="2446" spans="1:15">
      <c r="A2446" t="s">
        <v>8184</v>
      </c>
      <c r="B2446" t="s">
        <v>161</v>
      </c>
      <c r="C2446" t="s">
        <v>8185</v>
      </c>
      <c r="D2446" t="s">
        <v>160</v>
      </c>
      <c r="E2446" t="s">
        <v>8186</v>
      </c>
      <c r="F2446" t="s">
        <v>8187</v>
      </c>
      <c r="G2446">
        <v>65337647.8216139</v>
      </c>
      <c r="H2446">
        <v>119176668.0863031</v>
      </c>
      <c r="I2446">
        <v>0</v>
      </c>
      <c r="J2446">
        <v>121694.8449467</v>
      </c>
      <c r="K2446">
        <v>2.0160732450956605E-3</v>
      </c>
      <c r="L2446">
        <v>2.9605308945790292E-3</v>
      </c>
      <c r="M2446">
        <v>0</v>
      </c>
      <c r="N2446">
        <v>1.1049118875325727E-3</v>
      </c>
      <c r="O2446" t="s">
        <v>161</v>
      </c>
    </row>
    <row r="2447" spans="1:15">
      <c r="A2447" t="s">
        <v>8188</v>
      </c>
      <c r="B2447" t="s">
        <v>161</v>
      </c>
      <c r="C2447" t="s">
        <v>2543</v>
      </c>
      <c r="D2447" t="s">
        <v>160</v>
      </c>
      <c r="E2447" t="s">
        <v>2544</v>
      </c>
      <c r="F2447" t="s">
        <v>8189</v>
      </c>
      <c r="G2447">
        <v>262365066.98092759</v>
      </c>
      <c r="H2447">
        <v>452756845.51134205</v>
      </c>
      <c r="I2447">
        <v>0</v>
      </c>
      <c r="J2447">
        <v>3196754.7552366485</v>
      </c>
      <c r="K2447">
        <v>8.0955958719560999E-3</v>
      </c>
      <c r="L2447">
        <v>1.1247173212610767E-2</v>
      </c>
      <c r="M2447">
        <v>0</v>
      </c>
      <c r="N2447">
        <v>2.9024502493382186E-2</v>
      </c>
      <c r="O2447" t="s">
        <v>161</v>
      </c>
    </row>
    <row r="2448" spans="1:15">
      <c r="A2448" t="s">
        <v>8190</v>
      </c>
      <c r="B2448" t="s">
        <v>161</v>
      </c>
      <c r="C2448" t="s">
        <v>6592</v>
      </c>
      <c r="D2448" t="s">
        <v>160</v>
      </c>
      <c r="E2448" t="s">
        <v>6593</v>
      </c>
      <c r="F2448" t="s">
        <v>8191</v>
      </c>
      <c r="G2448">
        <v>4296529739.3819723</v>
      </c>
      <c r="H2448">
        <v>3706149935.401577</v>
      </c>
      <c r="I2448">
        <v>14418690.220249111</v>
      </c>
      <c r="J2448">
        <v>10348051.512919001</v>
      </c>
      <c r="K2448">
        <v>0.13257469381167972</v>
      </c>
      <c r="L2448">
        <v>9.2066438505839274E-2</v>
      </c>
      <c r="M2448">
        <v>0.55414684999455965</v>
      </c>
      <c r="N2448">
        <v>9.3953734313325779E-2</v>
      </c>
      <c r="O2448" t="s">
        <v>161</v>
      </c>
    </row>
    <row r="2449" spans="1:15">
      <c r="A2449" t="s">
        <v>8192</v>
      </c>
      <c r="B2449" t="s">
        <v>161</v>
      </c>
      <c r="C2449" t="s">
        <v>1930</v>
      </c>
      <c r="D2449" t="s">
        <v>160</v>
      </c>
      <c r="E2449" t="s">
        <v>1931</v>
      </c>
      <c r="F2449" t="s">
        <v>8193</v>
      </c>
      <c r="G2449">
        <v>52269390.994063601</v>
      </c>
      <c r="H2449">
        <v>104852613.66351721</v>
      </c>
      <c r="I2449">
        <v>0</v>
      </c>
      <c r="J2449">
        <v>736622.02448899008</v>
      </c>
      <c r="K2449">
        <v>1.6128361554778225E-3</v>
      </c>
      <c r="L2449">
        <v>2.6046994526093673E-3</v>
      </c>
      <c r="M2449">
        <v>0</v>
      </c>
      <c r="N2449">
        <v>6.6880600557293005E-3</v>
      </c>
      <c r="O2449" t="s">
        <v>161</v>
      </c>
    </row>
    <row r="2450" spans="1:15">
      <c r="A2450" t="s">
        <v>8194</v>
      </c>
      <c r="B2450" t="s">
        <v>161</v>
      </c>
      <c r="C2450" t="s">
        <v>424</v>
      </c>
      <c r="D2450" t="s">
        <v>160</v>
      </c>
      <c r="E2450" t="s">
        <v>425</v>
      </c>
      <c r="F2450" t="s">
        <v>8195</v>
      </c>
      <c r="G2450">
        <v>63925175.932436697</v>
      </c>
      <c r="H2450">
        <v>105049582.5434918</v>
      </c>
      <c r="I2450">
        <v>0</v>
      </c>
      <c r="J2450">
        <v>118438.61024961002</v>
      </c>
      <c r="K2450">
        <v>1.972489692884008E-3</v>
      </c>
      <c r="L2450">
        <v>2.6095924611470207E-3</v>
      </c>
      <c r="M2450">
        <v>0</v>
      </c>
      <c r="N2450">
        <v>1.0753473449507851E-3</v>
      </c>
      <c r="O2450" t="s">
        <v>161</v>
      </c>
    </row>
    <row r="2451" spans="1:15">
      <c r="A2451" t="s">
        <v>8196</v>
      </c>
      <c r="B2451" t="s">
        <v>161</v>
      </c>
      <c r="C2451" t="s">
        <v>8197</v>
      </c>
      <c r="D2451" t="s">
        <v>160</v>
      </c>
      <c r="E2451" t="s">
        <v>8198</v>
      </c>
      <c r="F2451" t="s">
        <v>8199</v>
      </c>
      <c r="G2451">
        <v>244246481.84271929</v>
      </c>
      <c r="H2451">
        <v>405894773.58439219</v>
      </c>
      <c r="I2451">
        <v>0</v>
      </c>
      <c r="J2451">
        <v>1963101.0222017919</v>
      </c>
      <c r="K2451">
        <v>7.5365247092497216E-3</v>
      </c>
      <c r="L2451">
        <v>1.0083047600177536E-2</v>
      </c>
      <c r="M2451">
        <v>0</v>
      </c>
      <c r="N2451">
        <v>1.7823710255007993E-2</v>
      </c>
      <c r="O2451" t="s">
        <v>161</v>
      </c>
    </row>
    <row r="2452" spans="1:15">
      <c r="A2452" t="s">
        <v>8200</v>
      </c>
      <c r="B2452" t="s">
        <v>161</v>
      </c>
      <c r="C2452" t="s">
        <v>8201</v>
      </c>
      <c r="D2452" t="s">
        <v>160</v>
      </c>
      <c r="E2452" t="s">
        <v>8202</v>
      </c>
      <c r="F2452" t="s">
        <v>8203</v>
      </c>
      <c r="G2452">
        <v>165455696.94512638</v>
      </c>
      <c r="H2452">
        <v>255560484.37724042</v>
      </c>
      <c r="I2452">
        <v>0</v>
      </c>
      <c r="J2452">
        <v>752542.2856210781</v>
      </c>
      <c r="K2452">
        <v>5.1053384225040752E-3</v>
      </c>
      <c r="L2452">
        <v>6.3485136946814557E-3</v>
      </c>
      <c r="M2452">
        <v>0</v>
      </c>
      <c r="N2452">
        <v>6.8326059137331554E-3</v>
      </c>
      <c r="O2452" t="s">
        <v>161</v>
      </c>
    </row>
    <row r="2453" spans="1:15">
      <c r="A2453" t="s">
        <v>8204</v>
      </c>
      <c r="B2453" t="s">
        <v>161</v>
      </c>
      <c r="C2453" t="s">
        <v>440</v>
      </c>
      <c r="D2453" t="s">
        <v>160</v>
      </c>
      <c r="E2453" t="s">
        <v>441</v>
      </c>
      <c r="F2453" t="s">
        <v>8205</v>
      </c>
      <c r="G2453">
        <v>217096515.64341697</v>
      </c>
      <c r="H2453">
        <v>320045045.72562772</v>
      </c>
      <c r="I2453">
        <v>0</v>
      </c>
      <c r="J2453">
        <v>2383273.5625862675</v>
      </c>
      <c r="K2453">
        <v>6.6987792089968339E-3</v>
      </c>
      <c r="L2453">
        <v>7.9504089243503089E-3</v>
      </c>
      <c r="M2453">
        <v>0</v>
      </c>
      <c r="N2453">
        <v>2.1638610014228701E-2</v>
      </c>
      <c r="O2453" t="s">
        <v>161</v>
      </c>
    </row>
    <row r="2454" spans="1:15">
      <c r="A2454" t="s">
        <v>8206</v>
      </c>
      <c r="B2454" t="s">
        <v>161</v>
      </c>
      <c r="C2454" t="s">
        <v>8207</v>
      </c>
      <c r="D2454" t="s">
        <v>160</v>
      </c>
      <c r="E2454" t="s">
        <v>8208</v>
      </c>
      <c r="F2454" t="s">
        <v>8209</v>
      </c>
      <c r="G2454">
        <v>46914305.672887608</v>
      </c>
      <c r="H2454">
        <v>98292783.264484808</v>
      </c>
      <c r="I2454">
        <v>0</v>
      </c>
      <c r="J2454">
        <v>108876.01311278999</v>
      </c>
      <c r="K2454">
        <v>1.4475984311155448E-3</v>
      </c>
      <c r="L2454">
        <v>2.4417432224060655E-3</v>
      </c>
      <c r="M2454">
        <v>0</v>
      </c>
      <c r="N2454">
        <v>9.8852503742588539E-4</v>
      </c>
      <c r="O2454" t="s">
        <v>161</v>
      </c>
    </row>
    <row r="2455" spans="1:15">
      <c r="A2455" t="s">
        <v>8210</v>
      </c>
      <c r="B2455" t="s">
        <v>161</v>
      </c>
      <c r="C2455" t="s">
        <v>444</v>
      </c>
      <c r="D2455" t="s">
        <v>160</v>
      </c>
      <c r="E2455" t="s">
        <v>445</v>
      </c>
      <c r="F2455" t="s">
        <v>8211</v>
      </c>
      <c r="G2455">
        <v>136744466.94534403</v>
      </c>
      <c r="H2455">
        <v>209203923.5777902</v>
      </c>
      <c r="I2455">
        <v>0</v>
      </c>
      <c r="J2455">
        <v>237380.76138961996</v>
      </c>
      <c r="K2455">
        <v>4.2194182131573147E-3</v>
      </c>
      <c r="L2455">
        <v>5.1969457525921558E-3</v>
      </c>
      <c r="M2455">
        <v>0</v>
      </c>
      <c r="N2455">
        <v>2.1552665213206029E-3</v>
      </c>
      <c r="O2455" t="s">
        <v>161</v>
      </c>
    </row>
    <row r="2456" spans="1:15">
      <c r="A2456" t="s">
        <v>8212</v>
      </c>
      <c r="B2456" t="s">
        <v>161</v>
      </c>
      <c r="C2456" t="s">
        <v>2872</v>
      </c>
      <c r="D2456" t="s">
        <v>160</v>
      </c>
      <c r="E2456" t="s">
        <v>2873</v>
      </c>
      <c r="F2456" t="s">
        <v>8213</v>
      </c>
      <c r="G2456">
        <v>161672120.81316701</v>
      </c>
      <c r="H2456">
        <v>251675190.87792552</v>
      </c>
      <c r="I2456">
        <v>0</v>
      </c>
      <c r="J2456">
        <v>282494.97067818005</v>
      </c>
      <c r="K2456">
        <v>4.9885915412687439E-3</v>
      </c>
      <c r="L2456">
        <v>6.2519970557794588E-3</v>
      </c>
      <c r="M2456">
        <v>0</v>
      </c>
      <c r="N2456">
        <v>2.5648748836254692E-3</v>
      </c>
      <c r="O2456" t="s">
        <v>161</v>
      </c>
    </row>
    <row r="2457" spans="1:15">
      <c r="A2457" t="s">
        <v>8214</v>
      </c>
      <c r="B2457" t="s">
        <v>161</v>
      </c>
      <c r="C2457" t="s">
        <v>8215</v>
      </c>
      <c r="D2457" t="s">
        <v>160</v>
      </c>
      <c r="E2457" t="s">
        <v>8216</v>
      </c>
      <c r="F2457" t="s">
        <v>8217</v>
      </c>
      <c r="G2457">
        <v>151346699.00634098</v>
      </c>
      <c r="H2457">
        <v>246081819.11316341</v>
      </c>
      <c r="I2457">
        <v>0</v>
      </c>
      <c r="J2457">
        <v>2021877.6735057931</v>
      </c>
      <c r="K2457">
        <v>4.6699879896700746E-3</v>
      </c>
      <c r="L2457">
        <v>6.1130491376982735E-3</v>
      </c>
      <c r="M2457">
        <v>0</v>
      </c>
      <c r="N2457">
        <v>1.8357364911978813E-2</v>
      </c>
      <c r="O2457" t="s">
        <v>161</v>
      </c>
    </row>
    <row r="2458" spans="1:15">
      <c r="A2458" t="s">
        <v>8218</v>
      </c>
      <c r="B2458" t="s">
        <v>161</v>
      </c>
      <c r="C2458" t="s">
        <v>8219</v>
      </c>
      <c r="D2458" t="s">
        <v>160</v>
      </c>
      <c r="E2458" t="s">
        <v>8220</v>
      </c>
      <c r="F2458" t="s">
        <v>8221</v>
      </c>
      <c r="G2458">
        <v>85445497.821101412</v>
      </c>
      <c r="H2458">
        <v>149506906.6334556</v>
      </c>
      <c r="I2458">
        <v>0</v>
      </c>
      <c r="J2458">
        <v>174909.03821898001</v>
      </c>
      <c r="K2458">
        <v>2.6365256144714857E-3</v>
      </c>
      <c r="L2458">
        <v>3.7139804556438824E-3</v>
      </c>
      <c r="M2458">
        <v>0</v>
      </c>
      <c r="N2458">
        <v>1.5880629590323556E-3</v>
      </c>
      <c r="O2458" t="s">
        <v>161</v>
      </c>
    </row>
    <row r="2459" spans="1:15">
      <c r="A2459" t="s">
        <v>8222</v>
      </c>
      <c r="B2459" t="s">
        <v>161</v>
      </c>
      <c r="C2459" t="s">
        <v>452</v>
      </c>
      <c r="D2459" t="s">
        <v>160</v>
      </c>
      <c r="E2459" t="s">
        <v>453</v>
      </c>
      <c r="F2459" t="s">
        <v>8223</v>
      </c>
      <c r="G2459">
        <v>307704801.68758911</v>
      </c>
      <c r="H2459">
        <v>495294457.1879859</v>
      </c>
      <c r="I2459">
        <v>0</v>
      </c>
      <c r="J2459">
        <v>3958492.240414598</v>
      </c>
      <c r="K2459">
        <v>9.494608985060507E-3</v>
      </c>
      <c r="L2459">
        <v>1.2303872611683692E-2</v>
      </c>
      <c r="M2459">
        <v>0</v>
      </c>
      <c r="N2459">
        <v>3.5940594977997384E-2</v>
      </c>
      <c r="O2459" t="s">
        <v>161</v>
      </c>
    </row>
    <row r="2460" spans="1:15">
      <c r="A2460" t="s">
        <v>8224</v>
      </c>
      <c r="B2460" t="s">
        <v>161</v>
      </c>
      <c r="C2460" t="s">
        <v>2585</v>
      </c>
      <c r="D2460" t="s">
        <v>160</v>
      </c>
      <c r="E2460" t="s">
        <v>2586</v>
      </c>
      <c r="F2460" t="s">
        <v>8225</v>
      </c>
      <c r="G2460">
        <v>68885839.58512789</v>
      </c>
      <c r="H2460">
        <v>108251255.43978001</v>
      </c>
      <c r="I2460">
        <v>0</v>
      </c>
      <c r="J2460">
        <v>1064582.174445607</v>
      </c>
      <c r="K2460">
        <v>2.1255570529979551E-3</v>
      </c>
      <c r="L2460">
        <v>2.6891269176476298E-3</v>
      </c>
      <c r="M2460">
        <v>0</v>
      </c>
      <c r="N2460">
        <v>9.6657298862199929E-3</v>
      </c>
      <c r="O2460" t="s">
        <v>161</v>
      </c>
    </row>
    <row r="2461" spans="1:15">
      <c r="A2461" t="s">
        <v>8226</v>
      </c>
      <c r="B2461" t="s">
        <v>161</v>
      </c>
      <c r="C2461" t="s">
        <v>8227</v>
      </c>
      <c r="D2461" t="s">
        <v>160</v>
      </c>
      <c r="E2461" t="s">
        <v>8228</v>
      </c>
      <c r="F2461" t="s">
        <v>8229</v>
      </c>
      <c r="G2461">
        <v>274513392.53934151</v>
      </c>
      <c r="H2461">
        <v>371148376.09572375</v>
      </c>
      <c r="I2461">
        <v>0</v>
      </c>
      <c r="J2461">
        <v>1615838.5105035836</v>
      </c>
      <c r="K2461">
        <v>8.4704473541811487E-3</v>
      </c>
      <c r="L2461">
        <v>9.219893889872148E-3</v>
      </c>
      <c r="M2461">
        <v>0</v>
      </c>
      <c r="N2461">
        <v>1.4670787241401131E-2</v>
      </c>
      <c r="O2461" t="s">
        <v>161</v>
      </c>
    </row>
    <row r="2462" spans="1:15">
      <c r="A2462" t="s">
        <v>8230</v>
      </c>
      <c r="B2462" t="s">
        <v>161</v>
      </c>
      <c r="C2462" t="s">
        <v>1630</v>
      </c>
      <c r="D2462" t="s">
        <v>160</v>
      </c>
      <c r="E2462" t="s">
        <v>1631</v>
      </c>
      <c r="F2462" t="s">
        <v>8231</v>
      </c>
      <c r="G2462">
        <v>1837187922.4456587</v>
      </c>
      <c r="H2462">
        <v>2039545265.4827666</v>
      </c>
      <c r="I2462">
        <v>1295822.412332</v>
      </c>
      <c r="J2462">
        <v>1278580.3248697999</v>
      </c>
      <c r="K2462">
        <v>5.6688686234436347E-2</v>
      </c>
      <c r="L2462">
        <v>5.0665426935593928E-2</v>
      </c>
      <c r="M2462">
        <v>4.980174322198061E-2</v>
      </c>
      <c r="N2462">
        <v>1.1608697153381017E-2</v>
      </c>
      <c r="O2462" t="s">
        <v>161</v>
      </c>
    </row>
    <row r="2463" spans="1:15">
      <c r="A2463" t="s">
        <v>8232</v>
      </c>
      <c r="B2463" t="s">
        <v>161</v>
      </c>
      <c r="C2463" t="s">
        <v>2024</v>
      </c>
      <c r="D2463" t="s">
        <v>160</v>
      </c>
      <c r="E2463" t="s">
        <v>2025</v>
      </c>
      <c r="F2463" t="s">
        <v>8233</v>
      </c>
      <c r="G2463">
        <v>14582805.214677902</v>
      </c>
      <c r="H2463">
        <v>23876218.857449058</v>
      </c>
      <c r="I2463">
        <v>0</v>
      </c>
      <c r="J2463">
        <v>23328.026792919001</v>
      </c>
      <c r="K2463">
        <v>4.4997033734703844E-4</v>
      </c>
      <c r="L2463">
        <v>5.9312183087733325E-4</v>
      </c>
      <c r="M2463">
        <v>0</v>
      </c>
      <c r="N2463">
        <v>2.1180366454687293E-4</v>
      </c>
      <c r="O2463" t="s">
        <v>161</v>
      </c>
    </row>
    <row r="2464" spans="1:15">
      <c r="A2464" t="s">
        <v>8234</v>
      </c>
      <c r="B2464" t="s">
        <v>161</v>
      </c>
      <c r="C2464" t="s">
        <v>8235</v>
      </c>
      <c r="D2464" t="s">
        <v>160</v>
      </c>
      <c r="E2464" t="s">
        <v>8236</v>
      </c>
      <c r="F2464" t="s">
        <v>8237</v>
      </c>
      <c r="G2464">
        <v>92864012.345000416</v>
      </c>
      <c r="H2464">
        <v>121212654.61517552</v>
      </c>
      <c r="I2464">
        <v>0</v>
      </c>
      <c r="J2464">
        <v>179477.15250508802</v>
      </c>
      <c r="K2464">
        <v>2.8654329772039217E-3</v>
      </c>
      <c r="L2464">
        <v>3.0111079170488009E-3</v>
      </c>
      <c r="M2464">
        <v>0</v>
      </c>
      <c r="N2464">
        <v>1.6295385349331978E-3</v>
      </c>
      <c r="O2464" t="s">
        <v>161</v>
      </c>
    </row>
    <row r="2465" spans="1:15">
      <c r="A2465" t="s">
        <v>8238</v>
      </c>
      <c r="B2465" t="s">
        <v>161</v>
      </c>
      <c r="C2465" t="s">
        <v>2593</v>
      </c>
      <c r="D2465" t="s">
        <v>160</v>
      </c>
      <c r="E2465" t="s">
        <v>2594</v>
      </c>
      <c r="F2465" t="s">
        <v>8239</v>
      </c>
      <c r="G2465">
        <v>88953866.211104006</v>
      </c>
      <c r="H2465">
        <v>170136446.80544192</v>
      </c>
      <c r="I2465">
        <v>0</v>
      </c>
      <c r="J2465">
        <v>211709.08447137999</v>
      </c>
      <c r="K2465">
        <v>2.7447806233499004E-3</v>
      </c>
      <c r="L2465">
        <v>4.2264498173137099E-3</v>
      </c>
      <c r="M2465">
        <v>0</v>
      </c>
      <c r="N2465">
        <v>1.9221840023997544E-3</v>
      </c>
      <c r="O2465" t="s">
        <v>161</v>
      </c>
    </row>
    <row r="2466" spans="1:15">
      <c r="A2466" t="s">
        <v>8240</v>
      </c>
      <c r="B2466" t="s">
        <v>161</v>
      </c>
      <c r="C2466" t="s">
        <v>8241</v>
      </c>
      <c r="D2466" t="s">
        <v>160</v>
      </c>
      <c r="E2466" t="s">
        <v>8242</v>
      </c>
      <c r="F2466" t="s">
        <v>8243</v>
      </c>
      <c r="G2466">
        <v>172397260.94165501</v>
      </c>
      <c r="H2466">
        <v>265269165.55973858</v>
      </c>
      <c r="I2466">
        <v>0</v>
      </c>
      <c r="J2466">
        <v>339714.20810009103</v>
      </c>
      <c r="K2466">
        <v>5.3195288918446498E-3</v>
      </c>
      <c r="L2466">
        <v>6.5896921992322742E-3</v>
      </c>
      <c r="M2466">
        <v>0</v>
      </c>
      <c r="N2466">
        <v>3.0843892118676245E-3</v>
      </c>
      <c r="O2466" t="s">
        <v>1539</v>
      </c>
    </row>
    <row r="2467" spans="1:15">
      <c r="A2467" t="s">
        <v>8244</v>
      </c>
      <c r="B2467" t="s">
        <v>161</v>
      </c>
      <c r="C2467" t="s">
        <v>6644</v>
      </c>
      <c r="D2467" t="s">
        <v>160</v>
      </c>
      <c r="E2467" t="s">
        <v>6645</v>
      </c>
      <c r="F2467" t="s">
        <v>8245</v>
      </c>
      <c r="G2467">
        <v>145407723.76879099</v>
      </c>
      <c r="H2467">
        <v>191430647.15935028</v>
      </c>
      <c r="I2467">
        <v>0</v>
      </c>
      <c r="J2467">
        <v>2449279.5957557801</v>
      </c>
      <c r="K2467">
        <v>4.4867336259317254E-3</v>
      </c>
      <c r="L2467">
        <v>4.7554303554963075E-3</v>
      </c>
      <c r="M2467">
        <v>0</v>
      </c>
      <c r="N2467">
        <v>2.2237902866196309E-2</v>
      </c>
      <c r="O2467" t="s">
        <v>161</v>
      </c>
    </row>
    <row r="2468" spans="1:15">
      <c r="A2468" t="s">
        <v>8246</v>
      </c>
      <c r="B2468" t="s">
        <v>161</v>
      </c>
      <c r="C2468" t="s">
        <v>2597</v>
      </c>
      <c r="D2468" t="s">
        <v>160</v>
      </c>
      <c r="E2468" t="s">
        <v>2598</v>
      </c>
      <c r="F2468" t="s">
        <v>8247</v>
      </c>
      <c r="G2468">
        <v>172865811.86841068</v>
      </c>
      <c r="H2468">
        <v>303059808.35443997</v>
      </c>
      <c r="I2468">
        <v>0</v>
      </c>
      <c r="J2468">
        <v>3014330.7089251201</v>
      </c>
      <c r="K2468">
        <v>5.333986605259371E-3</v>
      </c>
      <c r="L2468">
        <v>7.5284696236749046E-3</v>
      </c>
      <c r="M2468">
        <v>0</v>
      </c>
      <c r="N2468">
        <v>2.7368208034650753E-2</v>
      </c>
      <c r="O2468" t="s">
        <v>161</v>
      </c>
    </row>
    <row r="2469" spans="1:15">
      <c r="A2469" t="s">
        <v>8248</v>
      </c>
      <c r="B2469" t="s">
        <v>161</v>
      </c>
      <c r="C2469" t="s">
        <v>460</v>
      </c>
      <c r="D2469" t="s">
        <v>160</v>
      </c>
      <c r="E2469" t="s">
        <v>461</v>
      </c>
      <c r="F2469" t="s">
        <v>8249</v>
      </c>
      <c r="G2469">
        <v>111904747.99340999</v>
      </c>
      <c r="H2469">
        <v>203242629.85790181</v>
      </c>
      <c r="I2469">
        <v>0</v>
      </c>
      <c r="J2469">
        <v>223159.94011976602</v>
      </c>
      <c r="K2469">
        <v>3.4529582247075368E-3</v>
      </c>
      <c r="L2469">
        <v>5.0488580898576255E-3</v>
      </c>
      <c r="M2469">
        <v>0</v>
      </c>
      <c r="N2469">
        <v>2.0261504977255231E-3</v>
      </c>
      <c r="O2469" t="s">
        <v>161</v>
      </c>
    </row>
    <row r="2470" spans="1:15">
      <c r="A2470" t="s">
        <v>8250</v>
      </c>
      <c r="B2470" t="s">
        <v>161</v>
      </c>
      <c r="C2470" t="s">
        <v>3856</v>
      </c>
      <c r="D2470" t="s">
        <v>160</v>
      </c>
      <c r="E2470" t="s">
        <v>3857</v>
      </c>
      <c r="F2470" t="s">
        <v>8251</v>
      </c>
      <c r="G2470">
        <v>116245164.77574579</v>
      </c>
      <c r="H2470">
        <v>205786356.3573955</v>
      </c>
      <c r="I2470">
        <v>0</v>
      </c>
      <c r="J2470">
        <v>1922653.160203249</v>
      </c>
      <c r="K2470">
        <v>3.5868871070468956E-3</v>
      </c>
      <c r="L2470">
        <v>5.1120481505468286E-3</v>
      </c>
      <c r="M2470">
        <v>0</v>
      </c>
      <c r="N2470">
        <v>1.745646936187862E-2</v>
      </c>
      <c r="O2470" t="s">
        <v>161</v>
      </c>
    </row>
    <row r="2471" spans="1:15">
      <c r="A2471" t="s">
        <v>8252</v>
      </c>
      <c r="B2471" t="s">
        <v>161</v>
      </c>
      <c r="C2471" t="s">
        <v>464</v>
      </c>
      <c r="D2471" t="s">
        <v>160</v>
      </c>
      <c r="E2471" t="s">
        <v>465</v>
      </c>
      <c r="F2471" t="s">
        <v>8253</v>
      </c>
      <c r="G2471">
        <v>19580531.148198601</v>
      </c>
      <c r="H2471">
        <v>41137217.693843976</v>
      </c>
      <c r="I2471">
        <v>0</v>
      </c>
      <c r="J2471">
        <v>33381.704330840003</v>
      </c>
      <c r="K2471">
        <v>6.0418129958432173E-4</v>
      </c>
      <c r="L2471">
        <v>1.0219114685389094E-3</v>
      </c>
      <c r="M2471">
        <v>0</v>
      </c>
      <c r="N2471">
        <v>3.0308467016328501E-4</v>
      </c>
      <c r="O2471" t="s">
        <v>161</v>
      </c>
    </row>
    <row r="2472" spans="1:15">
      <c r="A2472" t="s">
        <v>8254</v>
      </c>
      <c r="B2472" t="s">
        <v>161</v>
      </c>
      <c r="C2472" t="s">
        <v>5129</v>
      </c>
      <c r="D2472" t="s">
        <v>160</v>
      </c>
      <c r="E2472" t="s">
        <v>5130</v>
      </c>
      <c r="F2472" t="s">
        <v>8255</v>
      </c>
      <c r="G2472">
        <v>94810145.300681502</v>
      </c>
      <c r="H2472">
        <v>178185896.28187218</v>
      </c>
      <c r="I2472">
        <v>0</v>
      </c>
      <c r="J2472">
        <v>1703667.7945357359</v>
      </c>
      <c r="K2472">
        <v>2.9254832960348004E-3</v>
      </c>
      <c r="L2472">
        <v>4.4264104660043371E-3</v>
      </c>
      <c r="M2472">
        <v>0</v>
      </c>
      <c r="N2472">
        <v>1.546822134835203E-2</v>
      </c>
      <c r="O2472" t="s">
        <v>161</v>
      </c>
    </row>
    <row r="2473" spans="1:15">
      <c r="A2473" t="s">
        <v>8256</v>
      </c>
      <c r="B2473" t="s">
        <v>161</v>
      </c>
      <c r="C2473" t="s">
        <v>468</v>
      </c>
      <c r="D2473" t="s">
        <v>160</v>
      </c>
      <c r="E2473" t="s">
        <v>469</v>
      </c>
      <c r="F2473" t="s">
        <v>8257</v>
      </c>
      <c r="G2473">
        <v>33689028.764981598</v>
      </c>
      <c r="H2473">
        <v>54710402.981539823</v>
      </c>
      <c r="I2473">
        <v>0</v>
      </c>
      <c r="J2473">
        <v>57483.62665436</v>
      </c>
      <c r="K2473">
        <v>1.0395162943694079E-3</v>
      </c>
      <c r="L2473">
        <v>1.3590901716133193E-3</v>
      </c>
      <c r="M2473">
        <v>0</v>
      </c>
      <c r="N2473">
        <v>5.2191481452402251E-4</v>
      </c>
      <c r="O2473" t="s">
        <v>161</v>
      </c>
    </row>
    <row r="2474" spans="1:15">
      <c r="A2474" t="s">
        <v>8258</v>
      </c>
      <c r="B2474" t="s">
        <v>161</v>
      </c>
      <c r="C2474" t="s">
        <v>472</v>
      </c>
      <c r="D2474" t="s">
        <v>160</v>
      </c>
      <c r="E2474" t="s">
        <v>473</v>
      </c>
      <c r="F2474" t="s">
        <v>8259</v>
      </c>
      <c r="G2474">
        <v>295667877.36498445</v>
      </c>
      <c r="H2474">
        <v>450979857.82847649</v>
      </c>
      <c r="I2474">
        <v>0</v>
      </c>
      <c r="J2474">
        <v>4820575.4672034299</v>
      </c>
      <c r="K2474">
        <v>9.1231949245742846E-3</v>
      </c>
      <c r="L2474">
        <v>1.1203030118002683E-2</v>
      </c>
      <c r="M2474">
        <v>0</v>
      </c>
      <c r="N2474">
        <v>4.3767763053511238E-2</v>
      </c>
      <c r="O2474" t="s">
        <v>161</v>
      </c>
    </row>
    <row r="2475" spans="1:15">
      <c r="A2475" t="s">
        <v>8260</v>
      </c>
      <c r="B2475" t="s">
        <v>161</v>
      </c>
      <c r="C2475" t="s">
        <v>898</v>
      </c>
      <c r="D2475" t="s">
        <v>160</v>
      </c>
      <c r="E2475" t="s">
        <v>899</v>
      </c>
      <c r="F2475" t="s">
        <v>8261</v>
      </c>
      <c r="G2475">
        <v>45644823.576113902</v>
      </c>
      <c r="H2475">
        <v>78247106.947398573</v>
      </c>
      <c r="I2475">
        <v>0</v>
      </c>
      <c r="J2475">
        <v>69449.758924068592</v>
      </c>
      <c r="K2475">
        <v>1.4084270042925124E-3</v>
      </c>
      <c r="L2475">
        <v>1.9437779327867162E-3</v>
      </c>
      <c r="M2475">
        <v>0</v>
      </c>
      <c r="N2475">
        <v>6.305596942506775E-4</v>
      </c>
      <c r="O2475" t="s">
        <v>161</v>
      </c>
    </row>
    <row r="2476" spans="1:15">
      <c r="A2476" t="s">
        <v>8262</v>
      </c>
      <c r="B2476" t="s">
        <v>161</v>
      </c>
      <c r="C2476" t="s">
        <v>2635</v>
      </c>
      <c r="D2476" t="s">
        <v>160</v>
      </c>
      <c r="E2476" t="s">
        <v>2636</v>
      </c>
      <c r="F2476" t="s">
        <v>8263</v>
      </c>
      <c r="G2476">
        <v>2335886784.3113689</v>
      </c>
      <c r="H2476">
        <v>2759092179.6257253</v>
      </c>
      <c r="I2476">
        <v>2762093.8608082002</v>
      </c>
      <c r="J2476">
        <v>1777952.7702130801</v>
      </c>
      <c r="K2476">
        <v>7.2076651156468954E-2</v>
      </c>
      <c r="L2476">
        <v>6.8540073908242932E-2</v>
      </c>
      <c r="M2476">
        <v>0.10615427538672315</v>
      </c>
      <c r="N2476">
        <v>1.6142681739233125E-2</v>
      </c>
      <c r="O2476" t="s">
        <v>161</v>
      </c>
    </row>
    <row r="2477" spans="1:15">
      <c r="A2477" t="s">
        <v>8264</v>
      </c>
      <c r="B2477" t="s">
        <v>161</v>
      </c>
      <c r="C2477" t="s">
        <v>1101</v>
      </c>
      <c r="D2477" t="s">
        <v>160</v>
      </c>
      <c r="E2477" t="s">
        <v>1102</v>
      </c>
      <c r="F2477" t="s">
        <v>8265</v>
      </c>
      <c r="G2477">
        <v>16242025.0070075</v>
      </c>
      <c r="H2477">
        <v>22330043.550972879</v>
      </c>
      <c r="I2477">
        <v>0</v>
      </c>
      <c r="J2477">
        <v>24649.872149593997</v>
      </c>
      <c r="K2477">
        <v>5.0116759868986728E-4</v>
      </c>
      <c r="L2477">
        <v>5.5471246907219294E-4</v>
      </c>
      <c r="M2477">
        <v>0</v>
      </c>
      <c r="N2477">
        <v>2.2380518070566846E-4</v>
      </c>
      <c r="O2477" t="s">
        <v>161</v>
      </c>
    </row>
    <row r="2478" spans="1:15">
      <c r="A2478" t="s">
        <v>8266</v>
      </c>
      <c r="B2478" t="s">
        <v>161</v>
      </c>
      <c r="C2478" t="s">
        <v>480</v>
      </c>
      <c r="D2478" t="s">
        <v>160</v>
      </c>
      <c r="E2478" t="s">
        <v>481</v>
      </c>
      <c r="F2478" t="s">
        <v>8267</v>
      </c>
      <c r="G2478">
        <v>83308845.983180001</v>
      </c>
      <c r="H2478">
        <v>122024603.80985831</v>
      </c>
      <c r="I2478">
        <v>0</v>
      </c>
      <c r="J2478">
        <v>139336.37168483398</v>
      </c>
      <c r="K2478">
        <v>2.5705966019016016E-3</v>
      </c>
      <c r="L2478">
        <v>3.0312779781378244E-3</v>
      </c>
      <c r="M2478">
        <v>0</v>
      </c>
      <c r="N2478">
        <v>1.2650857438345814E-3</v>
      </c>
      <c r="O2478" t="s">
        <v>161</v>
      </c>
    </row>
    <row r="2479" spans="1:15">
      <c r="A2479" t="s">
        <v>8268</v>
      </c>
      <c r="B2479" t="s">
        <v>161</v>
      </c>
      <c r="C2479" t="s">
        <v>484</v>
      </c>
      <c r="D2479" t="s">
        <v>160</v>
      </c>
      <c r="E2479" t="s">
        <v>485</v>
      </c>
      <c r="F2479" t="s">
        <v>8269</v>
      </c>
      <c r="G2479">
        <v>127116696.085943</v>
      </c>
      <c r="H2479">
        <v>244574101.89750749</v>
      </c>
      <c r="I2479">
        <v>0</v>
      </c>
      <c r="J2479">
        <v>265176.90780266997</v>
      </c>
      <c r="K2479">
        <v>3.9223415370494685E-3</v>
      </c>
      <c r="L2479">
        <v>6.0755951337483922E-3</v>
      </c>
      <c r="M2479">
        <v>0</v>
      </c>
      <c r="N2479">
        <v>2.4076378737211603E-3</v>
      </c>
      <c r="O2479" t="s">
        <v>161</v>
      </c>
    </row>
    <row r="2480" spans="1:15">
      <c r="A2480" t="s">
        <v>8270</v>
      </c>
      <c r="B2480" t="s">
        <v>161</v>
      </c>
      <c r="C2480" t="s">
        <v>2441</v>
      </c>
      <c r="D2480" t="s">
        <v>160</v>
      </c>
      <c r="E2480" t="s">
        <v>2442</v>
      </c>
      <c r="F2480" t="s">
        <v>8271</v>
      </c>
      <c r="G2480">
        <v>28352204.0093944</v>
      </c>
      <c r="H2480">
        <v>54692167.069447249</v>
      </c>
      <c r="I2480">
        <v>0</v>
      </c>
      <c r="J2480">
        <v>64106.886143010008</v>
      </c>
      <c r="K2480">
        <v>8.7484202215074556E-4</v>
      </c>
      <c r="L2480">
        <v>1.3586371636377834E-3</v>
      </c>
      <c r="M2480">
        <v>0</v>
      </c>
      <c r="N2480">
        <v>5.8204980336785971E-4</v>
      </c>
      <c r="O2480" t="s">
        <v>161</v>
      </c>
    </row>
    <row r="2481" spans="1:15">
      <c r="A2481" t="s">
        <v>8272</v>
      </c>
      <c r="B2481" t="s">
        <v>161</v>
      </c>
      <c r="C2481" t="s">
        <v>910</v>
      </c>
      <c r="D2481" t="s">
        <v>160</v>
      </c>
      <c r="E2481" t="s">
        <v>911</v>
      </c>
      <c r="F2481" t="s">
        <v>8273</v>
      </c>
      <c r="G2481">
        <v>122019946.731033</v>
      </c>
      <c r="H2481">
        <v>192781030.73185012</v>
      </c>
      <c r="I2481">
        <v>0</v>
      </c>
      <c r="J2481">
        <v>230671.21244154999</v>
      </c>
      <c r="K2481">
        <v>3.7650750857158247E-3</v>
      </c>
      <c r="L2481">
        <v>4.7889759508725994E-3</v>
      </c>
      <c r="M2481">
        <v>0</v>
      </c>
      <c r="N2481">
        <v>2.094348078999146E-3</v>
      </c>
      <c r="O2481" t="s">
        <v>161</v>
      </c>
    </row>
    <row r="2482" spans="1:15">
      <c r="A2482" t="s">
        <v>8274</v>
      </c>
      <c r="B2482" t="s">
        <v>161</v>
      </c>
      <c r="C2482" t="s">
        <v>8275</v>
      </c>
      <c r="D2482" t="s">
        <v>160</v>
      </c>
      <c r="E2482" t="s">
        <v>8276</v>
      </c>
      <c r="F2482" t="s">
        <v>8277</v>
      </c>
      <c r="G2482">
        <v>323934639.23194098</v>
      </c>
      <c r="H2482">
        <v>468418343.03208411</v>
      </c>
      <c r="I2482">
        <v>0</v>
      </c>
      <c r="J2482">
        <v>1793227.563823825</v>
      </c>
      <c r="K2482">
        <v>9.9954005246450234E-3</v>
      </c>
      <c r="L2482">
        <v>1.1636228788757207E-2</v>
      </c>
      <c r="M2482">
        <v>0</v>
      </c>
      <c r="N2482">
        <v>1.6281367162165467E-2</v>
      </c>
      <c r="O2482" t="s">
        <v>161</v>
      </c>
    </row>
    <row r="2483" spans="1:15">
      <c r="A2483" t="s">
        <v>8278</v>
      </c>
      <c r="B2483" t="s">
        <v>161</v>
      </c>
      <c r="C2483" t="s">
        <v>8279</v>
      </c>
      <c r="D2483" t="s">
        <v>160</v>
      </c>
      <c r="E2483" t="s">
        <v>8280</v>
      </c>
      <c r="F2483" t="s">
        <v>8281</v>
      </c>
      <c r="G2483">
        <v>271400061.00652492</v>
      </c>
      <c r="H2483">
        <v>417802711.56214237</v>
      </c>
      <c r="I2483">
        <v>0</v>
      </c>
      <c r="J2483">
        <v>3292018.6499934839</v>
      </c>
      <c r="K2483">
        <v>8.3743816919528268E-3</v>
      </c>
      <c r="L2483">
        <v>1.0378859010581548E-2</v>
      </c>
      <c r="M2483">
        <v>0</v>
      </c>
      <c r="N2483">
        <v>2.988943814300301E-2</v>
      </c>
      <c r="O2483" t="s">
        <v>161</v>
      </c>
    </row>
    <row r="2484" spans="1:15">
      <c r="A2484" t="s">
        <v>8282</v>
      </c>
      <c r="B2484" t="s">
        <v>161</v>
      </c>
      <c r="C2484" t="s">
        <v>8283</v>
      </c>
      <c r="D2484" t="s">
        <v>160</v>
      </c>
      <c r="E2484" t="s">
        <v>8284</v>
      </c>
      <c r="F2484" t="s">
        <v>8285</v>
      </c>
      <c r="G2484">
        <v>96563803.519234404</v>
      </c>
      <c r="H2484">
        <v>170754131.6673961</v>
      </c>
      <c r="I2484">
        <v>0</v>
      </c>
      <c r="J2484">
        <v>213750.56400365001</v>
      </c>
      <c r="K2484">
        <v>2.9795945708257039E-3</v>
      </c>
      <c r="L2484">
        <v>4.2417940549593271E-3</v>
      </c>
      <c r="M2484">
        <v>0</v>
      </c>
      <c r="N2484">
        <v>1.9407193397375645E-3</v>
      </c>
      <c r="O2484" t="s">
        <v>161</v>
      </c>
    </row>
    <row r="2485" spans="1:15">
      <c r="A2485" t="s">
        <v>8286</v>
      </c>
      <c r="B2485" t="s">
        <v>161</v>
      </c>
      <c r="C2485" t="s">
        <v>500</v>
      </c>
      <c r="D2485" t="s">
        <v>160</v>
      </c>
      <c r="E2485" t="s">
        <v>501</v>
      </c>
      <c r="F2485" t="s">
        <v>8287</v>
      </c>
      <c r="G2485">
        <v>56215633.484434202</v>
      </c>
      <c r="H2485">
        <v>101586405.2659862</v>
      </c>
      <c r="I2485">
        <v>0</v>
      </c>
      <c r="J2485">
        <v>91717.731795677013</v>
      </c>
      <c r="K2485">
        <v>1.7346023066747134E-3</v>
      </c>
      <c r="L2485">
        <v>2.5235618354541235E-3</v>
      </c>
      <c r="M2485">
        <v>0</v>
      </c>
      <c r="N2485">
        <v>8.3273874257330056E-4</v>
      </c>
      <c r="O2485" t="s">
        <v>161</v>
      </c>
    </row>
    <row r="2486" spans="1:15">
      <c r="A2486" t="s">
        <v>8288</v>
      </c>
      <c r="B2486" t="s">
        <v>161</v>
      </c>
      <c r="C2486" t="s">
        <v>504</v>
      </c>
      <c r="D2486" t="s">
        <v>160</v>
      </c>
      <c r="E2486" t="s">
        <v>505</v>
      </c>
      <c r="F2486" t="s">
        <v>8289</v>
      </c>
      <c r="G2486">
        <v>571590322.79414797</v>
      </c>
      <c r="H2486">
        <v>700463803.97553504</v>
      </c>
      <c r="I2486">
        <v>1258451.1883740001</v>
      </c>
      <c r="J2486">
        <v>1676463.4998912681</v>
      </c>
      <c r="K2486">
        <v>1.7637120333549364E-2</v>
      </c>
      <c r="L2486">
        <v>1.7400593299874732E-2</v>
      </c>
      <c r="M2486">
        <v>4.8365472262522469E-2</v>
      </c>
      <c r="N2486">
        <v>1.5221223634046415E-2</v>
      </c>
      <c r="O2486" t="s">
        <v>161</v>
      </c>
    </row>
    <row r="2487" spans="1:15">
      <c r="A2487" t="s">
        <v>8290</v>
      </c>
      <c r="B2487" t="s">
        <v>161</v>
      </c>
      <c r="C2487" t="s">
        <v>512</v>
      </c>
      <c r="D2487" t="s">
        <v>160</v>
      </c>
      <c r="E2487" t="s">
        <v>513</v>
      </c>
      <c r="F2487" t="s">
        <v>8291</v>
      </c>
      <c r="G2487">
        <v>230222524.97562057</v>
      </c>
      <c r="H2487">
        <v>366059817.58848166</v>
      </c>
      <c r="I2487">
        <v>0</v>
      </c>
      <c r="J2487">
        <v>3262023.1880800477</v>
      </c>
      <c r="K2487">
        <v>7.1037983229658803E-3</v>
      </c>
      <c r="L2487">
        <v>9.0934863059761641E-3</v>
      </c>
      <c r="M2487">
        <v>0</v>
      </c>
      <c r="N2487">
        <v>2.9617098402936765E-2</v>
      </c>
      <c r="O2487" t="s">
        <v>161</v>
      </c>
    </row>
    <row r="2488" spans="1:15">
      <c r="A2488" t="s">
        <v>8292</v>
      </c>
      <c r="B2488" t="s">
        <v>161</v>
      </c>
      <c r="C2488" t="s">
        <v>516</v>
      </c>
      <c r="D2488" t="s">
        <v>160</v>
      </c>
      <c r="E2488" t="s">
        <v>517</v>
      </c>
      <c r="F2488" t="s">
        <v>8293</v>
      </c>
      <c r="G2488">
        <v>145379580.0588533</v>
      </c>
      <c r="H2488">
        <v>211979023.44064343</v>
      </c>
      <c r="I2488">
        <v>0</v>
      </c>
      <c r="J2488">
        <v>1317436.8911753099</v>
      </c>
      <c r="K2488">
        <v>4.485865217249827E-3</v>
      </c>
      <c r="L2488">
        <v>5.2658834818595113E-3</v>
      </c>
      <c r="M2488">
        <v>0</v>
      </c>
      <c r="N2488">
        <v>1.1961490092461217E-2</v>
      </c>
      <c r="O2488" t="s">
        <v>161</v>
      </c>
    </row>
    <row r="2489" spans="1:15">
      <c r="A2489" t="s">
        <v>8294</v>
      </c>
      <c r="B2489" t="s">
        <v>161</v>
      </c>
      <c r="C2489" t="s">
        <v>8295</v>
      </c>
      <c r="D2489" t="s">
        <v>160</v>
      </c>
      <c r="E2489" t="s">
        <v>8296</v>
      </c>
      <c r="F2489" t="s">
        <v>8297</v>
      </c>
      <c r="G2489">
        <v>478255476.87251496</v>
      </c>
      <c r="H2489">
        <v>665679866.26243317</v>
      </c>
      <c r="I2489">
        <v>0</v>
      </c>
      <c r="J2489">
        <v>2914022.7618959527</v>
      </c>
      <c r="K2489">
        <v>1.4757159208969627E-2</v>
      </c>
      <c r="L2489">
        <v>1.6536507032920388E-2</v>
      </c>
      <c r="M2489">
        <v>0</v>
      </c>
      <c r="N2489">
        <v>2.6457475594545695E-2</v>
      </c>
      <c r="O2489" t="s">
        <v>161</v>
      </c>
    </row>
    <row r="2490" spans="1:15">
      <c r="A2490" t="s">
        <v>8298</v>
      </c>
      <c r="B2490" t="s">
        <v>161</v>
      </c>
      <c r="C2490" t="s">
        <v>7138</v>
      </c>
      <c r="D2490" t="s">
        <v>160</v>
      </c>
      <c r="E2490" t="s">
        <v>7139</v>
      </c>
      <c r="F2490" t="s">
        <v>8299</v>
      </c>
      <c r="G2490">
        <v>40890800.183805808</v>
      </c>
      <c r="H2490">
        <v>72984263.547053143</v>
      </c>
      <c r="I2490">
        <v>0</v>
      </c>
      <c r="J2490">
        <v>90746.994921160003</v>
      </c>
      <c r="K2490">
        <v>1.2617357828093188E-3</v>
      </c>
      <c r="L2490">
        <v>1.8130408453161137E-3</v>
      </c>
      <c r="M2490">
        <v>0</v>
      </c>
      <c r="N2490">
        <v>8.2392506839679927E-4</v>
      </c>
      <c r="O2490" t="s">
        <v>161</v>
      </c>
    </row>
    <row r="2491" spans="1:15">
      <c r="A2491" t="s">
        <v>8300</v>
      </c>
      <c r="B2491" t="s">
        <v>161</v>
      </c>
      <c r="C2491" t="s">
        <v>524</v>
      </c>
      <c r="D2491" t="s">
        <v>160</v>
      </c>
      <c r="E2491" t="s">
        <v>525</v>
      </c>
      <c r="F2491" t="s">
        <v>8301</v>
      </c>
      <c r="G2491">
        <v>183092287.3391355</v>
      </c>
      <c r="H2491">
        <v>256012438.06116208</v>
      </c>
      <c r="I2491">
        <v>0</v>
      </c>
      <c r="J2491">
        <v>984264.78290731995</v>
      </c>
      <c r="K2491">
        <v>5.6495370463227708E-3</v>
      </c>
      <c r="L2491">
        <v>6.3597409161305395E-3</v>
      </c>
      <c r="M2491">
        <v>0</v>
      </c>
      <c r="N2491">
        <v>8.9364989913112598E-3</v>
      </c>
      <c r="O2491" t="s">
        <v>161</v>
      </c>
    </row>
    <row r="2492" spans="1:15">
      <c r="A2492" t="s">
        <v>8302</v>
      </c>
      <c r="B2492" t="s">
        <v>161</v>
      </c>
      <c r="C2492" t="s">
        <v>528</v>
      </c>
      <c r="D2492" t="s">
        <v>160</v>
      </c>
      <c r="E2492" t="s">
        <v>529</v>
      </c>
      <c r="F2492" t="s">
        <v>8303</v>
      </c>
      <c r="G2492">
        <v>799173757.30249405</v>
      </c>
      <c r="H2492">
        <v>924857509.84558427</v>
      </c>
      <c r="I2492">
        <v>428636.28200240002</v>
      </c>
      <c r="J2492">
        <v>1706776.6557885234</v>
      </c>
      <c r="K2492">
        <v>2.4659486283911545E-2</v>
      </c>
      <c r="L2492">
        <v>2.2974876500142443E-2</v>
      </c>
      <c r="M2492">
        <v>1.647357990474297E-2</v>
      </c>
      <c r="N2492">
        <v>1.5496447833676029E-2</v>
      </c>
      <c r="O2492" t="s">
        <v>161</v>
      </c>
    </row>
    <row r="2493" spans="1:15">
      <c r="A2493" t="s">
        <v>8304</v>
      </c>
      <c r="B2493" t="s">
        <v>161</v>
      </c>
      <c r="C2493" t="s">
        <v>6700</v>
      </c>
      <c r="D2493" t="s">
        <v>160</v>
      </c>
      <c r="E2493" t="s">
        <v>6701</v>
      </c>
      <c r="F2493" t="s">
        <v>8305</v>
      </c>
      <c r="G2493">
        <v>19378722.1011017</v>
      </c>
      <c r="H2493">
        <v>37776914.948327191</v>
      </c>
      <c r="I2493">
        <v>0</v>
      </c>
      <c r="J2493">
        <v>38568.496259182401</v>
      </c>
      <c r="K2493">
        <v>5.9795423396388292E-4</v>
      </c>
      <c r="L2493">
        <v>9.3843640372138137E-4</v>
      </c>
      <c r="M2493">
        <v>0</v>
      </c>
      <c r="N2493">
        <v>3.5017744605115073E-4</v>
      </c>
      <c r="O2493" t="s">
        <v>161</v>
      </c>
    </row>
    <row r="2494" spans="1:15">
      <c r="A2494" t="s">
        <v>8306</v>
      </c>
      <c r="B2494" t="s">
        <v>161</v>
      </c>
      <c r="C2494" t="s">
        <v>532</v>
      </c>
      <c r="D2494" t="s">
        <v>160</v>
      </c>
      <c r="E2494" t="s">
        <v>533</v>
      </c>
      <c r="F2494" t="s">
        <v>8307</v>
      </c>
      <c r="G2494">
        <v>54765636.972079806</v>
      </c>
      <c r="H2494">
        <v>99830863.277435914</v>
      </c>
      <c r="I2494">
        <v>0</v>
      </c>
      <c r="J2494">
        <v>104092.16142024018</v>
      </c>
      <c r="K2494">
        <v>1.6898608861996304E-3</v>
      </c>
      <c r="L2494">
        <v>2.4799514847261596E-3</v>
      </c>
      <c r="M2494">
        <v>0</v>
      </c>
      <c r="N2494">
        <v>9.4509070291807476E-4</v>
      </c>
      <c r="O2494" t="s">
        <v>161</v>
      </c>
    </row>
    <row r="2495" spans="1:15">
      <c r="A2495" t="s">
        <v>8308</v>
      </c>
      <c r="B2495" t="s">
        <v>161</v>
      </c>
      <c r="C2495" t="s">
        <v>8309</v>
      </c>
      <c r="D2495" t="s">
        <v>160</v>
      </c>
      <c r="E2495" t="s">
        <v>8310</v>
      </c>
      <c r="F2495" t="s">
        <v>8311</v>
      </c>
      <c r="G2495">
        <v>117121217.25511001</v>
      </c>
      <c r="H2495">
        <v>201240538.21166372</v>
      </c>
      <c r="I2495">
        <v>0</v>
      </c>
      <c r="J2495">
        <v>249387.35675565602</v>
      </c>
      <c r="K2495">
        <v>3.6139187805740479E-3</v>
      </c>
      <c r="L2495">
        <v>4.9991230681655091E-3</v>
      </c>
      <c r="M2495">
        <v>0</v>
      </c>
      <c r="N2495">
        <v>2.2642787802584162E-3</v>
      </c>
      <c r="O2495" t="s">
        <v>161</v>
      </c>
    </row>
    <row r="2496" spans="1:15">
      <c r="A2496" t="s">
        <v>8312</v>
      </c>
      <c r="B2496" t="s">
        <v>161</v>
      </c>
      <c r="C2496" t="s">
        <v>8313</v>
      </c>
      <c r="D2496" t="s">
        <v>160</v>
      </c>
      <c r="E2496" t="s">
        <v>8314</v>
      </c>
      <c r="F2496" t="s">
        <v>8315</v>
      </c>
      <c r="G2496">
        <v>75867948.341809198</v>
      </c>
      <c r="H2496">
        <v>136037196.62174761</v>
      </c>
      <c r="I2496">
        <v>0</v>
      </c>
      <c r="J2496">
        <v>167326.71684041998</v>
      </c>
      <c r="K2496">
        <v>2.3409985806318403E-3</v>
      </c>
      <c r="L2496">
        <v>3.3793722368455161E-3</v>
      </c>
      <c r="M2496">
        <v>0</v>
      </c>
      <c r="N2496">
        <v>1.5192202974559127E-3</v>
      </c>
      <c r="O2496" t="s">
        <v>161</v>
      </c>
    </row>
    <row r="2497" spans="1:15">
      <c r="A2497" t="s">
        <v>8316</v>
      </c>
      <c r="B2497" t="s">
        <v>161</v>
      </c>
      <c r="C2497" t="s">
        <v>536</v>
      </c>
      <c r="D2497" t="s">
        <v>160</v>
      </c>
      <c r="E2497" t="s">
        <v>537</v>
      </c>
      <c r="F2497" t="s">
        <v>8317</v>
      </c>
      <c r="G2497">
        <v>22478396.831583999</v>
      </c>
      <c r="H2497">
        <v>47083991.049961567</v>
      </c>
      <c r="I2497">
        <v>0</v>
      </c>
      <c r="J2497">
        <v>53768.61538802</v>
      </c>
      <c r="K2497">
        <v>6.9359849880926074E-4</v>
      </c>
      <c r="L2497">
        <v>1.1696384232067162E-3</v>
      </c>
      <c r="M2497">
        <v>0</v>
      </c>
      <c r="N2497">
        <v>4.8818487212346883E-4</v>
      </c>
      <c r="O2497" t="s">
        <v>161</v>
      </c>
    </row>
    <row r="2498" spans="1:15">
      <c r="A2498" t="s">
        <v>8318</v>
      </c>
      <c r="B2498" t="s">
        <v>161</v>
      </c>
      <c r="C2498" t="s">
        <v>8319</v>
      </c>
      <c r="D2498" t="s">
        <v>160</v>
      </c>
      <c r="E2498" t="s">
        <v>8320</v>
      </c>
      <c r="F2498" t="s">
        <v>8321</v>
      </c>
      <c r="G2498">
        <v>13812288.533711798</v>
      </c>
      <c r="H2498">
        <v>28967178.535677399</v>
      </c>
      <c r="I2498">
        <v>0</v>
      </c>
      <c r="J2498">
        <v>28761.294313689999</v>
      </c>
      <c r="K2498">
        <v>4.2619510029478271E-4</v>
      </c>
      <c r="L2498">
        <v>7.195890635368048E-4</v>
      </c>
      <c r="M2498">
        <v>0</v>
      </c>
      <c r="N2498">
        <v>2.6113428224455623E-4</v>
      </c>
      <c r="O2498" t="s">
        <v>161</v>
      </c>
    </row>
    <row r="2499" spans="1:15">
      <c r="A2499" t="s">
        <v>8322</v>
      </c>
      <c r="B2499" t="s">
        <v>161</v>
      </c>
      <c r="C2499" t="s">
        <v>964</v>
      </c>
      <c r="D2499" t="s">
        <v>160</v>
      </c>
      <c r="E2499" t="s">
        <v>965</v>
      </c>
      <c r="F2499" t="s">
        <v>8323</v>
      </c>
      <c r="G2499">
        <v>60533583.396853901</v>
      </c>
      <c r="H2499">
        <v>111532644.66451424</v>
      </c>
      <c r="I2499">
        <v>0</v>
      </c>
      <c r="J2499">
        <v>143599.76693394</v>
      </c>
      <c r="K2499">
        <v>1.8678379461923753E-3</v>
      </c>
      <c r="L2499">
        <v>2.7706416497924272E-3</v>
      </c>
      <c r="M2499">
        <v>0</v>
      </c>
      <c r="N2499">
        <v>1.3037946644470389E-3</v>
      </c>
      <c r="O2499" t="s">
        <v>161</v>
      </c>
    </row>
    <row r="2500" spans="1:15">
      <c r="A2500" t="s">
        <v>8324</v>
      </c>
      <c r="B2500" t="s">
        <v>161</v>
      </c>
      <c r="C2500" t="s">
        <v>1734</v>
      </c>
      <c r="D2500" t="s">
        <v>160</v>
      </c>
      <c r="E2500" t="s">
        <v>1735</v>
      </c>
      <c r="F2500" t="s">
        <v>8325</v>
      </c>
      <c r="G2500">
        <v>433799959.77529401</v>
      </c>
      <c r="H2500">
        <v>580056916.91969359</v>
      </c>
      <c r="I2500">
        <v>0</v>
      </c>
      <c r="J2500">
        <v>3604465.1522295126</v>
      </c>
      <c r="K2500">
        <v>1.3385429714493528E-2</v>
      </c>
      <c r="L2500">
        <v>1.4409501882628815E-2</v>
      </c>
      <c r="M2500">
        <v>0</v>
      </c>
      <c r="N2500">
        <v>3.2726253906972001E-2</v>
      </c>
      <c r="O2500" t="s">
        <v>161</v>
      </c>
    </row>
    <row r="2501" spans="1:15">
      <c r="A2501" t="s">
        <v>8326</v>
      </c>
      <c r="B2501" t="s">
        <v>161</v>
      </c>
      <c r="C2501" t="s">
        <v>8327</v>
      </c>
      <c r="D2501" t="s">
        <v>160</v>
      </c>
      <c r="E2501" t="s">
        <v>8328</v>
      </c>
      <c r="F2501" t="s">
        <v>8329</v>
      </c>
      <c r="G2501">
        <v>111232580.66728099</v>
      </c>
      <c r="H2501">
        <v>176650889.0526804</v>
      </c>
      <c r="I2501">
        <v>0</v>
      </c>
      <c r="J2501">
        <v>239600.23199895999</v>
      </c>
      <c r="K2501">
        <v>3.4322176776015864E-3</v>
      </c>
      <c r="L2501">
        <v>4.3882785363372531E-3</v>
      </c>
      <c r="M2501">
        <v>0</v>
      </c>
      <c r="N2501">
        <v>2.1754179045723999E-3</v>
      </c>
      <c r="O2501" t="s">
        <v>161</v>
      </c>
    </row>
    <row r="2502" spans="1:15">
      <c r="A2502" t="s">
        <v>8330</v>
      </c>
      <c r="B2502" t="s">
        <v>161</v>
      </c>
      <c r="C2502" t="s">
        <v>8331</v>
      </c>
      <c r="D2502" t="s">
        <v>160</v>
      </c>
      <c r="E2502" t="s">
        <v>8332</v>
      </c>
      <c r="F2502" t="s">
        <v>8333</v>
      </c>
      <c r="G2502">
        <v>288043230.05259097</v>
      </c>
      <c r="H2502">
        <v>404936636.20223939</v>
      </c>
      <c r="I2502">
        <v>0</v>
      </c>
      <c r="J2502">
        <v>1268981.3455755201</v>
      </c>
      <c r="K2502">
        <v>8.8879270818785147E-3</v>
      </c>
      <c r="L2502">
        <v>1.0059246000697842E-2</v>
      </c>
      <c r="M2502">
        <v>0</v>
      </c>
      <c r="N2502">
        <v>1.1521544518977529E-2</v>
      </c>
      <c r="O2502" t="s">
        <v>161</v>
      </c>
    </row>
    <row r="2503" spans="1:15">
      <c r="A2503" t="s">
        <v>8334</v>
      </c>
      <c r="B2503" t="s">
        <v>161</v>
      </c>
      <c r="C2503" t="s">
        <v>3994</v>
      </c>
      <c r="D2503" t="s">
        <v>160</v>
      </c>
      <c r="E2503" t="s">
        <v>3995</v>
      </c>
      <c r="F2503" t="s">
        <v>8335</v>
      </c>
      <c r="G2503">
        <v>356980885.22322303</v>
      </c>
      <c r="H2503">
        <v>541951166.68923593</v>
      </c>
      <c r="I2503">
        <v>0</v>
      </c>
      <c r="J2503">
        <v>3497217.2330856258</v>
      </c>
      <c r="K2503">
        <v>1.1015082968307069E-2</v>
      </c>
      <c r="L2503">
        <v>1.3462896707052948E-2</v>
      </c>
      <c r="M2503">
        <v>0</v>
      </c>
      <c r="N2503">
        <v>3.1752510928564716E-2</v>
      </c>
      <c r="O2503" t="s">
        <v>161</v>
      </c>
    </row>
    <row r="2504" spans="1:15">
      <c r="A2504" t="s">
        <v>8336</v>
      </c>
      <c r="B2504" t="s">
        <v>161</v>
      </c>
      <c r="C2504" t="s">
        <v>6760</v>
      </c>
      <c r="D2504" t="s">
        <v>160</v>
      </c>
      <c r="E2504" t="s">
        <v>6761</v>
      </c>
      <c r="F2504" t="s">
        <v>8337</v>
      </c>
      <c r="G2504">
        <v>1619325561.0423241</v>
      </c>
      <c r="H2504">
        <v>1794691871.9388349</v>
      </c>
      <c r="I2504">
        <v>477253.9783054</v>
      </c>
      <c r="J2504">
        <v>3465528.7739911997</v>
      </c>
      <c r="K2504">
        <v>4.9966275915384009E-2</v>
      </c>
      <c r="L2504">
        <v>4.4582893769753232E-2</v>
      </c>
      <c r="M2504">
        <v>1.8342081332318138E-2</v>
      </c>
      <c r="N2504">
        <v>3.1464799849542785E-2</v>
      </c>
      <c r="O2504" t="s">
        <v>161</v>
      </c>
    </row>
    <row r="2505" spans="1:15">
      <c r="A2505" t="s">
        <v>8338</v>
      </c>
      <c r="B2505" t="s">
        <v>161</v>
      </c>
      <c r="C2505" t="s">
        <v>990</v>
      </c>
      <c r="D2505" t="s">
        <v>160</v>
      </c>
      <c r="E2505" t="s">
        <v>991</v>
      </c>
      <c r="F2505" t="s">
        <v>8339</v>
      </c>
      <c r="G2505">
        <v>63987055.912914604</v>
      </c>
      <c r="H2505">
        <v>119250077.9610731</v>
      </c>
      <c r="I2505">
        <v>0</v>
      </c>
      <c r="J2505">
        <v>124947.50561728999</v>
      </c>
      <c r="K2505">
        <v>1.9743990755631815E-3</v>
      </c>
      <c r="L2505">
        <v>2.9623545082587337E-3</v>
      </c>
      <c r="M2505">
        <v>0</v>
      </c>
      <c r="N2505">
        <v>1.13444398022408E-3</v>
      </c>
      <c r="O2505" t="s">
        <v>161</v>
      </c>
    </row>
    <row r="2506" spans="1:15">
      <c r="A2506" t="s">
        <v>8340</v>
      </c>
      <c r="B2506" t="s">
        <v>161</v>
      </c>
      <c r="C2506" t="s">
        <v>8341</v>
      </c>
      <c r="D2506" t="s">
        <v>160</v>
      </c>
      <c r="E2506" t="s">
        <v>8342</v>
      </c>
      <c r="F2506" t="s">
        <v>8343</v>
      </c>
      <c r="G2506">
        <v>54747695.976301596</v>
      </c>
      <c r="H2506">
        <v>86986573.799004003</v>
      </c>
      <c r="I2506">
        <v>0</v>
      </c>
      <c r="J2506">
        <v>105684.81286490131</v>
      </c>
      <c r="K2506">
        <v>1.6893072947743993E-3</v>
      </c>
      <c r="L2506">
        <v>2.1608796694923492E-3</v>
      </c>
      <c r="M2506">
        <v>0</v>
      </c>
      <c r="N2506">
        <v>9.5955096633081613E-4</v>
      </c>
      <c r="O2506" t="s">
        <v>161</v>
      </c>
    </row>
    <row r="2507" spans="1:15">
      <c r="A2507" t="s">
        <v>8344</v>
      </c>
      <c r="B2507" t="s">
        <v>161</v>
      </c>
      <c r="C2507" t="s">
        <v>1002</v>
      </c>
      <c r="D2507" t="s">
        <v>160</v>
      </c>
      <c r="E2507" t="s">
        <v>1003</v>
      </c>
      <c r="F2507" t="s">
        <v>8345</v>
      </c>
      <c r="G2507">
        <v>475108051.22706795</v>
      </c>
      <c r="H2507">
        <v>766358033.00717676</v>
      </c>
      <c r="I2507">
        <v>0</v>
      </c>
      <c r="J2507">
        <v>979614.11552727001</v>
      </c>
      <c r="K2507">
        <v>1.4660041531087525E-2</v>
      </c>
      <c r="L2507">
        <v>1.9037506832994915E-2</v>
      </c>
      <c r="M2507">
        <v>0</v>
      </c>
      <c r="N2507">
        <v>8.8942738857578762E-3</v>
      </c>
      <c r="O2507" t="s">
        <v>161</v>
      </c>
    </row>
    <row r="2508" spans="1:15">
      <c r="A2508" t="s">
        <v>8346</v>
      </c>
      <c r="B2508" t="s">
        <v>161</v>
      </c>
      <c r="C2508" t="s">
        <v>560</v>
      </c>
      <c r="D2508" t="s">
        <v>160</v>
      </c>
      <c r="E2508" t="s">
        <v>561</v>
      </c>
      <c r="F2508" t="s">
        <v>8347</v>
      </c>
      <c r="G2508">
        <v>5174731390.8273964</v>
      </c>
      <c r="H2508">
        <v>4644767262.440073</v>
      </c>
      <c r="I2508">
        <v>3464647.3389309999</v>
      </c>
      <c r="J2508">
        <v>3735677.6721019</v>
      </c>
      <c r="K2508">
        <v>0.15967268267886162</v>
      </c>
      <c r="L2508">
        <v>0.11538312993131487</v>
      </c>
      <c r="M2508">
        <v>0.13315518815394015</v>
      </c>
      <c r="N2508">
        <v>3.3917580236888463E-2</v>
      </c>
      <c r="O2508" t="s">
        <v>161</v>
      </c>
    </row>
    <row r="2509" spans="1:15">
      <c r="A2509" t="s">
        <v>8348</v>
      </c>
      <c r="B2509" t="s">
        <v>161</v>
      </c>
      <c r="C2509" t="s">
        <v>3648</v>
      </c>
      <c r="D2509" t="s">
        <v>160</v>
      </c>
      <c r="E2509" t="s">
        <v>3649</v>
      </c>
      <c r="F2509" t="s">
        <v>8349</v>
      </c>
      <c r="G2509">
        <v>118705036.12869328</v>
      </c>
      <c r="H2509">
        <v>191755566.76138434</v>
      </c>
      <c r="I2509">
        <v>0</v>
      </c>
      <c r="J2509">
        <v>2349343.2509932262</v>
      </c>
      <c r="K2509">
        <v>3.6627894541071179E-3</v>
      </c>
      <c r="L2509">
        <v>4.7635018558622984E-3</v>
      </c>
      <c r="M2509">
        <v>0</v>
      </c>
      <c r="N2509">
        <v>2.1330544338618074E-2</v>
      </c>
      <c r="O2509" t="s">
        <v>161</v>
      </c>
    </row>
    <row r="2510" spans="1:15">
      <c r="A2510" t="s">
        <v>8350</v>
      </c>
      <c r="B2510" t="s">
        <v>161</v>
      </c>
      <c r="C2510" t="s">
        <v>2206</v>
      </c>
      <c r="D2510" t="s">
        <v>160</v>
      </c>
      <c r="E2510" t="s">
        <v>2207</v>
      </c>
      <c r="F2510" t="s">
        <v>8351</v>
      </c>
      <c r="G2510">
        <v>41854095.485210799</v>
      </c>
      <c r="H2510">
        <v>87200303.488891646</v>
      </c>
      <c r="I2510">
        <v>0</v>
      </c>
      <c r="J2510">
        <v>101587.08018634001</v>
      </c>
      <c r="K2510">
        <v>1.2914594405937444E-3</v>
      </c>
      <c r="L2510">
        <v>2.1661890422090204E-3</v>
      </c>
      <c r="M2510">
        <v>0</v>
      </c>
      <c r="N2510">
        <v>9.223461566245703E-4</v>
      </c>
      <c r="O2510" t="s">
        <v>161</v>
      </c>
    </row>
    <row r="2511" spans="1:15">
      <c r="A2511" t="s">
        <v>8352</v>
      </c>
      <c r="B2511" t="s">
        <v>161</v>
      </c>
      <c r="C2511" t="s">
        <v>3017</v>
      </c>
      <c r="D2511" t="s">
        <v>160</v>
      </c>
      <c r="E2511" t="s">
        <v>3018</v>
      </c>
      <c r="F2511" t="s">
        <v>8353</v>
      </c>
      <c r="G2511">
        <v>704621212.67437851</v>
      </c>
      <c r="H2511">
        <v>924850207.5310992</v>
      </c>
      <c r="I2511">
        <v>317316.59694376501</v>
      </c>
      <c r="J2511">
        <v>1000245.99182337</v>
      </c>
      <c r="K2511">
        <v>2.1741951572516596E-2</v>
      </c>
      <c r="L2511">
        <v>2.2974695099470799E-2</v>
      </c>
      <c r="M2511">
        <v>1.2195281954281609E-2</v>
      </c>
      <c r="N2511">
        <v>9.0815982164774451E-3</v>
      </c>
      <c r="O2511" t="s">
        <v>1539</v>
      </c>
    </row>
    <row r="2512" spans="1:15">
      <c r="A2512" t="s">
        <v>8354</v>
      </c>
      <c r="B2512" t="s">
        <v>161</v>
      </c>
      <c r="C2512" t="s">
        <v>3664</v>
      </c>
      <c r="D2512" t="s">
        <v>160</v>
      </c>
      <c r="E2512" t="s">
        <v>3665</v>
      </c>
      <c r="F2512" t="s">
        <v>8355</v>
      </c>
      <c r="G2512">
        <v>732633362.58724201</v>
      </c>
      <c r="H2512">
        <v>947194899.71661246</v>
      </c>
      <c r="I2512">
        <v>0</v>
      </c>
      <c r="J2512">
        <v>1201859.5010957401</v>
      </c>
      <c r="K2512">
        <v>2.2606300808520937E-2</v>
      </c>
      <c r="L2512">
        <v>2.3529771463052015E-2</v>
      </c>
      <c r="M2512">
        <v>0</v>
      </c>
      <c r="N2512">
        <v>1.0912120809112878E-2</v>
      </c>
      <c r="O2512" t="s">
        <v>161</v>
      </c>
    </row>
    <row r="2513" spans="1:15">
      <c r="A2513" t="s">
        <v>8356</v>
      </c>
      <c r="B2513" t="s">
        <v>161</v>
      </c>
      <c r="C2513" t="s">
        <v>3029</v>
      </c>
      <c r="D2513" t="s">
        <v>160</v>
      </c>
      <c r="E2513" t="s">
        <v>3030</v>
      </c>
      <c r="F2513" t="s">
        <v>8357</v>
      </c>
      <c r="G2513">
        <v>148836549.99351901</v>
      </c>
      <c r="H2513">
        <v>238002505.07972401</v>
      </c>
      <c r="I2513">
        <v>0</v>
      </c>
      <c r="J2513">
        <v>274480.10892495606</v>
      </c>
      <c r="K2513">
        <v>4.5925342637604689E-3</v>
      </c>
      <c r="L2513">
        <v>5.9123466076889432E-3</v>
      </c>
      <c r="M2513">
        <v>0</v>
      </c>
      <c r="N2513">
        <v>2.4921050302110048E-3</v>
      </c>
      <c r="O2513" t="s">
        <v>161</v>
      </c>
    </row>
    <row r="2514" spans="1:15">
      <c r="A2514" t="s">
        <v>8358</v>
      </c>
      <c r="B2514" t="s">
        <v>161</v>
      </c>
      <c r="C2514" t="s">
        <v>8359</v>
      </c>
      <c r="D2514" t="s">
        <v>160</v>
      </c>
      <c r="E2514" t="s">
        <v>8360</v>
      </c>
      <c r="F2514" t="s">
        <v>8361</v>
      </c>
      <c r="G2514">
        <v>36661451.793283701</v>
      </c>
      <c r="H2514">
        <v>57726790.291158259</v>
      </c>
      <c r="I2514">
        <v>0</v>
      </c>
      <c r="J2514">
        <v>69902.146972460003</v>
      </c>
      <c r="K2514">
        <v>1.1312340518991443E-3</v>
      </c>
      <c r="L2514">
        <v>1.4340218504690721E-3</v>
      </c>
      <c r="M2514">
        <v>0</v>
      </c>
      <c r="N2514">
        <v>6.3466709035824682E-4</v>
      </c>
      <c r="O2514" t="s">
        <v>161</v>
      </c>
    </row>
    <row r="2515" spans="1:15">
      <c r="A2515" t="s">
        <v>8362</v>
      </c>
      <c r="B2515" t="s">
        <v>161</v>
      </c>
      <c r="C2515" t="s">
        <v>8363</v>
      </c>
      <c r="D2515" t="s">
        <v>160</v>
      </c>
      <c r="E2515" t="s">
        <v>8364</v>
      </c>
      <c r="F2515" t="s">
        <v>8365</v>
      </c>
      <c r="G2515">
        <v>82151517.420673102</v>
      </c>
      <c r="H2515">
        <v>126318658.64814961</v>
      </c>
      <c r="I2515">
        <v>0</v>
      </c>
      <c r="J2515">
        <v>568252.28083904157</v>
      </c>
      <c r="K2515">
        <v>2.5348858099088216E-3</v>
      </c>
      <c r="L2515">
        <v>3.1379488745130438E-3</v>
      </c>
      <c r="M2515">
        <v>0</v>
      </c>
      <c r="N2515">
        <v>5.1593697374079355E-3</v>
      </c>
      <c r="O2515" t="s">
        <v>161</v>
      </c>
    </row>
    <row r="2516" spans="1:15">
      <c r="A2516" t="s">
        <v>8366</v>
      </c>
      <c r="B2516" t="s">
        <v>161</v>
      </c>
      <c r="C2516" t="s">
        <v>1014</v>
      </c>
      <c r="D2516" t="s">
        <v>160</v>
      </c>
      <c r="E2516" t="s">
        <v>1015</v>
      </c>
      <c r="F2516" t="s">
        <v>8367</v>
      </c>
      <c r="G2516">
        <v>48520608.326785199</v>
      </c>
      <c r="H2516">
        <v>89594836.941466138</v>
      </c>
      <c r="I2516">
        <v>0</v>
      </c>
      <c r="J2516">
        <v>72914.57773954999</v>
      </c>
      <c r="K2516">
        <v>1.4971628692613851E-3</v>
      </c>
      <c r="L2516">
        <v>2.2256729191983998E-3</v>
      </c>
      <c r="M2516">
        <v>0</v>
      </c>
      <c r="N2516">
        <v>6.6201804812794044E-4</v>
      </c>
      <c r="O2516" t="s">
        <v>161</v>
      </c>
    </row>
    <row r="2517" spans="1:15">
      <c r="A2517" t="s">
        <v>8368</v>
      </c>
      <c r="B2517" t="s">
        <v>161</v>
      </c>
      <c r="C2517" t="s">
        <v>1018</v>
      </c>
      <c r="D2517" t="s">
        <v>160</v>
      </c>
      <c r="E2517" t="s">
        <v>1019</v>
      </c>
      <c r="F2517" t="s">
        <v>8369</v>
      </c>
      <c r="G2517">
        <v>21621096.863208801</v>
      </c>
      <c r="H2517">
        <v>39236761.589574255</v>
      </c>
      <c r="I2517">
        <v>0</v>
      </c>
      <c r="J2517">
        <v>45338.722500283002</v>
      </c>
      <c r="K2517">
        <v>6.6714545700430556E-4</v>
      </c>
      <c r="L2517">
        <v>9.7470122931316234E-4</v>
      </c>
      <c r="M2517">
        <v>0</v>
      </c>
      <c r="N2517">
        <v>4.1164679964910582E-4</v>
      </c>
      <c r="O2517" t="s">
        <v>161</v>
      </c>
    </row>
    <row r="2518" spans="1:15">
      <c r="A2518" t="s">
        <v>8370</v>
      </c>
      <c r="B2518" t="s">
        <v>161</v>
      </c>
      <c r="C2518" t="s">
        <v>2280</v>
      </c>
      <c r="D2518" t="s">
        <v>160</v>
      </c>
      <c r="E2518" t="s">
        <v>2281</v>
      </c>
      <c r="F2518" t="s">
        <v>8371</v>
      </c>
      <c r="G2518">
        <v>135153022.47881559</v>
      </c>
      <c r="H2518">
        <v>214371676.42773724</v>
      </c>
      <c r="I2518">
        <v>0</v>
      </c>
      <c r="J2518">
        <v>267856.94406133197</v>
      </c>
      <c r="K2518">
        <v>4.1703122426028898E-3</v>
      </c>
      <c r="L2518">
        <v>5.3253206452073603E-3</v>
      </c>
      <c r="M2518">
        <v>0</v>
      </c>
      <c r="N2518">
        <v>2.4319709005022941E-3</v>
      </c>
      <c r="O2518" t="s">
        <v>161</v>
      </c>
    </row>
    <row r="2519" spans="1:15">
      <c r="A2519" t="s">
        <v>8372</v>
      </c>
      <c r="B2519" t="s">
        <v>161</v>
      </c>
      <c r="C2519" t="s">
        <v>149</v>
      </c>
      <c r="D2519" t="s">
        <v>160</v>
      </c>
      <c r="E2519" t="s">
        <v>584</v>
      </c>
      <c r="F2519" t="s">
        <v>8373</v>
      </c>
      <c r="G2519">
        <v>532411704.71248025</v>
      </c>
      <c r="H2519">
        <v>700940362.0013206</v>
      </c>
      <c r="I2519">
        <v>384845.83782583999</v>
      </c>
      <c r="J2519">
        <v>907290.15072446805</v>
      </c>
      <c r="K2519">
        <v>1.6428216029098077E-2</v>
      </c>
      <c r="L2519">
        <v>1.7412431730844929E-2</v>
      </c>
      <c r="M2519">
        <v>1.4790602024670025E-2</v>
      </c>
      <c r="N2519">
        <v>8.2376182279187693E-3</v>
      </c>
      <c r="O2519" t="s">
        <v>1539</v>
      </c>
    </row>
    <row r="2520" spans="1:15">
      <c r="A2520" t="s">
        <v>8374</v>
      </c>
      <c r="B2520" t="s">
        <v>161</v>
      </c>
      <c r="C2520" t="s">
        <v>2286</v>
      </c>
      <c r="D2520" t="s">
        <v>160</v>
      </c>
      <c r="E2520" t="s">
        <v>2287</v>
      </c>
      <c r="F2520" t="s">
        <v>8375</v>
      </c>
      <c r="G2520">
        <v>42231869.787962407</v>
      </c>
      <c r="H2520">
        <v>80120266.366253197</v>
      </c>
      <c r="I2520">
        <v>0</v>
      </c>
      <c r="J2520">
        <v>82014.306029690008</v>
      </c>
      <c r="K2520">
        <v>1.3031161299582219E-3</v>
      </c>
      <c r="L2520">
        <v>1.9903100805555643E-3</v>
      </c>
      <c r="M2520">
        <v>0</v>
      </c>
      <c r="N2520">
        <v>7.4463780055455953E-4</v>
      </c>
      <c r="O2520" t="s">
        <v>161</v>
      </c>
    </row>
    <row r="2521" spans="1:15">
      <c r="A2521" t="s">
        <v>8376</v>
      </c>
      <c r="B2521" t="s">
        <v>161</v>
      </c>
      <c r="C2521" t="s">
        <v>8377</v>
      </c>
      <c r="D2521" t="s">
        <v>160</v>
      </c>
      <c r="E2521" t="s">
        <v>8378</v>
      </c>
      <c r="F2521" t="s">
        <v>8379</v>
      </c>
      <c r="G2521">
        <v>105110903.47955091</v>
      </c>
      <c r="H2521">
        <v>188429719.61073157</v>
      </c>
      <c r="I2521">
        <v>0</v>
      </c>
      <c r="J2521">
        <v>194890.35202071999</v>
      </c>
      <c r="K2521">
        <v>3.2433258211486157E-3</v>
      </c>
      <c r="L2521">
        <v>4.6808827207726602E-3</v>
      </c>
      <c r="M2521">
        <v>0</v>
      </c>
      <c r="N2521">
        <v>1.769480595561912E-3</v>
      </c>
      <c r="O2521" t="s">
        <v>161</v>
      </c>
    </row>
    <row r="2522" spans="1:15">
      <c r="A2522" t="s">
        <v>8380</v>
      </c>
      <c r="B2522" t="s">
        <v>161</v>
      </c>
      <c r="C2522" t="s">
        <v>1024</v>
      </c>
      <c r="D2522" t="s">
        <v>160</v>
      </c>
      <c r="E2522" t="s">
        <v>1025</v>
      </c>
      <c r="F2522" t="s">
        <v>8381</v>
      </c>
      <c r="G2522">
        <v>93867045.511407003</v>
      </c>
      <c r="H2522">
        <v>155132869.92230728</v>
      </c>
      <c r="I2522">
        <v>0</v>
      </c>
      <c r="J2522">
        <v>197968.60704794098</v>
      </c>
      <c r="K2522">
        <v>2.8963827955423003E-3</v>
      </c>
      <c r="L2522">
        <v>3.8537379970810309E-3</v>
      </c>
      <c r="M2522">
        <v>0</v>
      </c>
      <c r="N2522">
        <v>1.7974291957998517E-3</v>
      </c>
      <c r="O2522" t="s">
        <v>161</v>
      </c>
    </row>
    <row r="2523" spans="1:15">
      <c r="A2523" t="s">
        <v>8382</v>
      </c>
      <c r="B2523" t="s">
        <v>161</v>
      </c>
      <c r="C2523" t="s">
        <v>2791</v>
      </c>
      <c r="D2523" t="s">
        <v>160</v>
      </c>
      <c r="E2523" t="s">
        <v>2792</v>
      </c>
      <c r="F2523" t="s">
        <v>8383</v>
      </c>
      <c r="G2523">
        <v>1135492509.4747071</v>
      </c>
      <c r="H2523">
        <v>1608142621.2077739</v>
      </c>
      <c r="I2523">
        <v>1211861.8496749988</v>
      </c>
      <c r="J2523">
        <v>3902798.1523173186</v>
      </c>
      <c r="K2523">
        <v>3.5037013799587707E-2</v>
      </c>
      <c r="L2523">
        <v>3.9948724774946862E-2</v>
      </c>
      <c r="M2523">
        <v>4.6574925764261192E-2</v>
      </c>
      <c r="N2523">
        <v>3.5434928036797674E-2</v>
      </c>
      <c r="O2523" t="s">
        <v>161</v>
      </c>
    </row>
    <row r="2524" spans="1:15">
      <c r="A2524" t="s">
        <v>8384</v>
      </c>
      <c r="B2524" t="s">
        <v>161</v>
      </c>
      <c r="C2524" t="s">
        <v>3688</v>
      </c>
      <c r="D2524" t="s">
        <v>160</v>
      </c>
      <c r="E2524" t="s">
        <v>3689</v>
      </c>
      <c r="F2524" t="s">
        <v>8385</v>
      </c>
      <c r="G2524">
        <v>780861112.30347502</v>
      </c>
      <c r="H2524">
        <v>997877707.67527795</v>
      </c>
      <c r="I2524">
        <v>0</v>
      </c>
      <c r="J2524">
        <v>2949620.0365675329</v>
      </c>
      <c r="K2524">
        <v>2.4094427166230177E-2</v>
      </c>
      <c r="L2524">
        <v>2.4788810008054683E-2</v>
      </c>
      <c r="M2524">
        <v>0</v>
      </c>
      <c r="N2524">
        <v>2.678067623599947E-2</v>
      </c>
      <c r="O2524" t="s">
        <v>161</v>
      </c>
    </row>
    <row r="2525" spans="1:15">
      <c r="A2525" t="s">
        <v>8386</v>
      </c>
      <c r="B2525" t="s">
        <v>159</v>
      </c>
      <c r="C2525" t="s">
        <v>3358</v>
      </c>
      <c r="D2525" t="s">
        <v>158</v>
      </c>
      <c r="E2525" t="s">
        <v>3359</v>
      </c>
      <c r="F2525" t="s">
        <v>8387</v>
      </c>
      <c r="G2525">
        <v>168836813.22799501</v>
      </c>
      <c r="H2525">
        <v>340631544.84932399</v>
      </c>
      <c r="I2525">
        <v>457331.05867219996</v>
      </c>
      <c r="J2525">
        <v>394725.15797239996</v>
      </c>
      <c r="K2525">
        <v>1.6070359759509816E-3</v>
      </c>
      <c r="L2525">
        <v>2.1783023713156905E-3</v>
      </c>
      <c r="M2525">
        <v>1.8030950220706123E-3</v>
      </c>
      <c r="N2525">
        <v>1.8160522931113677E-3</v>
      </c>
      <c r="O2525" t="s">
        <v>159</v>
      </c>
    </row>
    <row r="2526" spans="1:15">
      <c r="A2526" t="s">
        <v>8388</v>
      </c>
      <c r="B2526" t="s">
        <v>159</v>
      </c>
      <c r="C2526" t="s">
        <v>8389</v>
      </c>
      <c r="D2526" t="s">
        <v>158</v>
      </c>
      <c r="E2526" t="s">
        <v>8390</v>
      </c>
      <c r="F2526" t="s">
        <v>8391</v>
      </c>
      <c r="G2526">
        <v>77497635.622495905</v>
      </c>
      <c r="H2526">
        <v>225530742.26537552</v>
      </c>
      <c r="I2526">
        <v>136766.29140250001</v>
      </c>
      <c r="J2526">
        <v>115913.72733845601</v>
      </c>
      <c r="K2526">
        <v>7.3764415541480329E-4</v>
      </c>
      <c r="L2526">
        <v>1.4422450243079133E-3</v>
      </c>
      <c r="M2526">
        <v>5.3922123708563443E-4</v>
      </c>
      <c r="N2526">
        <v>5.3329610764462059E-4</v>
      </c>
      <c r="O2526" t="s">
        <v>788</v>
      </c>
    </row>
    <row r="2527" spans="1:15">
      <c r="A2527" t="s">
        <v>8392</v>
      </c>
      <c r="B2527" t="s">
        <v>159</v>
      </c>
      <c r="C2527" t="s">
        <v>8393</v>
      </c>
      <c r="D2527" t="s">
        <v>158</v>
      </c>
      <c r="E2527" t="s">
        <v>8394</v>
      </c>
      <c r="F2527" t="s">
        <v>8395</v>
      </c>
      <c r="G2527">
        <v>239561405.01058</v>
      </c>
      <c r="H2527">
        <v>463901921.72911298</v>
      </c>
      <c r="I2527">
        <v>844149.18103599991</v>
      </c>
      <c r="J2527">
        <v>718343.64289829996</v>
      </c>
      <c r="K2527">
        <v>2.2802124071217142E-3</v>
      </c>
      <c r="L2527">
        <v>2.9666032739493597E-3</v>
      </c>
      <c r="M2527">
        <v>3.3281824126053373E-3</v>
      </c>
      <c r="N2527">
        <v>3.3049568632224045E-3</v>
      </c>
      <c r="O2527" t="s">
        <v>775</v>
      </c>
    </row>
    <row r="2528" spans="1:15">
      <c r="A2528" t="s">
        <v>8396</v>
      </c>
      <c r="B2528" t="s">
        <v>159</v>
      </c>
      <c r="C2528" t="s">
        <v>8397</v>
      </c>
      <c r="D2528" t="s">
        <v>158</v>
      </c>
      <c r="E2528" t="s">
        <v>8398</v>
      </c>
      <c r="F2528" t="s">
        <v>8399</v>
      </c>
      <c r="G2528">
        <v>59462641.716648996</v>
      </c>
      <c r="H2528">
        <v>131270960.77109</v>
      </c>
      <c r="I2528">
        <v>234871.84884739999</v>
      </c>
      <c r="J2528">
        <v>202236.25100150998</v>
      </c>
      <c r="K2528">
        <v>5.6598204287768386E-4</v>
      </c>
      <c r="L2528">
        <v>8.3946378266006277E-4</v>
      </c>
      <c r="M2528">
        <v>9.2601683933479914E-4</v>
      </c>
      <c r="N2528">
        <v>9.3044894647231681E-4</v>
      </c>
      <c r="O2528" t="s">
        <v>159</v>
      </c>
    </row>
    <row r="2529" spans="1:15">
      <c r="A2529" t="s">
        <v>8400</v>
      </c>
      <c r="B2529" t="s">
        <v>159</v>
      </c>
      <c r="C2529" t="s">
        <v>8401</v>
      </c>
      <c r="D2529" t="s">
        <v>158</v>
      </c>
      <c r="E2529" t="s">
        <v>8402</v>
      </c>
      <c r="F2529" t="s">
        <v>8403</v>
      </c>
      <c r="G2529">
        <v>26462928.823337268</v>
      </c>
      <c r="H2529">
        <v>76937858.105232745</v>
      </c>
      <c r="I2529">
        <v>103363.80739134</v>
      </c>
      <c r="J2529">
        <v>88677.443806267896</v>
      </c>
      <c r="K2529">
        <v>2.5188155257766816E-4</v>
      </c>
      <c r="L2529">
        <v>4.9200939046532702E-4</v>
      </c>
      <c r="M2529">
        <v>4.0752702672480876E-4</v>
      </c>
      <c r="N2529">
        <v>4.079873601137117E-4</v>
      </c>
      <c r="O2529" t="s">
        <v>159</v>
      </c>
    </row>
    <row r="2530" spans="1:15">
      <c r="A2530" t="s">
        <v>8404</v>
      </c>
      <c r="B2530" t="s">
        <v>159</v>
      </c>
      <c r="C2530" t="s">
        <v>7586</v>
      </c>
      <c r="D2530" t="s">
        <v>158</v>
      </c>
      <c r="E2530" t="s">
        <v>7587</v>
      </c>
      <c r="F2530" t="s">
        <v>8405</v>
      </c>
      <c r="G2530">
        <v>29601511.237415001</v>
      </c>
      <c r="H2530">
        <v>93054474.680657998</v>
      </c>
      <c r="I2530">
        <v>112878.79662890002</v>
      </c>
      <c r="J2530">
        <v>97157.552858110008</v>
      </c>
      <c r="K2530">
        <v>2.8175545718696034E-4</v>
      </c>
      <c r="L2530">
        <v>5.9507343322555894E-4</v>
      </c>
      <c r="M2530">
        <v>4.4504127248609892E-4</v>
      </c>
      <c r="N2530">
        <v>4.4700266273222164E-4</v>
      </c>
      <c r="O2530" t="s">
        <v>788</v>
      </c>
    </row>
    <row r="2531" spans="1:15">
      <c r="A2531" t="s">
        <v>8406</v>
      </c>
      <c r="B2531" t="s">
        <v>159</v>
      </c>
      <c r="C2531" t="s">
        <v>8407</v>
      </c>
      <c r="D2531" t="s">
        <v>158</v>
      </c>
      <c r="E2531" t="s">
        <v>8408</v>
      </c>
      <c r="F2531" t="s">
        <v>8409</v>
      </c>
      <c r="G2531">
        <v>229199186.71495822</v>
      </c>
      <c r="H2531">
        <v>506222429.60364896</v>
      </c>
      <c r="I2531">
        <v>952794.5796215001</v>
      </c>
      <c r="J2531">
        <v>820714.09128843993</v>
      </c>
      <c r="K2531">
        <v>2.1815819172815963E-3</v>
      </c>
      <c r="L2531">
        <v>3.2372384046421565E-3</v>
      </c>
      <c r="M2531">
        <v>3.7565328901109688E-3</v>
      </c>
      <c r="N2531">
        <v>3.7759430261027345E-3</v>
      </c>
      <c r="O2531" t="s">
        <v>159</v>
      </c>
    </row>
    <row r="2532" spans="1:15">
      <c r="A2532" t="s">
        <v>8410</v>
      </c>
      <c r="B2532" t="s">
        <v>159</v>
      </c>
      <c r="C2532" t="s">
        <v>8411</v>
      </c>
      <c r="D2532" t="s">
        <v>158</v>
      </c>
      <c r="E2532" t="s">
        <v>8412</v>
      </c>
      <c r="F2532" t="s">
        <v>8413</v>
      </c>
      <c r="G2532">
        <v>132564936.633375</v>
      </c>
      <c r="H2532">
        <v>314063031.00065768</v>
      </c>
      <c r="I2532">
        <v>892993.40154649992</v>
      </c>
      <c r="J2532">
        <v>764882.96918959892</v>
      </c>
      <c r="K2532">
        <v>1.2617901170156177E-3</v>
      </c>
      <c r="L2532">
        <v>2.0083995610974416E-3</v>
      </c>
      <c r="M2532">
        <v>3.5207579422776576E-3</v>
      </c>
      <c r="N2532">
        <v>3.5190750883320426E-3</v>
      </c>
      <c r="O2532" t="s">
        <v>159</v>
      </c>
    </row>
    <row r="2533" spans="1:15">
      <c r="A2533" t="s">
        <v>8414</v>
      </c>
      <c r="B2533" t="s">
        <v>159</v>
      </c>
      <c r="C2533" t="s">
        <v>8415</v>
      </c>
      <c r="D2533" t="s">
        <v>158</v>
      </c>
      <c r="E2533" t="s">
        <v>8416</v>
      </c>
      <c r="F2533" t="s">
        <v>8417</v>
      </c>
      <c r="G2533">
        <v>23945416.313348003</v>
      </c>
      <c r="H2533">
        <v>68959876.3498009</v>
      </c>
      <c r="I2533">
        <v>81709.567292600012</v>
      </c>
      <c r="J2533">
        <v>69456.009829247996</v>
      </c>
      <c r="K2533">
        <v>2.2791916489627964E-4</v>
      </c>
      <c r="L2533">
        <v>4.4099104868533203E-4</v>
      </c>
      <c r="M2533">
        <v>3.2215199743613354E-4</v>
      </c>
      <c r="N2533">
        <v>3.1955334838219563E-4</v>
      </c>
      <c r="O2533" t="s">
        <v>788</v>
      </c>
    </row>
    <row r="2534" spans="1:15">
      <c r="A2534" t="s">
        <v>8418</v>
      </c>
      <c r="B2534" t="s">
        <v>159</v>
      </c>
      <c r="C2534" t="s">
        <v>8419</v>
      </c>
      <c r="D2534" t="s">
        <v>158</v>
      </c>
      <c r="E2534" t="s">
        <v>8420</v>
      </c>
      <c r="F2534" t="s">
        <v>8421</v>
      </c>
      <c r="G2534">
        <v>42267199.060888</v>
      </c>
      <c r="H2534">
        <v>105342513.998851</v>
      </c>
      <c r="I2534">
        <v>205980.07811999999</v>
      </c>
      <c r="J2534">
        <v>177436.63135281997</v>
      </c>
      <c r="K2534">
        <v>4.0231101378230622E-4</v>
      </c>
      <c r="L2534">
        <v>6.7365413307671489E-4</v>
      </c>
      <c r="M2534">
        <v>8.1210678011286444E-4</v>
      </c>
      <c r="N2534">
        <v>8.1635080699056029E-4</v>
      </c>
      <c r="O2534" t="s">
        <v>159</v>
      </c>
    </row>
    <row r="2535" spans="1:15">
      <c r="A2535" t="s">
        <v>8422</v>
      </c>
      <c r="B2535" t="s">
        <v>159</v>
      </c>
      <c r="C2535" t="s">
        <v>8423</v>
      </c>
      <c r="D2535" t="s">
        <v>158</v>
      </c>
      <c r="E2535" t="s">
        <v>8424</v>
      </c>
      <c r="F2535" t="s">
        <v>8425</v>
      </c>
      <c r="G2535">
        <v>402568599.31727117</v>
      </c>
      <c r="H2535">
        <v>591938774.24168384</v>
      </c>
      <c r="I2535">
        <v>1419935.2938248499</v>
      </c>
      <c r="J2535">
        <v>1213426.7859030901</v>
      </c>
      <c r="K2535">
        <v>3.8317604408786626E-3</v>
      </c>
      <c r="L2535">
        <v>3.7853852794952677E-3</v>
      </c>
      <c r="M2535">
        <v>5.5983039231828841E-3</v>
      </c>
      <c r="N2535">
        <v>5.5827363737888406E-3</v>
      </c>
      <c r="O2535" t="s">
        <v>159</v>
      </c>
    </row>
    <row r="2536" spans="1:15">
      <c r="A2536" t="s">
        <v>8426</v>
      </c>
      <c r="B2536" t="s">
        <v>159</v>
      </c>
      <c r="C2536" t="s">
        <v>8427</v>
      </c>
      <c r="D2536" t="s">
        <v>158</v>
      </c>
      <c r="E2536" t="s">
        <v>8428</v>
      </c>
      <c r="F2536" t="s">
        <v>8429</v>
      </c>
      <c r="G2536">
        <v>15211148.783952</v>
      </c>
      <c r="H2536">
        <v>48029684.774549998</v>
      </c>
      <c r="I2536">
        <v>65192.031682600005</v>
      </c>
      <c r="J2536">
        <v>55928.905776250002</v>
      </c>
      <c r="K2536">
        <v>1.4478396543971643E-4</v>
      </c>
      <c r="L2536">
        <v>3.0714470758786219E-4</v>
      </c>
      <c r="M2536">
        <v>2.5702918176353265E-4</v>
      </c>
      <c r="N2536">
        <v>2.573178211085051E-4</v>
      </c>
      <c r="O2536" t="s">
        <v>159</v>
      </c>
    </row>
    <row r="2537" spans="1:15">
      <c r="A2537" t="s">
        <v>8430</v>
      </c>
      <c r="B2537" t="s">
        <v>159</v>
      </c>
      <c r="C2537" t="s">
        <v>8431</v>
      </c>
      <c r="D2537" t="s">
        <v>158</v>
      </c>
      <c r="E2537" t="s">
        <v>8432</v>
      </c>
      <c r="F2537" t="s">
        <v>8433</v>
      </c>
      <c r="G2537">
        <v>83794622.261999011</v>
      </c>
      <c r="H2537">
        <v>161241760.02519897</v>
      </c>
      <c r="I2537">
        <v>307815.96431820001</v>
      </c>
      <c r="J2537">
        <v>265066.78868981003</v>
      </c>
      <c r="K2537">
        <v>7.9758063417372741E-4</v>
      </c>
      <c r="L2537">
        <v>1.0311238448963147E-3</v>
      </c>
      <c r="M2537">
        <v>1.2136097526099423E-3</v>
      </c>
      <c r="N2537">
        <v>1.2195198094301723E-3</v>
      </c>
      <c r="O2537" t="s">
        <v>159</v>
      </c>
    </row>
    <row r="2538" spans="1:15">
      <c r="A2538" t="s">
        <v>8434</v>
      </c>
      <c r="B2538" t="s">
        <v>159</v>
      </c>
      <c r="C2538" t="s">
        <v>3718</v>
      </c>
      <c r="D2538" t="s">
        <v>158</v>
      </c>
      <c r="E2538" t="s">
        <v>3719</v>
      </c>
      <c r="F2538" t="s">
        <v>8435</v>
      </c>
      <c r="G2538">
        <v>1390442527.220788</v>
      </c>
      <c r="H2538">
        <v>1715664056.7615066</v>
      </c>
      <c r="I2538">
        <v>4207290.9636447001</v>
      </c>
      <c r="J2538">
        <v>3589298.2441370003</v>
      </c>
      <c r="K2538">
        <v>1.3234620584306935E-2</v>
      </c>
      <c r="L2538">
        <v>1.0971488518122499E-2</v>
      </c>
      <c r="M2538">
        <v>1.6587863975335054E-2</v>
      </c>
      <c r="N2538">
        <v>1.6513650511684342E-2</v>
      </c>
      <c r="O2538" t="s">
        <v>159</v>
      </c>
    </row>
    <row r="2539" spans="1:15">
      <c r="A2539" t="s">
        <v>8436</v>
      </c>
      <c r="B2539" t="s">
        <v>159</v>
      </c>
      <c r="C2539" t="s">
        <v>8437</v>
      </c>
      <c r="D2539" t="s">
        <v>158</v>
      </c>
      <c r="E2539" t="s">
        <v>8438</v>
      </c>
      <c r="F2539" t="s">
        <v>8439</v>
      </c>
      <c r="G2539">
        <v>7237848014.73948</v>
      </c>
      <c r="H2539">
        <v>8831038271.0951023</v>
      </c>
      <c r="I2539">
        <v>13564243.306948002</v>
      </c>
      <c r="J2539">
        <v>11684627.849810001</v>
      </c>
      <c r="K2539">
        <v>6.8891860286682469E-2</v>
      </c>
      <c r="L2539">
        <v>5.6473547144951848E-2</v>
      </c>
      <c r="M2539">
        <v>5.3479026016562299E-2</v>
      </c>
      <c r="N2539">
        <v>5.3758659087759848E-2</v>
      </c>
      <c r="O2539" t="s">
        <v>159</v>
      </c>
    </row>
    <row r="2540" spans="1:15">
      <c r="A2540" t="s">
        <v>8440</v>
      </c>
      <c r="B2540" t="s">
        <v>159</v>
      </c>
      <c r="C2540" t="s">
        <v>8441</v>
      </c>
      <c r="D2540" t="s">
        <v>158</v>
      </c>
      <c r="E2540" t="s">
        <v>8442</v>
      </c>
      <c r="F2540" t="s">
        <v>8443</v>
      </c>
      <c r="G2540">
        <v>65172652.942969002</v>
      </c>
      <c r="H2540">
        <v>194258605.70176101</v>
      </c>
      <c r="I2540">
        <v>429004.59309800004</v>
      </c>
      <c r="J2540">
        <v>366614.68574491004</v>
      </c>
      <c r="K2540">
        <v>6.2033152560209907E-4</v>
      </c>
      <c r="L2540">
        <v>1.2422630488782387E-3</v>
      </c>
      <c r="M2540">
        <v>1.6914137616331846E-3</v>
      </c>
      <c r="N2540">
        <v>1.6867215764896873E-3</v>
      </c>
      <c r="O2540" t="s">
        <v>159</v>
      </c>
    </row>
    <row r="2541" spans="1:15">
      <c r="A2541" t="s">
        <v>8444</v>
      </c>
      <c r="B2541" t="s">
        <v>159</v>
      </c>
      <c r="C2541" t="s">
        <v>8445</v>
      </c>
      <c r="D2541" t="s">
        <v>158</v>
      </c>
      <c r="E2541" t="s">
        <v>8446</v>
      </c>
      <c r="F2541" t="s">
        <v>8447</v>
      </c>
      <c r="G2541">
        <v>3021632.2276174999</v>
      </c>
      <c r="H2541">
        <v>18146614.002748698</v>
      </c>
      <c r="I2541">
        <v>22713.097701699997</v>
      </c>
      <c r="J2541">
        <v>19637.380975042997</v>
      </c>
      <c r="K2541">
        <v>2.8760740048539782E-5</v>
      </c>
      <c r="L2541">
        <v>1.1604565963209103E-4</v>
      </c>
      <c r="M2541">
        <v>8.9549731261731635E-5</v>
      </c>
      <c r="N2541">
        <v>9.0347701508607626E-5</v>
      </c>
      <c r="O2541" t="s">
        <v>788</v>
      </c>
    </row>
    <row r="2542" spans="1:15">
      <c r="A2542" t="s">
        <v>8448</v>
      </c>
      <c r="B2542" t="s">
        <v>159</v>
      </c>
      <c r="C2542" t="s">
        <v>8449</v>
      </c>
      <c r="D2542" t="s">
        <v>158</v>
      </c>
      <c r="E2542" t="s">
        <v>8450</v>
      </c>
      <c r="F2542" t="s">
        <v>8451</v>
      </c>
      <c r="G2542">
        <v>47946335.347954005</v>
      </c>
      <c r="H2542">
        <v>129629911.88002901</v>
      </c>
      <c r="I2542">
        <v>166885.42932569998</v>
      </c>
      <c r="J2542">
        <v>142372.62120095</v>
      </c>
      <c r="K2542">
        <v>4.563666202057664E-4</v>
      </c>
      <c r="L2542">
        <v>8.289694501623947E-4</v>
      </c>
      <c r="M2542">
        <v>6.5797037215652859E-4</v>
      </c>
      <c r="N2542">
        <v>6.5502823923460228E-4</v>
      </c>
      <c r="O2542" t="s">
        <v>159</v>
      </c>
    </row>
    <row r="2543" spans="1:15">
      <c r="A2543" t="s">
        <v>8452</v>
      </c>
      <c r="B2543" t="s">
        <v>159</v>
      </c>
      <c r="C2543" t="s">
        <v>8453</v>
      </c>
      <c r="D2543" t="s">
        <v>158</v>
      </c>
      <c r="E2543" t="s">
        <v>8454</v>
      </c>
      <c r="F2543" t="s">
        <v>8455</v>
      </c>
      <c r="G2543">
        <v>356764780.65291804</v>
      </c>
      <c r="H2543">
        <v>593401615.25680602</v>
      </c>
      <c r="I2543">
        <v>1209092.7443351001</v>
      </c>
      <c r="J2543">
        <v>1039266.6363817391</v>
      </c>
      <c r="K2543">
        <v>3.3957868932723667E-3</v>
      </c>
      <c r="L2543">
        <v>3.7947399916476846E-3</v>
      </c>
      <c r="M2543">
        <v>4.7670261338951516E-3</v>
      </c>
      <c r="N2543">
        <v>4.7814600109354162E-3</v>
      </c>
      <c r="O2543" t="s">
        <v>788</v>
      </c>
    </row>
    <row r="2544" spans="1:15">
      <c r="A2544" t="s">
        <v>8456</v>
      </c>
      <c r="B2544" t="s">
        <v>159</v>
      </c>
      <c r="C2544" t="s">
        <v>8457</v>
      </c>
      <c r="D2544" t="s">
        <v>158</v>
      </c>
      <c r="E2544" t="s">
        <v>8458</v>
      </c>
      <c r="F2544" t="s">
        <v>8459</v>
      </c>
      <c r="G2544">
        <v>1094511029.4563</v>
      </c>
      <c r="H2544">
        <v>1894551860.3403842</v>
      </c>
      <c r="I2544">
        <v>2755688.4628269998</v>
      </c>
      <c r="J2544">
        <v>2367411.864542</v>
      </c>
      <c r="K2544">
        <v>1.0417861879661268E-2</v>
      </c>
      <c r="L2544">
        <v>1.21154569280585E-2</v>
      </c>
      <c r="M2544">
        <v>1.0864707426884454E-2</v>
      </c>
      <c r="N2544">
        <v>1.0891993222385835E-2</v>
      </c>
      <c r="O2544" t="s">
        <v>159</v>
      </c>
    </row>
    <row r="2545" spans="1:15">
      <c r="A2545" t="s">
        <v>8460</v>
      </c>
      <c r="B2545" t="s">
        <v>159</v>
      </c>
      <c r="C2545" t="s">
        <v>8461</v>
      </c>
      <c r="D2545" t="s">
        <v>158</v>
      </c>
      <c r="E2545" t="s">
        <v>8462</v>
      </c>
      <c r="F2545" t="s">
        <v>8463</v>
      </c>
      <c r="G2545">
        <v>627510844.40517199</v>
      </c>
      <c r="H2545">
        <v>1016393974.116823</v>
      </c>
      <c r="I2545">
        <v>1503455.5613106</v>
      </c>
      <c r="J2545">
        <v>1285728.3174047067</v>
      </c>
      <c r="K2545">
        <v>5.9728235979952795E-3</v>
      </c>
      <c r="L2545">
        <v>6.499730977613972E-3</v>
      </c>
      <c r="M2545">
        <v>5.9275948726819072E-3</v>
      </c>
      <c r="N2545">
        <v>5.9153814039496896E-3</v>
      </c>
      <c r="O2545" t="s">
        <v>775</v>
      </c>
    </row>
    <row r="2546" spans="1:15">
      <c r="A2546" t="s">
        <v>8464</v>
      </c>
      <c r="B2546" t="s">
        <v>159</v>
      </c>
      <c r="C2546" t="s">
        <v>8465</v>
      </c>
      <c r="D2546" t="s">
        <v>158</v>
      </c>
      <c r="E2546" t="s">
        <v>8466</v>
      </c>
      <c r="F2546" t="s">
        <v>8467</v>
      </c>
      <c r="G2546">
        <v>29718279.2807469</v>
      </c>
      <c r="H2546">
        <v>88420840.592018098</v>
      </c>
      <c r="I2546">
        <v>266311.04064399999</v>
      </c>
      <c r="J2546">
        <v>230179.63715798999</v>
      </c>
      <c r="K2546">
        <v>2.8286688805851062E-4</v>
      </c>
      <c r="L2546">
        <v>5.6544183780899739E-4</v>
      </c>
      <c r="M2546">
        <v>1.0499704811254055E-3</v>
      </c>
      <c r="N2546">
        <v>1.0590109331656511E-3</v>
      </c>
      <c r="O2546" t="s">
        <v>159</v>
      </c>
    </row>
    <row r="2547" spans="1:15">
      <c r="A2547" t="s">
        <v>8468</v>
      </c>
      <c r="B2547" t="s">
        <v>159</v>
      </c>
      <c r="C2547" t="s">
        <v>8469</v>
      </c>
      <c r="D2547" t="s">
        <v>158</v>
      </c>
      <c r="E2547" t="s">
        <v>8470</v>
      </c>
      <c r="F2547" t="s">
        <v>8471</v>
      </c>
      <c r="G2547">
        <v>4379265.0947027998</v>
      </c>
      <c r="H2547">
        <v>14729098.031832099</v>
      </c>
      <c r="I2547">
        <v>25096.719085800003</v>
      </c>
      <c r="J2547">
        <v>21579.663529489997</v>
      </c>
      <c r="K2547">
        <v>4.1683069117812894E-5</v>
      </c>
      <c r="L2547">
        <v>9.4191009773547118E-5</v>
      </c>
      <c r="M2547">
        <v>9.89475094591061E-5</v>
      </c>
      <c r="N2547">
        <v>9.9283758954229857E-5</v>
      </c>
      <c r="O2547" t="s">
        <v>788</v>
      </c>
    </row>
    <row r="2548" spans="1:15">
      <c r="A2548" t="s">
        <v>8472</v>
      </c>
      <c r="B2548" t="s">
        <v>159</v>
      </c>
      <c r="C2548" t="s">
        <v>1830</v>
      </c>
      <c r="D2548" t="s">
        <v>158</v>
      </c>
      <c r="E2548" t="s">
        <v>1831</v>
      </c>
      <c r="F2548" t="s">
        <v>8473</v>
      </c>
      <c r="G2548">
        <v>72632708.279730007</v>
      </c>
      <c r="H2548">
        <v>149584411.964506</v>
      </c>
      <c r="I2548">
        <v>248877.57410600001</v>
      </c>
      <c r="J2548">
        <v>212925.86219121999</v>
      </c>
      <c r="K2548">
        <v>6.9133841728377774E-4</v>
      </c>
      <c r="L2548">
        <v>9.5657634831876673E-4</v>
      </c>
      <c r="M2548">
        <v>9.8123647293587354E-4</v>
      </c>
      <c r="N2548">
        <v>9.7962973092816639E-4</v>
      </c>
      <c r="O2548" t="s">
        <v>159</v>
      </c>
    </row>
    <row r="2549" spans="1:15">
      <c r="A2549" t="s">
        <v>8474</v>
      </c>
      <c r="B2549" t="s">
        <v>159</v>
      </c>
      <c r="C2549" t="s">
        <v>2503</v>
      </c>
      <c r="D2549" t="s">
        <v>158</v>
      </c>
      <c r="E2549" t="s">
        <v>2504</v>
      </c>
      <c r="F2549" t="s">
        <v>8475</v>
      </c>
      <c r="G2549">
        <v>96724757.395828992</v>
      </c>
      <c r="H2549">
        <v>246771647.12290099</v>
      </c>
      <c r="I2549">
        <v>321378.83166780003</v>
      </c>
      <c r="J2549">
        <v>277493.8006441</v>
      </c>
      <c r="K2549">
        <v>9.2065327417856213E-4</v>
      </c>
      <c r="L2549">
        <v>1.5780783436809193E-3</v>
      </c>
      <c r="M2549">
        <v>1.2670833537121069E-3</v>
      </c>
      <c r="N2549">
        <v>1.2766940307846893E-3</v>
      </c>
      <c r="O2549" t="s">
        <v>159</v>
      </c>
    </row>
    <row r="2550" spans="1:15">
      <c r="A2550" t="s">
        <v>8476</v>
      </c>
      <c r="B2550" t="s">
        <v>159</v>
      </c>
      <c r="C2550" t="s">
        <v>8477</v>
      </c>
      <c r="D2550" t="s">
        <v>158</v>
      </c>
      <c r="E2550" t="s">
        <v>8478</v>
      </c>
      <c r="F2550" t="s">
        <v>8479</v>
      </c>
      <c r="G2550">
        <v>70209663.992176995</v>
      </c>
      <c r="H2550">
        <v>182236805.46102002</v>
      </c>
      <c r="I2550">
        <v>305585.36830199999</v>
      </c>
      <c r="J2550">
        <v>261329.46063865998</v>
      </c>
      <c r="K2550">
        <v>6.6827520454615093E-4</v>
      </c>
      <c r="L2550">
        <v>1.1653849195098229E-3</v>
      </c>
      <c r="M2550">
        <v>1.2048152994522275E-3</v>
      </c>
      <c r="N2550">
        <v>1.2023251030874997E-3</v>
      </c>
      <c r="O2550" t="s">
        <v>775</v>
      </c>
    </row>
    <row r="2551" spans="1:15">
      <c r="A2551" t="s">
        <v>8480</v>
      </c>
      <c r="B2551" t="s">
        <v>159</v>
      </c>
      <c r="C2551" t="s">
        <v>8481</v>
      </c>
      <c r="D2551" t="s">
        <v>158</v>
      </c>
      <c r="E2551" t="s">
        <v>8482</v>
      </c>
      <c r="F2551" t="s">
        <v>8483</v>
      </c>
      <c r="G2551">
        <v>196682066.69533399</v>
      </c>
      <c r="H2551">
        <v>464879913.4643321</v>
      </c>
      <c r="I2551">
        <v>953297.03250944498</v>
      </c>
      <c r="J2551">
        <v>814659.62774970708</v>
      </c>
      <c r="K2551">
        <v>1.8720748808316371E-3</v>
      </c>
      <c r="L2551">
        <v>2.9728574267081634E-3</v>
      </c>
      <c r="M2551">
        <v>3.7585138845872873E-3</v>
      </c>
      <c r="N2551">
        <v>3.7480876381929427E-3</v>
      </c>
      <c r="O2551" t="s">
        <v>159</v>
      </c>
    </row>
    <row r="2552" spans="1:15">
      <c r="A2552" t="s">
        <v>8484</v>
      </c>
      <c r="B2552" t="s">
        <v>159</v>
      </c>
      <c r="C2552" t="s">
        <v>3752</v>
      </c>
      <c r="D2552" t="s">
        <v>158</v>
      </c>
      <c r="E2552" t="s">
        <v>3753</v>
      </c>
      <c r="F2552" t="s">
        <v>8485</v>
      </c>
      <c r="G2552">
        <v>171502874.93529344</v>
      </c>
      <c r="H2552">
        <v>312163396.99147451</v>
      </c>
      <c r="I2552">
        <v>628157.99485937995</v>
      </c>
      <c r="J2552">
        <v>536795.15266525117</v>
      </c>
      <c r="K2552">
        <v>1.6324122964098864E-3</v>
      </c>
      <c r="L2552">
        <v>1.9962516043699869E-3</v>
      </c>
      <c r="M2552">
        <v>2.4766053652538751E-3</v>
      </c>
      <c r="N2552">
        <v>2.4696882077046623E-3</v>
      </c>
      <c r="O2552" t="s">
        <v>159</v>
      </c>
    </row>
    <row r="2553" spans="1:15">
      <c r="A2553" t="s">
        <v>8486</v>
      </c>
      <c r="B2553" t="s">
        <v>159</v>
      </c>
      <c r="C2553" t="s">
        <v>356</v>
      </c>
      <c r="D2553" t="s">
        <v>158</v>
      </c>
      <c r="E2553" t="s">
        <v>357</v>
      </c>
      <c r="F2553" t="s">
        <v>8487</v>
      </c>
      <c r="G2553">
        <v>58307978.915830001</v>
      </c>
      <c r="H2553">
        <v>125006203.31358349</v>
      </c>
      <c r="I2553">
        <v>303836.40435819997</v>
      </c>
      <c r="J2553">
        <v>260249.72975569</v>
      </c>
      <c r="K2553">
        <v>5.5499163962657123E-4</v>
      </c>
      <c r="L2553">
        <v>7.9940132740084551E-4</v>
      </c>
      <c r="M2553">
        <v>1.1979197516405334E-3</v>
      </c>
      <c r="N2553">
        <v>1.1973574750902543E-3</v>
      </c>
      <c r="O2553" t="s">
        <v>159</v>
      </c>
    </row>
    <row r="2554" spans="1:15">
      <c r="A2554" t="s">
        <v>8488</v>
      </c>
      <c r="B2554" t="s">
        <v>159</v>
      </c>
      <c r="C2554" t="s">
        <v>8489</v>
      </c>
      <c r="D2554" t="s">
        <v>158</v>
      </c>
      <c r="E2554" t="s">
        <v>8490</v>
      </c>
      <c r="F2554" t="s">
        <v>8491</v>
      </c>
      <c r="G2554">
        <v>72385634.639624998</v>
      </c>
      <c r="H2554">
        <v>197811944.86304498</v>
      </c>
      <c r="I2554">
        <v>445782.17548640002</v>
      </c>
      <c r="J2554">
        <v>385376.84129053407</v>
      </c>
      <c r="K2554">
        <v>6.8898670132345725E-4</v>
      </c>
      <c r="L2554">
        <v>1.2649862735418195E-3</v>
      </c>
      <c r="M2554">
        <v>1.7575618500108579E-3</v>
      </c>
      <c r="N2554">
        <v>1.7730425390991322E-3</v>
      </c>
      <c r="O2554" t="s">
        <v>159</v>
      </c>
    </row>
    <row r="2555" spans="1:15">
      <c r="A2555" t="s">
        <v>8492</v>
      </c>
      <c r="B2555" t="s">
        <v>159</v>
      </c>
      <c r="C2555" t="s">
        <v>4092</v>
      </c>
      <c r="D2555" t="s">
        <v>158</v>
      </c>
      <c r="E2555" t="s">
        <v>7616</v>
      </c>
      <c r="F2555" t="s">
        <v>8493</v>
      </c>
      <c r="G2555">
        <v>1183158036.6653295</v>
      </c>
      <c r="H2555">
        <v>1891593354.2482653</v>
      </c>
      <c r="I2555">
        <v>2529856.3039070894</v>
      </c>
      <c r="J2555">
        <v>2164635.4309414201</v>
      </c>
      <c r="K2555">
        <v>1.1261628869937979E-2</v>
      </c>
      <c r="L2555">
        <v>1.209653759738152E-2</v>
      </c>
      <c r="M2555">
        <v>9.974330895812648E-3</v>
      </c>
      <c r="N2555">
        <v>9.9590590027356461E-3</v>
      </c>
      <c r="O2555" t="s">
        <v>159</v>
      </c>
    </row>
    <row r="2556" spans="1:15">
      <c r="A2556" t="s">
        <v>8494</v>
      </c>
      <c r="B2556" t="s">
        <v>159</v>
      </c>
      <c r="C2556" t="s">
        <v>8495</v>
      </c>
      <c r="D2556" t="s">
        <v>158</v>
      </c>
      <c r="E2556" t="s">
        <v>8496</v>
      </c>
      <c r="F2556" t="s">
        <v>8497</v>
      </c>
      <c r="G2556">
        <v>29254494.091768</v>
      </c>
      <c r="H2556">
        <v>59614071.904329002</v>
      </c>
      <c r="I2556">
        <v>116819.34930370002</v>
      </c>
      <c r="J2556">
        <v>100412.30547481001</v>
      </c>
      <c r="K2556">
        <v>2.7845245100800882E-4</v>
      </c>
      <c r="L2556">
        <v>3.812256267998476E-4</v>
      </c>
      <c r="M2556">
        <v>4.6057748149138251E-4</v>
      </c>
      <c r="N2556">
        <v>4.6197713505476248E-4</v>
      </c>
      <c r="O2556" t="s">
        <v>788</v>
      </c>
    </row>
    <row r="2557" spans="1:15">
      <c r="A2557" t="s">
        <v>8498</v>
      </c>
      <c r="B2557" t="s">
        <v>159</v>
      </c>
      <c r="C2557" t="s">
        <v>8499</v>
      </c>
      <c r="D2557" t="s">
        <v>158</v>
      </c>
      <c r="E2557" t="s">
        <v>8500</v>
      </c>
      <c r="F2557" t="s">
        <v>8501</v>
      </c>
      <c r="G2557">
        <v>52405742.132516138</v>
      </c>
      <c r="H2557">
        <v>148882790.01411879</v>
      </c>
      <c r="I2557">
        <v>271392.60678576602</v>
      </c>
      <c r="J2557">
        <v>233592.31111193291</v>
      </c>
      <c r="K2557">
        <v>4.9881250032619829E-4</v>
      </c>
      <c r="L2557">
        <v>9.5208955083507616E-4</v>
      </c>
      <c r="M2557">
        <v>1.0700053036916733E-3</v>
      </c>
      <c r="N2557">
        <v>1.0747119702911663E-3</v>
      </c>
      <c r="O2557" t="s">
        <v>788</v>
      </c>
    </row>
    <row r="2558" spans="1:15">
      <c r="A2558" t="s">
        <v>8502</v>
      </c>
      <c r="B2558" t="s">
        <v>159</v>
      </c>
      <c r="C2558" t="s">
        <v>2515</v>
      </c>
      <c r="D2558" t="s">
        <v>158</v>
      </c>
      <c r="E2558" t="s">
        <v>2516</v>
      </c>
      <c r="F2558" t="s">
        <v>8503</v>
      </c>
      <c r="G2558">
        <v>94299376.940932691</v>
      </c>
      <c r="H2558">
        <v>186966836.43764022</v>
      </c>
      <c r="I2558">
        <v>323303.71172741003</v>
      </c>
      <c r="J2558">
        <v>277898.13810136</v>
      </c>
      <c r="K2558">
        <v>8.9756782514723412E-4</v>
      </c>
      <c r="L2558">
        <v>1.1956329627359021E-3</v>
      </c>
      <c r="M2558">
        <v>1.2746724767068202E-3</v>
      </c>
      <c r="N2558">
        <v>1.2785543073635113E-3</v>
      </c>
      <c r="O2558" t="s">
        <v>788</v>
      </c>
    </row>
    <row r="2559" spans="1:15">
      <c r="A2559" t="s">
        <v>8504</v>
      </c>
      <c r="B2559" t="s">
        <v>159</v>
      </c>
      <c r="C2559" t="s">
        <v>8505</v>
      </c>
      <c r="D2559" t="s">
        <v>158</v>
      </c>
      <c r="E2559" t="s">
        <v>8506</v>
      </c>
      <c r="F2559" t="s">
        <v>8507</v>
      </c>
      <c r="G2559">
        <v>22164201.62988</v>
      </c>
      <c r="H2559">
        <v>71468585.057797</v>
      </c>
      <c r="I2559">
        <v>66798.752946699999</v>
      </c>
      <c r="J2559">
        <v>56780.606492660001</v>
      </c>
      <c r="K2559">
        <v>2.10965065713184E-4</v>
      </c>
      <c r="L2559">
        <v>4.5703397310087763E-4</v>
      </c>
      <c r="M2559">
        <v>2.6336391687110434E-4</v>
      </c>
      <c r="N2559">
        <v>2.6123632746119399E-4</v>
      </c>
      <c r="O2559" t="s">
        <v>788</v>
      </c>
    </row>
    <row r="2560" spans="1:15">
      <c r="A2560" t="s">
        <v>8508</v>
      </c>
      <c r="B2560" t="s">
        <v>159</v>
      </c>
      <c r="C2560" t="s">
        <v>360</v>
      </c>
      <c r="D2560" t="s">
        <v>158</v>
      </c>
      <c r="E2560" t="s">
        <v>361</v>
      </c>
      <c r="F2560" t="s">
        <v>8509</v>
      </c>
      <c r="G2560">
        <v>322779848.3242805</v>
      </c>
      <c r="H2560">
        <v>735049031.75554836</v>
      </c>
      <c r="I2560">
        <v>973578.93602059991</v>
      </c>
      <c r="J2560">
        <v>834854.10011190001</v>
      </c>
      <c r="K2560">
        <v>3.0723088090311729E-3</v>
      </c>
      <c r="L2560">
        <v>4.70056010113413E-3</v>
      </c>
      <c r="M2560">
        <v>3.8384782748590888E-3</v>
      </c>
      <c r="N2560">
        <v>3.8409984068653031E-3</v>
      </c>
      <c r="O2560" t="s">
        <v>775</v>
      </c>
    </row>
    <row r="2561" spans="1:15">
      <c r="A2561" t="s">
        <v>8510</v>
      </c>
      <c r="B2561" t="s">
        <v>159</v>
      </c>
      <c r="C2561" t="s">
        <v>364</v>
      </c>
      <c r="D2561" t="s">
        <v>158</v>
      </c>
      <c r="E2561" t="s">
        <v>365</v>
      </c>
      <c r="F2561" t="s">
        <v>8511</v>
      </c>
      <c r="G2561">
        <v>163106717.7106522</v>
      </c>
      <c r="H2561">
        <v>346875059.17700732</v>
      </c>
      <c r="I2561">
        <v>480986.75004689995</v>
      </c>
      <c r="J2561">
        <v>415167.60524270002</v>
      </c>
      <c r="K2561">
        <v>1.5524953253313188E-3</v>
      </c>
      <c r="L2561">
        <v>2.2182289790271168E-3</v>
      </c>
      <c r="M2561">
        <v>1.8963610676464341E-3</v>
      </c>
      <c r="N2561">
        <v>1.9101039452349257E-3</v>
      </c>
      <c r="O2561" t="s">
        <v>159</v>
      </c>
    </row>
    <row r="2562" spans="1:15">
      <c r="A2562" t="s">
        <v>8512</v>
      </c>
      <c r="B2562" t="s">
        <v>159</v>
      </c>
      <c r="C2562" t="s">
        <v>8513</v>
      </c>
      <c r="D2562" t="s">
        <v>158</v>
      </c>
      <c r="E2562" t="s">
        <v>8514</v>
      </c>
      <c r="F2562" t="s">
        <v>8515</v>
      </c>
      <c r="G2562">
        <v>32509372.750810001</v>
      </c>
      <c r="H2562">
        <v>89767153.934379995</v>
      </c>
      <c r="I2562">
        <v>160596.6778867</v>
      </c>
      <c r="J2562">
        <v>138090.65099067002</v>
      </c>
      <c r="K2562">
        <v>3.0943329578012675E-4</v>
      </c>
      <c r="L2562">
        <v>5.7405136793192875E-4</v>
      </c>
      <c r="M2562">
        <v>6.3317604384735538E-4</v>
      </c>
      <c r="N2562">
        <v>6.3532774216125073E-4</v>
      </c>
      <c r="O2562" t="s">
        <v>788</v>
      </c>
    </row>
    <row r="2563" spans="1:15">
      <c r="A2563" t="s">
        <v>8516</v>
      </c>
      <c r="B2563" t="s">
        <v>159</v>
      </c>
      <c r="C2563" t="s">
        <v>380</v>
      </c>
      <c r="D2563" t="s">
        <v>158</v>
      </c>
      <c r="E2563" t="s">
        <v>381</v>
      </c>
      <c r="F2563" t="s">
        <v>8517</v>
      </c>
      <c r="G2563">
        <v>60034046.626391001</v>
      </c>
      <c r="H2563">
        <v>174771799.957991</v>
      </c>
      <c r="I2563">
        <v>242050.41804399999</v>
      </c>
      <c r="J2563">
        <v>207657.51081620998</v>
      </c>
      <c r="K2563">
        <v>5.7142083450869153E-4</v>
      </c>
      <c r="L2563">
        <v>1.1176470061103881E-3</v>
      </c>
      <c r="M2563">
        <v>9.5431940514250756E-4</v>
      </c>
      <c r="N2563">
        <v>9.55391089427205E-4</v>
      </c>
      <c r="O2563" t="s">
        <v>159</v>
      </c>
    </row>
    <row r="2564" spans="1:15">
      <c r="A2564" t="s">
        <v>8518</v>
      </c>
      <c r="B2564" t="s">
        <v>159</v>
      </c>
      <c r="C2564" t="s">
        <v>8519</v>
      </c>
      <c r="D2564" t="s">
        <v>158</v>
      </c>
      <c r="E2564" t="s">
        <v>8520</v>
      </c>
      <c r="F2564" t="s">
        <v>8521</v>
      </c>
      <c r="G2564">
        <v>11271541.397116</v>
      </c>
      <c r="H2564">
        <v>33251969.2311032</v>
      </c>
      <c r="I2564">
        <v>31763.6064668</v>
      </c>
      <c r="J2564">
        <v>26999.857932529998</v>
      </c>
      <c r="K2564">
        <v>1.0728568126386988E-4</v>
      </c>
      <c r="L2564">
        <v>2.1264279401682733E-4</v>
      </c>
      <c r="M2564">
        <v>1.2523269438463453E-4</v>
      </c>
      <c r="N2564">
        <v>1.2422100016103044E-4</v>
      </c>
      <c r="O2564" t="s">
        <v>788</v>
      </c>
    </row>
    <row r="2565" spans="1:15">
      <c r="A2565" t="s">
        <v>8522</v>
      </c>
      <c r="B2565" t="s">
        <v>159</v>
      </c>
      <c r="C2565" t="s">
        <v>8523</v>
      </c>
      <c r="D2565" t="s">
        <v>158</v>
      </c>
      <c r="E2565" t="s">
        <v>8524</v>
      </c>
      <c r="F2565" t="s">
        <v>8525</v>
      </c>
      <c r="G2565">
        <v>13733045.587896001</v>
      </c>
      <c r="H2565">
        <v>45120817.174752496</v>
      </c>
      <c r="I2565">
        <v>42912.749372099999</v>
      </c>
      <c r="J2565">
        <v>36302.376854529997</v>
      </c>
      <c r="K2565">
        <v>1.3071496610944327E-4</v>
      </c>
      <c r="L2565">
        <v>2.8854280977101395E-4</v>
      </c>
      <c r="M2565">
        <v>1.6918983154314419E-4</v>
      </c>
      <c r="N2565">
        <v>1.6702004774844375E-4</v>
      </c>
      <c r="O2565" t="s">
        <v>159</v>
      </c>
    </row>
    <row r="2566" spans="1:15">
      <c r="A2566" t="s">
        <v>8526</v>
      </c>
      <c r="B2566" t="s">
        <v>159</v>
      </c>
      <c r="C2566" t="s">
        <v>8527</v>
      </c>
      <c r="D2566" t="s">
        <v>158</v>
      </c>
      <c r="E2566" t="s">
        <v>8528</v>
      </c>
      <c r="F2566" t="s">
        <v>8529</v>
      </c>
      <c r="G2566">
        <v>34017368.779597998</v>
      </c>
      <c r="H2566">
        <v>101581437.608279</v>
      </c>
      <c r="I2566">
        <v>124957.55433029999</v>
      </c>
      <c r="J2566">
        <v>107903.02324217001</v>
      </c>
      <c r="K2566">
        <v>3.2378682344699278E-4</v>
      </c>
      <c r="L2566">
        <v>6.4960245100508971E-4</v>
      </c>
      <c r="M2566">
        <v>4.9266355282591272E-4</v>
      </c>
      <c r="N2566">
        <v>4.9644044428071097E-4</v>
      </c>
      <c r="O2566" t="s">
        <v>159</v>
      </c>
    </row>
    <row r="2567" spans="1:15">
      <c r="A2567" t="s">
        <v>8530</v>
      </c>
      <c r="B2567" t="s">
        <v>159</v>
      </c>
      <c r="C2567" t="s">
        <v>8531</v>
      </c>
      <c r="D2567" t="s">
        <v>158</v>
      </c>
      <c r="E2567" t="s">
        <v>8532</v>
      </c>
      <c r="F2567" t="s">
        <v>8533</v>
      </c>
      <c r="G2567">
        <v>3568312480.3733935</v>
      </c>
      <c r="H2567">
        <v>4061651678.652236</v>
      </c>
      <c r="I2567">
        <v>5540645.0212676302</v>
      </c>
      <c r="J2567">
        <v>4743020.3686203994</v>
      </c>
      <c r="K2567">
        <v>3.3964195484140397E-2</v>
      </c>
      <c r="L2567">
        <v>2.5973828956387918E-2</v>
      </c>
      <c r="M2567">
        <v>2.1844808629253223E-2</v>
      </c>
      <c r="N2567">
        <v>2.1821697560278842E-2</v>
      </c>
      <c r="O2567" t="s">
        <v>159</v>
      </c>
    </row>
    <row r="2568" spans="1:15">
      <c r="A2568" t="s">
        <v>8534</v>
      </c>
      <c r="B2568" t="s">
        <v>159</v>
      </c>
      <c r="C2568" t="s">
        <v>8535</v>
      </c>
      <c r="D2568" t="s">
        <v>158</v>
      </c>
      <c r="E2568" t="s">
        <v>8536</v>
      </c>
      <c r="F2568" t="s">
        <v>8537</v>
      </c>
      <c r="G2568">
        <v>6753648.7968205996</v>
      </c>
      <c r="H2568">
        <v>24569683.6615008</v>
      </c>
      <c r="I2568">
        <v>41139.7287297</v>
      </c>
      <c r="J2568">
        <v>35374.404941950001</v>
      </c>
      <c r="K2568">
        <v>6.4283116803279947E-5</v>
      </c>
      <c r="L2568">
        <v>1.5712050452050137E-4</v>
      </c>
      <c r="M2568">
        <v>1.6219943665585679E-4</v>
      </c>
      <c r="N2568">
        <v>1.6275063272447996E-4</v>
      </c>
      <c r="O2568" t="s">
        <v>788</v>
      </c>
    </row>
    <row r="2569" spans="1:15">
      <c r="A2569" t="s">
        <v>8538</v>
      </c>
      <c r="B2569" t="s">
        <v>159</v>
      </c>
      <c r="C2569" t="s">
        <v>187</v>
      </c>
      <c r="D2569" t="s">
        <v>158</v>
      </c>
      <c r="E2569" t="s">
        <v>8539</v>
      </c>
      <c r="F2569" t="s">
        <v>8540</v>
      </c>
      <c r="G2569">
        <v>155537873.069442</v>
      </c>
      <c r="H2569">
        <v>387807415.32703805</v>
      </c>
      <c r="I2569">
        <v>1149893.542866</v>
      </c>
      <c r="J2569">
        <v>984928.58287539007</v>
      </c>
      <c r="K2569">
        <v>1.480452946644727E-3</v>
      </c>
      <c r="L2569">
        <v>2.4799870276088799E-3</v>
      </c>
      <c r="M2569">
        <v>4.5336245674469861E-3</v>
      </c>
      <c r="N2569">
        <v>4.5314613861193271E-3</v>
      </c>
      <c r="O2569" t="s">
        <v>159</v>
      </c>
    </row>
    <row r="2570" spans="1:15">
      <c r="A2570" t="s">
        <v>8541</v>
      </c>
      <c r="B2570" t="s">
        <v>159</v>
      </c>
      <c r="C2570" t="s">
        <v>8542</v>
      </c>
      <c r="D2570" t="s">
        <v>158</v>
      </c>
      <c r="E2570" t="s">
        <v>8543</v>
      </c>
      <c r="F2570" t="s">
        <v>8544</v>
      </c>
      <c r="G2570">
        <v>739942368.28386009</v>
      </c>
      <c r="H2570">
        <v>1341775437.4752979</v>
      </c>
      <c r="I2570">
        <v>2023217.365885</v>
      </c>
      <c r="J2570">
        <v>1742797.0131248301</v>
      </c>
      <c r="K2570">
        <v>7.04297826539032E-3</v>
      </c>
      <c r="L2570">
        <v>8.5805107055439232E-3</v>
      </c>
      <c r="M2570">
        <v>7.9768323008406611E-3</v>
      </c>
      <c r="N2570">
        <v>8.0182639697221805E-3</v>
      </c>
      <c r="O2570" t="s">
        <v>159</v>
      </c>
    </row>
    <row r="2571" spans="1:15">
      <c r="A2571" t="s">
        <v>8545</v>
      </c>
      <c r="B2571" t="s">
        <v>159</v>
      </c>
      <c r="C2571" t="s">
        <v>3406</v>
      </c>
      <c r="D2571" t="s">
        <v>158</v>
      </c>
      <c r="E2571" t="s">
        <v>3407</v>
      </c>
      <c r="F2571" t="s">
        <v>8546</v>
      </c>
      <c r="G2571">
        <v>37219817.597049996</v>
      </c>
      <c r="H2571">
        <v>118054619.80504499</v>
      </c>
      <c r="I2571">
        <v>143089.12040280001</v>
      </c>
      <c r="J2571">
        <v>123559.94640335</v>
      </c>
      <c r="K2571">
        <v>3.5426862633341274E-4</v>
      </c>
      <c r="L2571">
        <v>7.5494669285504411E-4</v>
      </c>
      <c r="M2571">
        <v>5.6414992119675723E-4</v>
      </c>
      <c r="N2571">
        <v>5.6847484755002974E-4</v>
      </c>
      <c r="O2571" t="s">
        <v>159</v>
      </c>
    </row>
    <row r="2572" spans="1:15">
      <c r="A2572" t="s">
        <v>8547</v>
      </c>
      <c r="B2572" t="s">
        <v>159</v>
      </c>
      <c r="C2572" t="s">
        <v>8548</v>
      </c>
      <c r="D2572" t="s">
        <v>158</v>
      </c>
      <c r="E2572" t="s">
        <v>8549</v>
      </c>
      <c r="F2572" t="s">
        <v>8550</v>
      </c>
      <c r="G2572">
        <v>17981158.430337999</v>
      </c>
      <c r="H2572">
        <v>73603790.171227992</v>
      </c>
      <c r="I2572">
        <v>66778.317646399999</v>
      </c>
      <c r="J2572">
        <v>56491.641549170003</v>
      </c>
      <c r="K2572">
        <v>1.7114969143492521E-4</v>
      </c>
      <c r="L2572">
        <v>4.7068838189583969E-4</v>
      </c>
      <c r="M2572">
        <v>2.632833476914111E-4</v>
      </c>
      <c r="N2572">
        <v>2.5990685697355285E-4</v>
      </c>
      <c r="O2572" t="s">
        <v>159</v>
      </c>
    </row>
    <row r="2573" spans="1:15">
      <c r="A2573" t="s">
        <v>8551</v>
      </c>
      <c r="B2573" t="s">
        <v>159</v>
      </c>
      <c r="C2573" t="s">
        <v>8552</v>
      </c>
      <c r="D2573" t="s">
        <v>158</v>
      </c>
      <c r="E2573" t="s">
        <v>8553</v>
      </c>
      <c r="F2573" t="s">
        <v>8554</v>
      </c>
      <c r="G2573">
        <v>190981235.92466399</v>
      </c>
      <c r="H2573">
        <v>437374824.79085702</v>
      </c>
      <c r="I2573">
        <v>491821.77112639998</v>
      </c>
      <c r="J2573">
        <v>421936.21819300001</v>
      </c>
      <c r="K2573">
        <v>1.817812780249914E-3</v>
      </c>
      <c r="L2573">
        <v>2.7969653204524673E-3</v>
      </c>
      <c r="M2573">
        <v>1.9390797332651622E-3</v>
      </c>
      <c r="N2573">
        <v>1.9412449931800763E-3</v>
      </c>
      <c r="O2573" t="s">
        <v>159</v>
      </c>
    </row>
    <row r="2574" spans="1:15">
      <c r="A2574" t="s">
        <v>8555</v>
      </c>
      <c r="B2574" t="s">
        <v>159</v>
      </c>
      <c r="C2574" t="s">
        <v>8556</v>
      </c>
      <c r="D2574" t="s">
        <v>158</v>
      </c>
      <c r="E2574" t="s">
        <v>8557</v>
      </c>
      <c r="F2574" t="s">
        <v>8558</v>
      </c>
      <c r="G2574">
        <v>172371020.15056211</v>
      </c>
      <c r="H2574">
        <v>259638332.54210708</v>
      </c>
      <c r="I2574">
        <v>486987.687056</v>
      </c>
      <c r="J2574">
        <v>415451.625698402</v>
      </c>
      <c r="K2574">
        <v>1.6406755452038713E-3</v>
      </c>
      <c r="L2574">
        <v>1.660359423585094E-3</v>
      </c>
      <c r="M2574">
        <v>1.9200206451968475E-3</v>
      </c>
      <c r="N2574">
        <v>1.9114106671133022E-3</v>
      </c>
      <c r="O2574" t="s">
        <v>159</v>
      </c>
    </row>
    <row r="2575" spans="1:15">
      <c r="A2575" t="s">
        <v>8559</v>
      </c>
      <c r="B2575" t="s">
        <v>159</v>
      </c>
      <c r="C2575" t="s">
        <v>8560</v>
      </c>
      <c r="D2575" t="s">
        <v>158</v>
      </c>
      <c r="E2575" t="s">
        <v>8561</v>
      </c>
      <c r="F2575" t="s">
        <v>8562</v>
      </c>
      <c r="G2575">
        <v>3897059.4873033003</v>
      </c>
      <c r="H2575">
        <v>15789677.3691485</v>
      </c>
      <c r="I2575">
        <v>25856.3489138</v>
      </c>
      <c r="J2575">
        <v>22232.838837110001</v>
      </c>
      <c r="K2575">
        <v>3.7093301376521502E-5</v>
      </c>
      <c r="L2575">
        <v>1.0097330143260844E-4</v>
      </c>
      <c r="M2575">
        <v>1.0194246188035614E-4</v>
      </c>
      <c r="N2575">
        <v>1.0228888921068536E-4</v>
      </c>
      <c r="O2575" t="s">
        <v>788</v>
      </c>
    </row>
    <row r="2576" spans="1:15">
      <c r="A2576" t="s">
        <v>8563</v>
      </c>
      <c r="B2576" t="s">
        <v>159</v>
      </c>
      <c r="C2576" t="s">
        <v>8564</v>
      </c>
      <c r="D2576" t="s">
        <v>158</v>
      </c>
      <c r="E2576" t="s">
        <v>8565</v>
      </c>
      <c r="F2576" t="s">
        <v>8566</v>
      </c>
      <c r="G2576">
        <v>28077923.690518498</v>
      </c>
      <c r="H2576">
        <v>72529547.356530905</v>
      </c>
      <c r="I2576">
        <v>58264.277009780002</v>
      </c>
      <c r="J2576">
        <v>49379.854019374994</v>
      </c>
      <c r="K2576">
        <v>2.6725352509311527E-4</v>
      </c>
      <c r="L2576">
        <v>4.6381871375732772E-4</v>
      </c>
      <c r="M2576">
        <v>2.2971548913798632E-4</v>
      </c>
      <c r="N2576">
        <v>2.2718693073944102E-4</v>
      </c>
      <c r="O2576" t="s">
        <v>159</v>
      </c>
    </row>
    <row r="2577" spans="1:15">
      <c r="A2577" t="s">
        <v>8567</v>
      </c>
      <c r="B2577" t="s">
        <v>159</v>
      </c>
      <c r="C2577" t="s">
        <v>8185</v>
      </c>
      <c r="D2577" t="s">
        <v>158</v>
      </c>
      <c r="E2577" t="s">
        <v>8186</v>
      </c>
      <c r="F2577" t="s">
        <v>8568</v>
      </c>
      <c r="G2577">
        <v>37353921.890284002</v>
      </c>
      <c r="H2577">
        <v>154861427.53194001</v>
      </c>
      <c r="I2577">
        <v>307691.76390350005</v>
      </c>
      <c r="J2577">
        <v>260295.96161845</v>
      </c>
      <c r="K2577">
        <v>3.5554506847678286E-4</v>
      </c>
      <c r="L2577">
        <v>9.9032229961959549E-4</v>
      </c>
      <c r="M2577">
        <v>1.2131200741915668E-3</v>
      </c>
      <c r="N2577">
        <v>1.1975701787365367E-3</v>
      </c>
      <c r="O2577" t="s">
        <v>159</v>
      </c>
    </row>
    <row r="2578" spans="1:15">
      <c r="A2578" t="s">
        <v>8569</v>
      </c>
      <c r="B2578" t="s">
        <v>159</v>
      </c>
      <c r="C2578" t="s">
        <v>8570</v>
      </c>
      <c r="D2578" t="s">
        <v>158</v>
      </c>
      <c r="E2578" t="s">
        <v>8571</v>
      </c>
      <c r="F2578" t="s">
        <v>8572</v>
      </c>
      <c r="G2578">
        <v>22773760.795031</v>
      </c>
      <c r="H2578">
        <v>58016051.935690001</v>
      </c>
      <c r="I2578">
        <v>57636.421359</v>
      </c>
      <c r="J2578">
        <v>48992.396014260004</v>
      </c>
      <c r="K2578">
        <v>2.1676702021078214E-4</v>
      </c>
      <c r="L2578">
        <v>3.7100645966828928E-4</v>
      </c>
      <c r="M2578">
        <v>2.2724007580877316E-4</v>
      </c>
      <c r="N2578">
        <v>2.2540431317767256E-4</v>
      </c>
      <c r="O2578" t="s">
        <v>788</v>
      </c>
    </row>
    <row r="2579" spans="1:15">
      <c r="A2579" t="s">
        <v>8573</v>
      </c>
      <c r="B2579" t="s">
        <v>159</v>
      </c>
      <c r="C2579" t="s">
        <v>8574</v>
      </c>
      <c r="D2579" t="s">
        <v>158</v>
      </c>
      <c r="E2579" t="s">
        <v>8575</v>
      </c>
      <c r="F2579" t="s">
        <v>8576</v>
      </c>
      <c r="G2579">
        <v>79327950.663297012</v>
      </c>
      <c r="H2579">
        <v>221419936.62723696</v>
      </c>
      <c r="I2579">
        <v>546164.79722499999</v>
      </c>
      <c r="J2579">
        <v>472069.39407339995</v>
      </c>
      <c r="K2579">
        <v>7.5506560552189312E-4</v>
      </c>
      <c r="L2579">
        <v>1.4159568610271575E-3</v>
      </c>
      <c r="M2579">
        <v>2.1533351134423303E-3</v>
      </c>
      <c r="N2579">
        <v>2.1718978086383749E-3</v>
      </c>
      <c r="O2579" t="s">
        <v>715</v>
      </c>
    </row>
    <row r="2580" spans="1:15">
      <c r="A2580" t="s">
        <v>8577</v>
      </c>
      <c r="B2580" t="s">
        <v>159</v>
      </c>
      <c r="C2580" t="s">
        <v>8578</v>
      </c>
      <c r="D2580" t="s">
        <v>158</v>
      </c>
      <c r="E2580" t="s">
        <v>8579</v>
      </c>
      <c r="F2580" t="s">
        <v>8580</v>
      </c>
      <c r="G2580">
        <v>30083809.7861844</v>
      </c>
      <c r="H2580">
        <v>96078899.684489995</v>
      </c>
      <c r="I2580">
        <v>113546.12442289999</v>
      </c>
      <c r="J2580">
        <v>97729.216510668004</v>
      </c>
      <c r="K2580">
        <v>2.863461095701863E-4</v>
      </c>
      <c r="L2580">
        <v>6.1441430830695492E-4</v>
      </c>
      <c r="M2580">
        <v>4.4767231055061217E-4</v>
      </c>
      <c r="N2580">
        <v>4.4963277400369262E-4</v>
      </c>
      <c r="O2580" t="s">
        <v>788</v>
      </c>
    </row>
    <row r="2581" spans="1:15">
      <c r="A2581" t="s">
        <v>8581</v>
      </c>
      <c r="B2581" t="s">
        <v>159</v>
      </c>
      <c r="C2581" t="s">
        <v>420</v>
      </c>
      <c r="D2581" t="s">
        <v>158</v>
      </c>
      <c r="E2581" t="s">
        <v>421</v>
      </c>
      <c r="F2581" t="s">
        <v>8582</v>
      </c>
      <c r="G2581">
        <v>11838918815.247507</v>
      </c>
      <c r="H2581">
        <v>12479648208.850527</v>
      </c>
      <c r="I2581">
        <v>16944422.332499102</v>
      </c>
      <c r="J2581">
        <v>14504481.850912599</v>
      </c>
      <c r="K2581">
        <v>0.11268613810409842</v>
      </c>
      <c r="L2581">
        <v>7.9806018255148867E-2</v>
      </c>
      <c r="M2581">
        <v>6.6805879417628208E-2</v>
      </c>
      <c r="N2581">
        <v>6.6732248993320697E-2</v>
      </c>
      <c r="O2581" t="s">
        <v>159</v>
      </c>
    </row>
    <row r="2582" spans="1:15">
      <c r="A2582" t="s">
        <v>8583</v>
      </c>
      <c r="B2582" t="s">
        <v>159</v>
      </c>
      <c r="C2582" t="s">
        <v>1926</v>
      </c>
      <c r="D2582" t="s">
        <v>158</v>
      </c>
      <c r="E2582" t="s">
        <v>1927</v>
      </c>
      <c r="F2582" t="s">
        <v>8584</v>
      </c>
      <c r="G2582">
        <v>59980513.220619999</v>
      </c>
      <c r="H2582">
        <v>163764712.69114101</v>
      </c>
      <c r="I2582">
        <v>209199.62414039997</v>
      </c>
      <c r="J2582">
        <v>177823.18179546198</v>
      </c>
      <c r="K2582">
        <v>5.7091128859068716E-4</v>
      </c>
      <c r="L2582">
        <v>1.0472578579025669E-3</v>
      </c>
      <c r="M2582">
        <v>8.2480031424449532E-4</v>
      </c>
      <c r="N2582">
        <v>8.1812924903709521E-4</v>
      </c>
      <c r="O2582" t="s">
        <v>788</v>
      </c>
    </row>
    <row r="2583" spans="1:15">
      <c r="A2583" t="s">
        <v>8585</v>
      </c>
      <c r="B2583" t="s">
        <v>159</v>
      </c>
      <c r="C2583" t="s">
        <v>8586</v>
      </c>
      <c r="D2583" t="s">
        <v>158</v>
      </c>
      <c r="E2583" t="s">
        <v>8587</v>
      </c>
      <c r="F2583" t="s">
        <v>8588</v>
      </c>
      <c r="G2583">
        <v>37207248.416545302</v>
      </c>
      <c r="H2583">
        <v>87655682.456698507</v>
      </c>
      <c r="I2583">
        <v>116026.28622740999</v>
      </c>
      <c r="J2583">
        <v>99863.439412927997</v>
      </c>
      <c r="K2583">
        <v>3.5414898936045005E-4</v>
      </c>
      <c r="L2583">
        <v>5.6054873320432724E-4</v>
      </c>
      <c r="M2583">
        <v>4.5745071356707341E-4</v>
      </c>
      <c r="N2583">
        <v>4.5945191098388749E-4</v>
      </c>
      <c r="O2583" t="s">
        <v>788</v>
      </c>
    </row>
    <row r="2584" spans="1:15">
      <c r="A2584" t="s">
        <v>8589</v>
      </c>
      <c r="B2584" t="s">
        <v>159</v>
      </c>
      <c r="C2584" t="s">
        <v>1326</v>
      </c>
      <c r="D2584" t="s">
        <v>158</v>
      </c>
      <c r="E2584" t="s">
        <v>1327</v>
      </c>
      <c r="F2584" t="s">
        <v>8590</v>
      </c>
      <c r="G2584">
        <v>18406206.123052001</v>
      </c>
      <c r="H2584">
        <v>37557333.7120542</v>
      </c>
      <c r="I2584">
        <v>42569.679941300004</v>
      </c>
      <c r="J2584">
        <v>36185.289902169003</v>
      </c>
      <c r="K2584">
        <v>1.7519541416936201E-4</v>
      </c>
      <c r="L2584">
        <v>2.4017514033073778E-4</v>
      </c>
      <c r="M2584">
        <v>1.6783722980930163E-4</v>
      </c>
      <c r="N2584">
        <v>1.6648135386477831E-4</v>
      </c>
      <c r="O2584" t="s">
        <v>159</v>
      </c>
    </row>
    <row r="2585" spans="1:15">
      <c r="A2585" t="s">
        <v>8591</v>
      </c>
      <c r="B2585" t="s">
        <v>159</v>
      </c>
      <c r="C2585" t="s">
        <v>8592</v>
      </c>
      <c r="D2585" t="s">
        <v>158</v>
      </c>
      <c r="E2585" t="s">
        <v>8593</v>
      </c>
      <c r="F2585" t="s">
        <v>8594</v>
      </c>
      <c r="G2585">
        <v>2782753597.9058204</v>
      </c>
      <c r="H2585">
        <v>3357118081.5036702</v>
      </c>
      <c r="I2585">
        <v>4141336.4437782001</v>
      </c>
      <c r="J2585">
        <v>3543946.299898</v>
      </c>
      <c r="K2585">
        <v>2.6487026487539631E-2</v>
      </c>
      <c r="L2585">
        <v>2.146841180243891E-2</v>
      </c>
      <c r="M2585">
        <v>1.632782857166136E-2</v>
      </c>
      <c r="N2585">
        <v>1.6304995196286243E-2</v>
      </c>
      <c r="O2585" t="s">
        <v>159</v>
      </c>
    </row>
    <row r="2586" spans="1:15">
      <c r="A2586" t="s">
        <v>8595</v>
      </c>
      <c r="B2586" t="s">
        <v>159</v>
      </c>
      <c r="C2586" t="s">
        <v>8596</v>
      </c>
      <c r="D2586" t="s">
        <v>158</v>
      </c>
      <c r="E2586" t="s">
        <v>8597</v>
      </c>
      <c r="F2586" t="s">
        <v>8598</v>
      </c>
      <c r="G2586">
        <v>63524424.338568099</v>
      </c>
      <c r="H2586">
        <v>190640053.02470201</v>
      </c>
      <c r="I2586">
        <v>376423.20102209999</v>
      </c>
      <c r="J2586">
        <v>322429.88787139201</v>
      </c>
      <c r="K2586">
        <v>6.0464322508740692E-4</v>
      </c>
      <c r="L2586">
        <v>1.219122790741973E-3</v>
      </c>
      <c r="M2586">
        <v>1.4841038829189234E-3</v>
      </c>
      <c r="N2586">
        <v>1.4834360704149127E-3</v>
      </c>
      <c r="O2586" t="s">
        <v>159</v>
      </c>
    </row>
    <row r="2587" spans="1:15">
      <c r="A2587" t="s">
        <v>8599</v>
      </c>
      <c r="B2587" t="s">
        <v>159</v>
      </c>
      <c r="C2587" t="s">
        <v>8600</v>
      </c>
      <c r="D2587" t="s">
        <v>158</v>
      </c>
      <c r="E2587" t="s">
        <v>8601</v>
      </c>
      <c r="F2587" t="s">
        <v>8602</v>
      </c>
      <c r="G2587">
        <v>5314335.6732163001</v>
      </c>
      <c r="H2587">
        <v>22593314.469845697</v>
      </c>
      <c r="I2587">
        <v>36653.608198200003</v>
      </c>
      <c r="J2587">
        <v>31516.969645080004</v>
      </c>
      <c r="K2587">
        <v>5.0583332223912131E-5</v>
      </c>
      <c r="L2587">
        <v>1.4448183449162331E-4</v>
      </c>
      <c r="M2587">
        <v>1.4451224606302571E-4</v>
      </c>
      <c r="N2587">
        <v>1.4500333672643945E-4</v>
      </c>
      <c r="O2587" t="s">
        <v>159</v>
      </c>
    </row>
    <row r="2588" spans="1:15">
      <c r="A2588" t="s">
        <v>8603</v>
      </c>
      <c r="B2588" t="s">
        <v>159</v>
      </c>
      <c r="C2588" t="s">
        <v>8604</v>
      </c>
      <c r="D2588" t="s">
        <v>158</v>
      </c>
      <c r="E2588" t="s">
        <v>8605</v>
      </c>
      <c r="F2588" t="s">
        <v>8606</v>
      </c>
      <c r="G2588">
        <v>70202540.443994001</v>
      </c>
      <c r="H2588">
        <v>166014738.324173</v>
      </c>
      <c r="I2588">
        <v>209488.69911089999</v>
      </c>
      <c r="J2588">
        <v>180024.82842356499</v>
      </c>
      <c r="K2588">
        <v>6.6820740062360805E-4</v>
      </c>
      <c r="L2588">
        <v>1.0616465316647774E-3</v>
      </c>
      <c r="M2588">
        <v>8.2594003487013385E-4</v>
      </c>
      <c r="N2588">
        <v>8.2825858922946005E-4</v>
      </c>
      <c r="O2588" t="s">
        <v>159</v>
      </c>
    </row>
    <row r="2589" spans="1:15">
      <c r="A2589" t="s">
        <v>8607</v>
      </c>
      <c r="B2589" t="s">
        <v>159</v>
      </c>
      <c r="C2589" t="s">
        <v>8608</v>
      </c>
      <c r="D2589" t="s">
        <v>158</v>
      </c>
      <c r="E2589" t="s">
        <v>8609</v>
      </c>
      <c r="F2589" t="s">
        <v>8610</v>
      </c>
      <c r="G2589">
        <v>43553548.473056793</v>
      </c>
      <c r="H2589">
        <v>123956103.76006201</v>
      </c>
      <c r="I2589">
        <v>215232.01870260001</v>
      </c>
      <c r="J2589">
        <v>185053.36053161998</v>
      </c>
      <c r="K2589">
        <v>4.145548470049051E-4</v>
      </c>
      <c r="L2589">
        <v>7.9268605284057189E-4</v>
      </c>
      <c r="M2589">
        <v>8.4858391782884101E-4</v>
      </c>
      <c r="N2589">
        <v>8.5139386976928306E-4</v>
      </c>
      <c r="O2589" t="s">
        <v>788</v>
      </c>
    </row>
    <row r="2590" spans="1:15">
      <c r="A2590" t="s">
        <v>8611</v>
      </c>
      <c r="B2590" t="s">
        <v>159</v>
      </c>
      <c r="C2590" t="s">
        <v>1602</v>
      </c>
      <c r="D2590" t="s">
        <v>158</v>
      </c>
      <c r="E2590" t="s">
        <v>1603</v>
      </c>
      <c r="F2590" t="s">
        <v>8612</v>
      </c>
      <c r="G2590">
        <v>41818379.614087</v>
      </c>
      <c r="H2590">
        <v>95604447.751047</v>
      </c>
      <c r="I2590">
        <v>131872.8525292</v>
      </c>
      <c r="J2590">
        <v>113327.03002193001</v>
      </c>
      <c r="K2590">
        <v>3.9803902484857983E-4</v>
      </c>
      <c r="L2590">
        <v>6.1138023883417218E-4</v>
      </c>
      <c r="M2590">
        <v>5.1992813396932425E-4</v>
      </c>
      <c r="N2590">
        <v>5.2139522547791934E-4</v>
      </c>
      <c r="O2590" t="s">
        <v>159</v>
      </c>
    </row>
    <row r="2591" spans="1:15">
      <c r="A2591" t="s">
        <v>8613</v>
      </c>
      <c r="B2591" t="s">
        <v>159</v>
      </c>
      <c r="C2591" t="s">
        <v>8614</v>
      </c>
      <c r="D2591" t="s">
        <v>158</v>
      </c>
      <c r="E2591" t="s">
        <v>8615</v>
      </c>
      <c r="F2591" t="s">
        <v>8616</v>
      </c>
      <c r="G2591">
        <v>93654323.763238996</v>
      </c>
      <c r="H2591">
        <v>271700410.49156201</v>
      </c>
      <c r="I2591">
        <v>733346.60610520002</v>
      </c>
      <c r="J2591">
        <v>633257.27546970011</v>
      </c>
      <c r="K2591">
        <v>8.9142802871814959E-4</v>
      </c>
      <c r="L2591">
        <v>1.7374951246016128E-3</v>
      </c>
      <c r="M2591">
        <v>2.8913269498025526E-3</v>
      </c>
      <c r="N2591">
        <v>2.9134913344606691E-3</v>
      </c>
      <c r="O2591" t="s">
        <v>159</v>
      </c>
    </row>
    <row r="2592" spans="1:15">
      <c r="A2592" t="s">
        <v>8617</v>
      </c>
      <c r="B2592" t="s">
        <v>159</v>
      </c>
      <c r="C2592" t="s">
        <v>8618</v>
      </c>
      <c r="D2592" t="s">
        <v>158</v>
      </c>
      <c r="E2592" t="s">
        <v>8619</v>
      </c>
      <c r="F2592" t="s">
        <v>8620</v>
      </c>
      <c r="G2592">
        <v>415368745.50780058</v>
      </c>
      <c r="H2592">
        <v>936336702.89007473</v>
      </c>
      <c r="I2592">
        <v>705328.79251539998</v>
      </c>
      <c r="J2592">
        <v>597765.08482995199</v>
      </c>
      <c r="K2592">
        <v>3.9535958097909789E-3</v>
      </c>
      <c r="L2592">
        <v>5.9877732731934115E-3</v>
      </c>
      <c r="M2592">
        <v>2.7808625952499767E-3</v>
      </c>
      <c r="N2592">
        <v>2.7501987930631249E-3</v>
      </c>
      <c r="O2592" t="s">
        <v>788</v>
      </c>
    </row>
    <row r="2593" spans="1:15">
      <c r="A2593" t="s">
        <v>8621</v>
      </c>
      <c r="B2593" t="s">
        <v>159</v>
      </c>
      <c r="C2593" t="s">
        <v>2563</v>
      </c>
      <c r="D2593" t="s">
        <v>158</v>
      </c>
      <c r="E2593" t="s">
        <v>2564</v>
      </c>
      <c r="F2593" t="s">
        <v>8622</v>
      </c>
      <c r="G2593">
        <v>8165972.3977523996</v>
      </c>
      <c r="H2593">
        <v>39830233.558656</v>
      </c>
      <c r="I2593">
        <v>34995.989394199998</v>
      </c>
      <c r="J2593">
        <v>29605.131668329999</v>
      </c>
      <c r="K2593">
        <v>7.7726007562637793E-5</v>
      </c>
      <c r="L2593">
        <v>2.5471009224720175E-4</v>
      </c>
      <c r="M2593">
        <v>1.3797683991182146E-4</v>
      </c>
      <c r="N2593">
        <v>1.3620734875453264E-4</v>
      </c>
      <c r="O2593" t="s">
        <v>159</v>
      </c>
    </row>
    <row r="2594" spans="1:15">
      <c r="A2594" t="s">
        <v>8623</v>
      </c>
      <c r="B2594" t="s">
        <v>159</v>
      </c>
      <c r="C2594" t="s">
        <v>3432</v>
      </c>
      <c r="D2594" t="s">
        <v>158</v>
      </c>
      <c r="E2594" t="s">
        <v>3433</v>
      </c>
      <c r="F2594" t="s">
        <v>8624</v>
      </c>
      <c r="G2594">
        <v>870125306.84708917</v>
      </c>
      <c r="H2594">
        <v>1366363529.5857744</v>
      </c>
      <c r="I2594">
        <v>1307616.1047276002</v>
      </c>
      <c r="J2594">
        <v>1119490.7577551003</v>
      </c>
      <c r="K2594">
        <v>8.2820958590374642E-3</v>
      </c>
      <c r="L2594">
        <v>8.7377489301307606E-3</v>
      </c>
      <c r="M2594">
        <v>5.1554689857695917E-3</v>
      </c>
      <c r="N2594">
        <v>5.1505553083603757E-3</v>
      </c>
      <c r="O2594" t="s">
        <v>159</v>
      </c>
    </row>
    <row r="2595" spans="1:15">
      <c r="A2595" t="s">
        <v>8625</v>
      </c>
      <c r="B2595" t="s">
        <v>159</v>
      </c>
      <c r="C2595" t="s">
        <v>1350</v>
      </c>
      <c r="D2595" t="s">
        <v>158</v>
      </c>
      <c r="E2595" t="s">
        <v>1351</v>
      </c>
      <c r="F2595" t="s">
        <v>8626</v>
      </c>
      <c r="G2595">
        <v>2994413570.261693</v>
      </c>
      <c r="H2595">
        <v>3405614516.6164875</v>
      </c>
      <c r="I2595">
        <v>6388803.4520740006</v>
      </c>
      <c r="J2595">
        <v>5522187.2175099999</v>
      </c>
      <c r="K2595">
        <v>2.8501665260573981E-2</v>
      </c>
      <c r="L2595">
        <v>2.1778541328620452E-2</v>
      </c>
      <c r="M2595">
        <v>2.5188798099275961E-2</v>
      </c>
      <c r="N2595">
        <v>2.5406489950788844E-2</v>
      </c>
      <c r="O2595" t="s">
        <v>715</v>
      </c>
    </row>
    <row r="2596" spans="1:15">
      <c r="A2596" t="s">
        <v>8627</v>
      </c>
      <c r="B2596" t="s">
        <v>159</v>
      </c>
      <c r="C2596" t="s">
        <v>8628</v>
      </c>
      <c r="D2596" t="s">
        <v>158</v>
      </c>
      <c r="E2596" t="s">
        <v>8629</v>
      </c>
      <c r="F2596" t="s">
        <v>8630</v>
      </c>
      <c r="G2596">
        <v>119514900.28621869</v>
      </c>
      <c r="H2596">
        <v>318669691.91868973</v>
      </c>
      <c r="I2596">
        <v>420371.3093423</v>
      </c>
      <c r="J2596">
        <v>356574.37767117994</v>
      </c>
      <c r="K2596">
        <v>1.1375762237515463E-3</v>
      </c>
      <c r="L2596">
        <v>2.0378586659670021E-3</v>
      </c>
      <c r="M2596">
        <v>1.6573757695291244E-3</v>
      </c>
      <c r="N2596">
        <v>1.640528107103282E-3</v>
      </c>
      <c r="O2596" t="s">
        <v>159</v>
      </c>
    </row>
    <row r="2597" spans="1:15">
      <c r="A2597" t="s">
        <v>8631</v>
      </c>
      <c r="B2597" t="s">
        <v>159</v>
      </c>
      <c r="C2597" t="s">
        <v>8632</v>
      </c>
      <c r="D2597" t="s">
        <v>158</v>
      </c>
      <c r="E2597" t="s">
        <v>8633</v>
      </c>
      <c r="F2597" t="s">
        <v>8634</v>
      </c>
      <c r="G2597">
        <v>87266154.927839592</v>
      </c>
      <c r="H2597">
        <v>159600528.07165426</v>
      </c>
      <c r="I2597">
        <v>287709.81866474997</v>
      </c>
      <c r="J2597">
        <v>245461.078782058</v>
      </c>
      <c r="K2597">
        <v>8.3062365233447166E-4</v>
      </c>
      <c r="L2597">
        <v>1.0206283417336028E-3</v>
      </c>
      <c r="M2597">
        <v>1.1343383135652839E-3</v>
      </c>
      <c r="N2597">
        <v>1.1293178202310473E-3</v>
      </c>
      <c r="O2597" t="s">
        <v>775</v>
      </c>
    </row>
    <row r="2598" spans="1:15">
      <c r="A2598" t="s">
        <v>8635</v>
      </c>
      <c r="B2598" t="s">
        <v>159</v>
      </c>
      <c r="C2598" t="s">
        <v>1972</v>
      </c>
      <c r="D2598" t="s">
        <v>158</v>
      </c>
      <c r="E2598" t="s">
        <v>1973</v>
      </c>
      <c r="F2598" t="s">
        <v>8636</v>
      </c>
      <c r="G2598">
        <v>87795139.768878296</v>
      </c>
      <c r="H2598">
        <v>180796305.49371409</v>
      </c>
      <c r="I2598">
        <v>253227.6651593</v>
      </c>
      <c r="J2598">
        <v>215242.19874811699</v>
      </c>
      <c r="K2598">
        <v>8.3565867789571556E-4</v>
      </c>
      <c r="L2598">
        <v>1.1561730759735741E-3</v>
      </c>
      <c r="M2598">
        <v>9.9838734728613528E-4</v>
      </c>
      <c r="N2598">
        <v>9.9028673677339463E-4</v>
      </c>
      <c r="O2598" t="s">
        <v>159</v>
      </c>
    </row>
    <row r="2599" spans="1:15">
      <c r="A2599" t="s">
        <v>8637</v>
      </c>
      <c r="B2599" t="s">
        <v>159</v>
      </c>
      <c r="C2599" t="s">
        <v>440</v>
      </c>
      <c r="D2599" t="s">
        <v>158</v>
      </c>
      <c r="E2599" t="s">
        <v>441</v>
      </c>
      <c r="F2599" t="s">
        <v>8638</v>
      </c>
      <c r="G2599">
        <v>137755819.05223051</v>
      </c>
      <c r="H2599">
        <v>427178640.8276028</v>
      </c>
      <c r="I2599">
        <v>1044048.7568842</v>
      </c>
      <c r="J2599">
        <v>894272.37020122702</v>
      </c>
      <c r="K2599">
        <v>1.3111983866609788E-3</v>
      </c>
      <c r="L2599">
        <v>2.7317618123177401E-3</v>
      </c>
      <c r="M2599">
        <v>4.1163159174068698E-3</v>
      </c>
      <c r="N2599">
        <v>4.1143701022563987E-3</v>
      </c>
      <c r="O2599" t="s">
        <v>159</v>
      </c>
    </row>
    <row r="2600" spans="1:15">
      <c r="A2600" t="s">
        <v>8639</v>
      </c>
      <c r="B2600" t="s">
        <v>159</v>
      </c>
      <c r="C2600" t="s">
        <v>8640</v>
      </c>
      <c r="D2600" t="s">
        <v>158</v>
      </c>
      <c r="E2600" t="s">
        <v>8641</v>
      </c>
      <c r="F2600" t="s">
        <v>8642</v>
      </c>
      <c r="G2600">
        <v>11704849.696122</v>
      </c>
      <c r="H2600">
        <v>40157728.153646305</v>
      </c>
      <c r="I2600">
        <v>55647.491289099999</v>
      </c>
      <c r="J2600">
        <v>48111.930885640002</v>
      </c>
      <c r="K2600">
        <v>1.1141003075772366E-4</v>
      </c>
      <c r="L2600">
        <v>2.5680438522636791E-4</v>
      </c>
      <c r="M2600">
        <v>2.1939842621975249E-4</v>
      </c>
      <c r="N2600">
        <v>2.2135346745998777E-4</v>
      </c>
      <c r="O2600" t="s">
        <v>159</v>
      </c>
    </row>
    <row r="2601" spans="1:15">
      <c r="A2601" t="s">
        <v>8643</v>
      </c>
      <c r="B2601" t="s">
        <v>159</v>
      </c>
      <c r="C2601" t="s">
        <v>1978</v>
      </c>
      <c r="D2601" t="s">
        <v>158</v>
      </c>
      <c r="E2601" t="s">
        <v>1979</v>
      </c>
      <c r="F2601" t="s">
        <v>8644</v>
      </c>
      <c r="G2601">
        <v>18951074.168331001</v>
      </c>
      <c r="H2601">
        <v>54279001.359976992</v>
      </c>
      <c r="I2601">
        <v>52243.214118700002</v>
      </c>
      <c r="J2601">
        <v>44408.035359860005</v>
      </c>
      <c r="K2601">
        <v>1.8038162050770963E-4</v>
      </c>
      <c r="L2601">
        <v>3.4710842011824358E-4</v>
      </c>
      <c r="M2601">
        <v>2.0597656233515559E-4</v>
      </c>
      <c r="N2601">
        <v>2.043125775466369E-4</v>
      </c>
      <c r="O2601" t="s">
        <v>788</v>
      </c>
    </row>
    <row r="2602" spans="1:15">
      <c r="A2602" t="s">
        <v>8645</v>
      </c>
      <c r="B2602" t="s">
        <v>159</v>
      </c>
      <c r="C2602" t="s">
        <v>8646</v>
      </c>
      <c r="D2602" t="s">
        <v>158</v>
      </c>
      <c r="E2602" t="s">
        <v>8647</v>
      </c>
      <c r="F2602" t="s">
        <v>8648</v>
      </c>
      <c r="G2602">
        <v>3685930.1839314997</v>
      </c>
      <c r="H2602">
        <v>13543781.6278926</v>
      </c>
      <c r="I2602">
        <v>22629.318604799999</v>
      </c>
      <c r="J2602">
        <v>19458.044683699998</v>
      </c>
      <c r="K2602">
        <v>3.5083713659192481E-5</v>
      </c>
      <c r="L2602">
        <v>8.6611037887493776E-5</v>
      </c>
      <c r="M2602">
        <v>8.9219419839164913E-5</v>
      </c>
      <c r="N2602">
        <v>8.9522610742150038E-5</v>
      </c>
      <c r="O2602" t="s">
        <v>788</v>
      </c>
    </row>
    <row r="2603" spans="1:15">
      <c r="A2603" t="s">
        <v>8649</v>
      </c>
      <c r="B2603" t="s">
        <v>159</v>
      </c>
      <c r="C2603" t="s">
        <v>8650</v>
      </c>
      <c r="D2603" t="s">
        <v>158</v>
      </c>
      <c r="E2603" t="s">
        <v>8651</v>
      </c>
      <c r="F2603" t="s">
        <v>8652</v>
      </c>
      <c r="G2603">
        <v>2158437333.1472421</v>
      </c>
      <c r="H2603">
        <v>2675316398.9548173</v>
      </c>
      <c r="I2603">
        <v>4510808.2962651998</v>
      </c>
      <c r="J2603">
        <v>3875289.8584711999</v>
      </c>
      <c r="K2603">
        <v>2.0544609791463213E-2</v>
      </c>
      <c r="L2603">
        <v>1.7108362816018265E-2</v>
      </c>
      <c r="M2603">
        <v>1.7784525739679469E-2</v>
      </c>
      <c r="N2603">
        <v>1.7829441300622504E-2</v>
      </c>
      <c r="O2603" t="s">
        <v>159</v>
      </c>
    </row>
    <row r="2604" spans="1:15">
      <c r="A2604" t="s">
        <v>8653</v>
      </c>
      <c r="B2604" t="s">
        <v>159</v>
      </c>
      <c r="C2604" t="s">
        <v>444</v>
      </c>
      <c r="D2604" t="s">
        <v>158</v>
      </c>
      <c r="E2604" t="s">
        <v>445</v>
      </c>
      <c r="F2604" t="s">
        <v>8654</v>
      </c>
      <c r="G2604">
        <v>56491781.795310006</v>
      </c>
      <c r="H2604">
        <v>114105290.24580128</v>
      </c>
      <c r="I2604">
        <v>238512.05842280004</v>
      </c>
      <c r="J2604">
        <v>202699.29523207</v>
      </c>
      <c r="K2604">
        <v>5.3770456783048821E-4</v>
      </c>
      <c r="L2604">
        <v>7.2969115186334555E-4</v>
      </c>
      <c r="M2604">
        <v>9.4036890145748604E-4</v>
      </c>
      <c r="N2604">
        <v>9.3257932129068417E-4</v>
      </c>
      <c r="O2604" t="s">
        <v>788</v>
      </c>
    </row>
    <row r="2605" spans="1:15">
      <c r="A2605" t="s">
        <v>8655</v>
      </c>
      <c r="B2605" t="s">
        <v>159</v>
      </c>
      <c r="C2605" t="s">
        <v>8656</v>
      </c>
      <c r="D2605" t="s">
        <v>158</v>
      </c>
      <c r="E2605" t="s">
        <v>8657</v>
      </c>
      <c r="F2605" t="s">
        <v>8658</v>
      </c>
      <c r="G2605">
        <v>133914847.272414</v>
      </c>
      <c r="H2605">
        <v>331987971.28391302</v>
      </c>
      <c r="I2605">
        <v>490591.204922</v>
      </c>
      <c r="J2605">
        <v>419537.89513399999</v>
      </c>
      <c r="K2605">
        <v>1.274638943760086E-3</v>
      </c>
      <c r="L2605">
        <v>2.1230276409541647E-3</v>
      </c>
      <c r="M2605">
        <v>1.9342280448538744E-3</v>
      </c>
      <c r="N2605">
        <v>1.9302107836726514E-3</v>
      </c>
      <c r="O2605" t="s">
        <v>159</v>
      </c>
    </row>
    <row r="2606" spans="1:15">
      <c r="A2606" t="s">
        <v>8659</v>
      </c>
      <c r="B2606" t="s">
        <v>159</v>
      </c>
      <c r="C2606" t="s">
        <v>8660</v>
      </c>
      <c r="D2606" t="s">
        <v>158</v>
      </c>
      <c r="E2606" t="s">
        <v>8661</v>
      </c>
      <c r="F2606" t="s">
        <v>8662</v>
      </c>
      <c r="G2606">
        <v>144834133.8094593</v>
      </c>
      <c r="H2606">
        <v>302884941.17505878</v>
      </c>
      <c r="I2606">
        <v>574757.25815689994</v>
      </c>
      <c r="J2606">
        <v>495089.59907794301</v>
      </c>
      <c r="K2606">
        <v>1.3785717648152479E-3</v>
      </c>
      <c r="L2606">
        <v>1.9369168697787249E-3</v>
      </c>
      <c r="M2606">
        <v>2.2660650997344055E-3</v>
      </c>
      <c r="N2606">
        <v>2.2778092136806587E-3</v>
      </c>
      <c r="O2606" t="s">
        <v>159</v>
      </c>
    </row>
    <row r="2607" spans="1:15">
      <c r="A2607" t="s">
        <v>8663</v>
      </c>
      <c r="B2607" t="s">
        <v>159</v>
      </c>
      <c r="C2607" t="s">
        <v>8664</v>
      </c>
      <c r="D2607" t="s">
        <v>158</v>
      </c>
      <c r="E2607" t="s">
        <v>8665</v>
      </c>
      <c r="F2607" t="s">
        <v>8666</v>
      </c>
      <c r="G2607">
        <v>63694480.190018296</v>
      </c>
      <c r="H2607">
        <v>225759959.97678301</v>
      </c>
      <c r="I2607">
        <v>241240.253184</v>
      </c>
      <c r="J2607">
        <v>205058.31218086</v>
      </c>
      <c r="K2607">
        <v>6.0626186420986185E-4</v>
      </c>
      <c r="L2607">
        <v>1.4437108471063488E-3</v>
      </c>
      <c r="M2607">
        <v>9.5112521091838512E-4</v>
      </c>
      <c r="N2607">
        <v>9.4343269116795513E-4</v>
      </c>
      <c r="O2607" t="s">
        <v>788</v>
      </c>
    </row>
    <row r="2608" spans="1:15">
      <c r="A2608" t="s">
        <v>8667</v>
      </c>
      <c r="B2608" t="s">
        <v>159</v>
      </c>
      <c r="C2608" t="s">
        <v>8668</v>
      </c>
      <c r="D2608" t="s">
        <v>158</v>
      </c>
      <c r="E2608" t="s">
        <v>8669</v>
      </c>
      <c r="F2608" t="s">
        <v>8670</v>
      </c>
      <c r="G2608">
        <v>946987366.43287539</v>
      </c>
      <c r="H2608">
        <v>1542695051.8164361</v>
      </c>
      <c r="I2608">
        <v>2355278.3556338502</v>
      </c>
      <c r="J2608">
        <v>2023313.7452394001</v>
      </c>
      <c r="K2608">
        <v>9.0136904240998034E-3</v>
      </c>
      <c r="L2608">
        <v>9.8653701936947721E-3</v>
      </c>
      <c r="M2608">
        <v>9.2860316352972958E-3</v>
      </c>
      <c r="N2608">
        <v>9.3088659096380363E-3</v>
      </c>
      <c r="O2608" t="s">
        <v>775</v>
      </c>
    </row>
    <row r="2609" spans="1:15">
      <c r="A2609" t="s">
        <v>8671</v>
      </c>
      <c r="B2609" t="s">
        <v>159</v>
      </c>
      <c r="C2609" t="s">
        <v>8672</v>
      </c>
      <c r="D2609" t="s">
        <v>158</v>
      </c>
      <c r="E2609" t="s">
        <v>8673</v>
      </c>
      <c r="F2609" t="s">
        <v>8674</v>
      </c>
      <c r="G2609">
        <v>44120047.9943811</v>
      </c>
      <c r="H2609">
        <v>130493831.3770355</v>
      </c>
      <c r="I2609">
        <v>141958.095091</v>
      </c>
      <c r="J2609">
        <v>120668.22469456002</v>
      </c>
      <c r="K2609">
        <v>4.1994694777796221E-4</v>
      </c>
      <c r="L2609">
        <v>8.3449412313355931E-4</v>
      </c>
      <c r="M2609">
        <v>5.596906874078617E-4</v>
      </c>
      <c r="N2609">
        <v>5.551706085517768E-4</v>
      </c>
      <c r="O2609" t="s">
        <v>788</v>
      </c>
    </row>
    <row r="2610" spans="1:15">
      <c r="A2610" t="s">
        <v>8675</v>
      </c>
      <c r="B2610" t="s">
        <v>159</v>
      </c>
      <c r="C2610" t="s">
        <v>8676</v>
      </c>
      <c r="D2610" t="s">
        <v>158</v>
      </c>
      <c r="E2610" t="s">
        <v>8677</v>
      </c>
      <c r="F2610" t="s">
        <v>8678</v>
      </c>
      <c r="G2610">
        <v>78115099.063598201</v>
      </c>
      <c r="H2610">
        <v>242853670.96338728</v>
      </c>
      <c r="I2610">
        <v>446018.85595750995</v>
      </c>
      <c r="J2610">
        <v>381157.37379558396</v>
      </c>
      <c r="K2610">
        <v>7.4352134502004598E-4</v>
      </c>
      <c r="L2610">
        <v>1.5530233043339258E-3</v>
      </c>
      <c r="M2610">
        <v>1.7584949976097082E-3</v>
      </c>
      <c r="N2610">
        <v>1.7536296046429785E-3</v>
      </c>
      <c r="O2610" t="s">
        <v>159</v>
      </c>
    </row>
    <row r="2611" spans="1:15">
      <c r="A2611" t="s">
        <v>8679</v>
      </c>
      <c r="B2611" t="s">
        <v>159</v>
      </c>
      <c r="C2611" t="s">
        <v>8680</v>
      </c>
      <c r="D2611" t="s">
        <v>158</v>
      </c>
      <c r="E2611" t="s">
        <v>8681</v>
      </c>
      <c r="F2611" t="s">
        <v>8682</v>
      </c>
      <c r="G2611">
        <v>10934796.944511</v>
      </c>
      <c r="H2611">
        <v>84925142.326325998</v>
      </c>
      <c r="I2611">
        <v>69895.387502800004</v>
      </c>
      <c r="J2611">
        <v>59128.551240250003</v>
      </c>
      <c r="K2611">
        <v>1.0408045344837338E-4</v>
      </c>
      <c r="L2611">
        <v>5.430872205203093E-4</v>
      </c>
      <c r="M2611">
        <v>2.7557285446105673E-4</v>
      </c>
      <c r="N2611">
        <v>2.7203875633312764E-4</v>
      </c>
      <c r="O2611" t="s">
        <v>159</v>
      </c>
    </row>
    <row r="2612" spans="1:15">
      <c r="A2612" t="s">
        <v>8683</v>
      </c>
      <c r="B2612" t="s">
        <v>159</v>
      </c>
      <c r="C2612" t="s">
        <v>8684</v>
      </c>
      <c r="D2612" t="s">
        <v>158</v>
      </c>
      <c r="E2612" t="s">
        <v>8685</v>
      </c>
      <c r="F2612" t="s">
        <v>8686</v>
      </c>
      <c r="G2612">
        <v>28604068.804175001</v>
      </c>
      <c r="H2612">
        <v>81804686.3957849</v>
      </c>
      <c r="I2612">
        <v>143531.34744499999</v>
      </c>
      <c r="J2612">
        <v>123589.70944871</v>
      </c>
      <c r="K2612">
        <v>2.7226152133546925E-4</v>
      </c>
      <c r="L2612">
        <v>5.2313223791266347E-4</v>
      </c>
      <c r="M2612">
        <v>5.6589346641043874E-4</v>
      </c>
      <c r="N2612">
        <v>5.6861178142841146E-4</v>
      </c>
      <c r="O2612" t="s">
        <v>159</v>
      </c>
    </row>
    <row r="2613" spans="1:15">
      <c r="A2613" t="s">
        <v>8687</v>
      </c>
      <c r="B2613" t="s">
        <v>159</v>
      </c>
      <c r="C2613" t="s">
        <v>8688</v>
      </c>
      <c r="D2613" t="s">
        <v>158</v>
      </c>
      <c r="E2613" t="s">
        <v>8689</v>
      </c>
      <c r="F2613" t="s">
        <v>8690</v>
      </c>
      <c r="G2613">
        <v>144394676.51319149</v>
      </c>
      <c r="H2613">
        <v>356016373.14420199</v>
      </c>
      <c r="I2613">
        <v>953502.26150689996</v>
      </c>
      <c r="J2613">
        <v>816726.8800690301</v>
      </c>
      <c r="K2613">
        <v>1.3743888874468931E-3</v>
      </c>
      <c r="L2613">
        <v>2.2766867061307225E-3</v>
      </c>
      <c r="M2613">
        <v>3.7593230301213123E-3</v>
      </c>
      <c r="N2613">
        <v>3.7575986567817527E-3</v>
      </c>
      <c r="O2613" t="s">
        <v>159</v>
      </c>
    </row>
    <row r="2614" spans="1:15">
      <c r="A2614" t="s">
        <v>8691</v>
      </c>
      <c r="B2614" t="s">
        <v>159</v>
      </c>
      <c r="C2614" t="s">
        <v>3460</v>
      </c>
      <c r="D2614" t="s">
        <v>158</v>
      </c>
      <c r="E2614" t="s">
        <v>3461</v>
      </c>
      <c r="F2614" t="s">
        <v>8692</v>
      </c>
      <c r="G2614">
        <v>53961520.137528509</v>
      </c>
      <c r="H2614">
        <v>140452990.33058301</v>
      </c>
      <c r="I2614">
        <v>245399.0015017</v>
      </c>
      <c r="J2614">
        <v>211223.52104857101</v>
      </c>
      <c r="K2614">
        <v>5.1362083019719572E-4</v>
      </c>
      <c r="L2614">
        <v>8.981818816305553E-4</v>
      </c>
      <c r="M2614">
        <v>9.6752168836616804E-4</v>
      </c>
      <c r="N2614">
        <v>9.7179759640791963E-4</v>
      </c>
      <c r="O2614" t="s">
        <v>788</v>
      </c>
    </row>
    <row r="2615" spans="1:15">
      <c r="A2615" t="s">
        <v>8693</v>
      </c>
      <c r="B2615" t="s">
        <v>159</v>
      </c>
      <c r="C2615" t="s">
        <v>3828</v>
      </c>
      <c r="D2615" t="s">
        <v>158</v>
      </c>
      <c r="E2615" t="s">
        <v>3829</v>
      </c>
      <c r="F2615" t="s">
        <v>8694</v>
      </c>
      <c r="G2615">
        <v>539675063.56103396</v>
      </c>
      <c r="H2615">
        <v>884942338.57155597</v>
      </c>
      <c r="I2615">
        <v>1557788.7862463</v>
      </c>
      <c r="J2615">
        <v>1324044.6890232</v>
      </c>
      <c r="K2615">
        <v>5.1367780869866009E-3</v>
      </c>
      <c r="L2615">
        <v>5.6591117990577337E-3</v>
      </c>
      <c r="M2615">
        <v>6.1418116103315228E-3</v>
      </c>
      <c r="N2615">
        <v>6.0916674428201515E-3</v>
      </c>
      <c r="O2615" t="s">
        <v>159</v>
      </c>
    </row>
    <row r="2616" spans="1:15">
      <c r="A2616" t="s">
        <v>8695</v>
      </c>
      <c r="B2616" t="s">
        <v>159</v>
      </c>
      <c r="C2616" t="s">
        <v>8696</v>
      </c>
      <c r="D2616" t="s">
        <v>158</v>
      </c>
      <c r="E2616" t="s">
        <v>8697</v>
      </c>
      <c r="F2616" t="s">
        <v>8698</v>
      </c>
      <c r="G2616">
        <v>525489095.53897625</v>
      </c>
      <c r="H2616">
        <v>888874618.62280798</v>
      </c>
      <c r="I2616">
        <v>1087163.1555336798</v>
      </c>
      <c r="J2616">
        <v>938354.0166505801</v>
      </c>
      <c r="K2616">
        <v>5.0017520785630015E-3</v>
      </c>
      <c r="L2616">
        <v>5.6842583102656389E-3</v>
      </c>
      <c r="M2616">
        <v>4.2863007809106754E-3</v>
      </c>
      <c r="N2616">
        <v>4.3171810290533923E-3</v>
      </c>
      <c r="O2616" t="s">
        <v>788</v>
      </c>
    </row>
    <row r="2617" spans="1:15">
      <c r="A2617" t="s">
        <v>8699</v>
      </c>
      <c r="B2617" t="s">
        <v>159</v>
      </c>
      <c r="C2617" t="s">
        <v>8700</v>
      </c>
      <c r="D2617" t="s">
        <v>158</v>
      </c>
      <c r="E2617" t="s">
        <v>8701</v>
      </c>
      <c r="F2617" t="s">
        <v>8702</v>
      </c>
      <c r="G2617">
        <v>106568027.12835009</v>
      </c>
      <c r="H2617">
        <v>268444593.99145788</v>
      </c>
      <c r="I2617">
        <v>429440.85245890002</v>
      </c>
      <c r="J2617">
        <v>367244.65333309502</v>
      </c>
      <c r="K2617">
        <v>1.0143442665558567E-3</v>
      </c>
      <c r="L2617">
        <v>1.7166745255995952E-3</v>
      </c>
      <c r="M2617">
        <v>1.6931337783848443E-3</v>
      </c>
      <c r="N2617">
        <v>1.6896199326243352E-3</v>
      </c>
      <c r="O2617" t="s">
        <v>775</v>
      </c>
    </row>
    <row r="2618" spans="1:15">
      <c r="A2618" t="s">
        <v>8703</v>
      </c>
      <c r="B2618" t="s">
        <v>159</v>
      </c>
      <c r="C2618" t="s">
        <v>6236</v>
      </c>
      <c r="D2618" t="s">
        <v>158</v>
      </c>
      <c r="E2618" t="s">
        <v>6237</v>
      </c>
      <c r="F2618" t="s">
        <v>8704</v>
      </c>
      <c r="G2618">
        <v>567945154.94114494</v>
      </c>
      <c r="H2618">
        <v>910112494.86023283</v>
      </c>
      <c r="I2618">
        <v>1581238.7126886998</v>
      </c>
      <c r="J2618">
        <v>1362063.633528</v>
      </c>
      <c r="K2618">
        <v>5.4058607178575748E-3</v>
      </c>
      <c r="L2618">
        <v>5.8200722619363675E-3</v>
      </c>
      <c r="M2618">
        <v>6.2342663973712978E-3</v>
      </c>
      <c r="N2618">
        <v>6.2665850784334454E-3</v>
      </c>
      <c r="O2618" t="s">
        <v>159</v>
      </c>
    </row>
    <row r="2619" spans="1:15">
      <c r="A2619" t="s">
        <v>8705</v>
      </c>
      <c r="B2619" t="s">
        <v>159</v>
      </c>
      <c r="C2619" t="s">
        <v>456</v>
      </c>
      <c r="D2619" t="s">
        <v>158</v>
      </c>
      <c r="E2619" t="s">
        <v>457</v>
      </c>
      <c r="F2619" t="s">
        <v>8706</v>
      </c>
      <c r="G2619">
        <v>112133886.356168</v>
      </c>
      <c r="H2619">
        <v>232619238.85645851</v>
      </c>
      <c r="I2619">
        <v>423307.68924089998</v>
      </c>
      <c r="J2619">
        <v>359820.481517807</v>
      </c>
      <c r="K2619">
        <v>1.06732167026996E-3</v>
      </c>
      <c r="L2619">
        <v>1.4875752034028925E-3</v>
      </c>
      <c r="M2619">
        <v>1.6689528795409525E-3</v>
      </c>
      <c r="N2619">
        <v>1.6554627881472425E-3</v>
      </c>
      <c r="O2619" t="s">
        <v>788</v>
      </c>
    </row>
    <row r="2620" spans="1:15">
      <c r="A2620" t="s">
        <v>8707</v>
      </c>
      <c r="B2620" t="s">
        <v>159</v>
      </c>
      <c r="C2620" t="s">
        <v>2020</v>
      </c>
      <c r="D2620" t="s">
        <v>158</v>
      </c>
      <c r="E2620" t="s">
        <v>2021</v>
      </c>
      <c r="F2620" t="s">
        <v>8708</v>
      </c>
      <c r="G2620">
        <v>18126729.665313002</v>
      </c>
      <c r="H2620">
        <v>62092175.73178</v>
      </c>
      <c r="I2620">
        <v>105358.64955630001</v>
      </c>
      <c r="J2620">
        <v>90593.682763870005</v>
      </c>
      <c r="K2620">
        <v>1.7253527913464408E-4</v>
      </c>
      <c r="L2620">
        <v>3.9707283627098101E-4</v>
      </c>
      <c r="M2620">
        <v>4.1539198561891719E-4</v>
      </c>
      <c r="N2620">
        <v>4.1680359612708979E-4</v>
      </c>
      <c r="O2620" t="s">
        <v>788</v>
      </c>
    </row>
    <row r="2621" spans="1:15">
      <c r="A2621" t="s">
        <v>8709</v>
      </c>
      <c r="B2621" t="s">
        <v>159</v>
      </c>
      <c r="C2621" t="s">
        <v>1630</v>
      </c>
      <c r="D2621" t="s">
        <v>158</v>
      </c>
      <c r="E2621" t="s">
        <v>1631</v>
      </c>
      <c r="F2621" t="s">
        <v>8710</v>
      </c>
      <c r="G2621">
        <v>29674790.186207</v>
      </c>
      <c r="H2621">
        <v>94549919.105976</v>
      </c>
      <c r="I2621">
        <v>116745.8726624</v>
      </c>
      <c r="J2621">
        <v>99597.76579835001</v>
      </c>
      <c r="K2621">
        <v>2.8245294670205555E-4</v>
      </c>
      <c r="L2621">
        <v>6.046366407061873E-4</v>
      </c>
      <c r="M2621">
        <v>4.6028778901663304E-4</v>
      </c>
      <c r="N2621">
        <v>4.5822959928870215E-4</v>
      </c>
      <c r="O2621" t="s">
        <v>159</v>
      </c>
    </row>
    <row r="2622" spans="1:15">
      <c r="A2622" t="s">
        <v>8711</v>
      </c>
      <c r="B2622" t="s">
        <v>159</v>
      </c>
      <c r="C2622" t="s">
        <v>8712</v>
      </c>
      <c r="D2622" t="s">
        <v>158</v>
      </c>
      <c r="E2622" t="s">
        <v>8713</v>
      </c>
      <c r="F2622" t="s">
        <v>8714</v>
      </c>
      <c r="G2622">
        <v>7697950.9137816001</v>
      </c>
      <c r="H2622">
        <v>27730852.4218693</v>
      </c>
      <c r="I2622">
        <v>32604.692363599999</v>
      </c>
      <c r="J2622">
        <v>28063.659574090001</v>
      </c>
      <c r="K2622">
        <v>7.3271248272414885E-5</v>
      </c>
      <c r="L2622">
        <v>1.7733584132932731E-4</v>
      </c>
      <c r="M2622">
        <v>1.2854879934819639E-4</v>
      </c>
      <c r="N2622">
        <v>1.2911534087266493E-4</v>
      </c>
      <c r="O2622" t="s">
        <v>788</v>
      </c>
    </row>
    <row r="2623" spans="1:15">
      <c r="A2623" t="s">
        <v>8715</v>
      </c>
      <c r="B2623" t="s">
        <v>159</v>
      </c>
      <c r="C2623" t="s">
        <v>8235</v>
      </c>
      <c r="D2623" t="s">
        <v>158</v>
      </c>
      <c r="E2623" t="s">
        <v>8236</v>
      </c>
      <c r="F2623" t="s">
        <v>8716</v>
      </c>
      <c r="G2623">
        <v>34700195.302935995</v>
      </c>
      <c r="H2623">
        <v>82090428.494599998</v>
      </c>
      <c r="I2623">
        <v>153391.5519315</v>
      </c>
      <c r="J2623">
        <v>131895.25161574999</v>
      </c>
      <c r="K2623">
        <v>3.3028615713706833E-4</v>
      </c>
      <c r="L2623">
        <v>5.2495952813532613E-4</v>
      </c>
      <c r="M2623">
        <v>6.0476877410947216E-4</v>
      </c>
      <c r="N2623">
        <v>6.0682393637557803E-4</v>
      </c>
      <c r="O2623" t="s">
        <v>159</v>
      </c>
    </row>
    <row r="2624" spans="1:15">
      <c r="A2624" t="s">
        <v>8717</v>
      </c>
      <c r="B2624" t="s">
        <v>159</v>
      </c>
      <c r="C2624" t="s">
        <v>2593</v>
      </c>
      <c r="D2624" t="s">
        <v>158</v>
      </c>
      <c r="E2624" t="s">
        <v>2594</v>
      </c>
      <c r="F2624" t="s">
        <v>8718</v>
      </c>
      <c r="G2624">
        <v>165255314.39908788</v>
      </c>
      <c r="H2624">
        <v>364856449.99359566</v>
      </c>
      <c r="I2624">
        <v>916945.84182760981</v>
      </c>
      <c r="J2624">
        <v>786287.79192162002</v>
      </c>
      <c r="K2624">
        <v>1.5729462691160877E-3</v>
      </c>
      <c r="L2624">
        <v>2.3332180540191426E-3</v>
      </c>
      <c r="M2624">
        <v>3.615193964101115E-3</v>
      </c>
      <c r="N2624">
        <v>3.6175544393969861E-3</v>
      </c>
      <c r="O2624" t="s">
        <v>775</v>
      </c>
    </row>
    <row r="2625" spans="1:15">
      <c r="A2625" t="s">
        <v>8719</v>
      </c>
      <c r="B2625" t="s">
        <v>159</v>
      </c>
      <c r="C2625" t="s">
        <v>2032</v>
      </c>
      <c r="D2625" t="s">
        <v>158</v>
      </c>
      <c r="E2625" t="s">
        <v>2033</v>
      </c>
      <c r="F2625" t="s">
        <v>8720</v>
      </c>
      <c r="G2625">
        <v>18557023556.150585</v>
      </c>
      <c r="H2625">
        <v>23862815320.9077</v>
      </c>
      <c r="I2625">
        <v>42460795.215346292</v>
      </c>
      <c r="J2625">
        <v>36477847.411692932</v>
      </c>
      <c r="K2625">
        <v>0.17663093664906385</v>
      </c>
      <c r="L2625">
        <v>0.15260015693142812</v>
      </c>
      <c r="M2625">
        <v>0.16740793574841567</v>
      </c>
      <c r="N2625">
        <v>0.16782735303738497</v>
      </c>
      <c r="O2625" t="s">
        <v>775</v>
      </c>
    </row>
    <row r="2626" spans="1:15">
      <c r="A2626" t="s">
        <v>8721</v>
      </c>
      <c r="B2626" t="s">
        <v>159</v>
      </c>
      <c r="C2626" t="s">
        <v>2884</v>
      </c>
      <c r="D2626" t="s">
        <v>158</v>
      </c>
      <c r="E2626" t="s">
        <v>2885</v>
      </c>
      <c r="F2626" t="s">
        <v>8722</v>
      </c>
      <c r="G2626">
        <v>248245123.21876842</v>
      </c>
      <c r="H2626">
        <v>470891558.54075623</v>
      </c>
      <c r="I2626">
        <v>1014270.2356681</v>
      </c>
      <c r="J2626">
        <v>871807.69193139998</v>
      </c>
      <c r="K2626">
        <v>2.3628664640111597E-3</v>
      </c>
      <c r="L2626">
        <v>3.0113012553068196E-3</v>
      </c>
      <c r="M2626">
        <v>3.9989097138455679E-3</v>
      </c>
      <c r="N2626">
        <v>4.0110145657218333E-3</v>
      </c>
      <c r="O2626" t="s">
        <v>788</v>
      </c>
    </row>
    <row r="2627" spans="1:15">
      <c r="A2627" t="s">
        <v>8723</v>
      </c>
      <c r="B2627" t="s">
        <v>159</v>
      </c>
      <c r="C2627" t="s">
        <v>8724</v>
      </c>
      <c r="D2627" t="s">
        <v>158</v>
      </c>
      <c r="E2627" t="s">
        <v>8725</v>
      </c>
      <c r="F2627" t="s">
        <v>8726</v>
      </c>
      <c r="G2627">
        <v>27880996.280325599</v>
      </c>
      <c r="H2627">
        <v>98399642.750859305</v>
      </c>
      <c r="I2627">
        <v>115227.03005625001</v>
      </c>
      <c r="J2627">
        <v>99178.528614762996</v>
      </c>
      <c r="K2627">
        <v>2.6537911496430359E-4</v>
      </c>
      <c r="L2627">
        <v>6.2925521250718948E-4</v>
      </c>
      <c r="M2627">
        <v>4.5429952845456008E-4</v>
      </c>
      <c r="N2627">
        <v>4.5630077201931391E-4</v>
      </c>
      <c r="O2627" t="s">
        <v>788</v>
      </c>
    </row>
    <row r="2628" spans="1:15">
      <c r="A2628" t="s">
        <v>8727</v>
      </c>
      <c r="B2628" t="s">
        <v>159</v>
      </c>
      <c r="C2628" t="s">
        <v>3482</v>
      </c>
      <c r="D2628" t="s">
        <v>158</v>
      </c>
      <c r="E2628" t="s">
        <v>3483</v>
      </c>
      <c r="F2628" t="s">
        <v>8728</v>
      </c>
      <c r="G2628">
        <v>16799943.138020001</v>
      </c>
      <c r="H2628">
        <v>51059903.032718003</v>
      </c>
      <c r="I2628">
        <v>72812.234941899995</v>
      </c>
      <c r="J2628">
        <v>62952.293571269998</v>
      </c>
      <c r="K2628">
        <v>1.5990655414865637E-4</v>
      </c>
      <c r="L2628">
        <v>3.2652262991238223E-4</v>
      </c>
      <c r="M2628">
        <v>2.8707295487595189E-4</v>
      </c>
      <c r="N2628">
        <v>2.8963103766676743E-4</v>
      </c>
      <c r="O2628" t="s">
        <v>159</v>
      </c>
    </row>
    <row r="2629" spans="1:15">
      <c r="A2629" t="s">
        <v>8729</v>
      </c>
      <c r="B2629" t="s">
        <v>159</v>
      </c>
      <c r="C2629" t="s">
        <v>8730</v>
      </c>
      <c r="D2629" t="s">
        <v>158</v>
      </c>
      <c r="E2629" t="s">
        <v>8731</v>
      </c>
      <c r="F2629" t="s">
        <v>8732</v>
      </c>
      <c r="G2629">
        <v>982318880.30776596</v>
      </c>
      <c r="H2629">
        <v>1512650554.1191585</v>
      </c>
      <c r="I2629">
        <v>2674004.7104441999</v>
      </c>
      <c r="J2629">
        <v>2285092.4102989999</v>
      </c>
      <c r="K2629">
        <v>9.3499856478498917E-3</v>
      </c>
      <c r="L2629">
        <v>9.6732388377808089E-3</v>
      </c>
      <c r="M2629">
        <v>1.0542657208530395E-2</v>
      </c>
      <c r="N2629">
        <v>1.0513257713320233E-2</v>
      </c>
      <c r="O2629" t="s">
        <v>159</v>
      </c>
    </row>
    <row r="2630" spans="1:15">
      <c r="A2630" t="s">
        <v>8733</v>
      </c>
      <c r="B2630" t="s">
        <v>159</v>
      </c>
      <c r="C2630" t="s">
        <v>8734</v>
      </c>
      <c r="D2630" t="s">
        <v>158</v>
      </c>
      <c r="E2630" t="s">
        <v>8735</v>
      </c>
      <c r="F2630" t="s">
        <v>8736</v>
      </c>
      <c r="G2630">
        <v>7312039.5880531995</v>
      </c>
      <c r="H2630">
        <v>35577218.365196995</v>
      </c>
      <c r="I2630">
        <v>39470.457116600002</v>
      </c>
      <c r="J2630">
        <v>33973.191902880004</v>
      </c>
      <c r="K2630">
        <v>6.9598036417041834E-5</v>
      </c>
      <c r="L2630">
        <v>2.2751251403919573E-4</v>
      </c>
      <c r="M2630">
        <v>1.5561808758937724E-4</v>
      </c>
      <c r="N2630">
        <v>1.5630392898304134E-4</v>
      </c>
      <c r="O2630" t="s">
        <v>788</v>
      </c>
    </row>
    <row r="2631" spans="1:15">
      <c r="A2631" t="s">
        <v>8737</v>
      </c>
      <c r="B2631" t="s">
        <v>159</v>
      </c>
      <c r="C2631" t="s">
        <v>2597</v>
      </c>
      <c r="D2631" t="s">
        <v>158</v>
      </c>
      <c r="E2631" t="s">
        <v>2598</v>
      </c>
      <c r="F2631" t="s">
        <v>8738</v>
      </c>
      <c r="G2631">
        <v>248714339.479718</v>
      </c>
      <c r="H2631">
        <v>490439233.05588996</v>
      </c>
      <c r="I2631">
        <v>669115.03693569999</v>
      </c>
      <c r="J2631">
        <v>577561.61516269995</v>
      </c>
      <c r="K2631">
        <v>2.3673325955225911E-3</v>
      </c>
      <c r="L2631">
        <v>3.1363065473705904E-3</v>
      </c>
      <c r="M2631">
        <v>2.638084532885659E-3</v>
      </c>
      <c r="N2631">
        <v>2.6572466295717253E-3</v>
      </c>
      <c r="O2631" t="s">
        <v>159</v>
      </c>
    </row>
    <row r="2632" spans="1:15">
      <c r="A2632" t="s">
        <v>8739</v>
      </c>
      <c r="B2632" t="s">
        <v>159</v>
      </c>
      <c r="C2632" t="s">
        <v>6244</v>
      </c>
      <c r="D2632" t="s">
        <v>158</v>
      </c>
      <c r="E2632" t="s">
        <v>6245</v>
      </c>
      <c r="F2632" t="s">
        <v>8740</v>
      </c>
      <c r="G2632">
        <v>2274144146.8509159</v>
      </c>
      <c r="H2632">
        <v>3746121677.8114009</v>
      </c>
      <c r="I2632">
        <v>4834251.0679961005</v>
      </c>
      <c r="J2632">
        <v>4136084.4628610997</v>
      </c>
      <c r="K2632">
        <v>2.1645939582812475E-2</v>
      </c>
      <c r="L2632">
        <v>2.3956048279742528E-2</v>
      </c>
      <c r="M2632">
        <v>1.9059746480920937E-2</v>
      </c>
      <c r="N2632">
        <v>1.9029305636015251E-2</v>
      </c>
      <c r="O2632" t="s">
        <v>159</v>
      </c>
    </row>
    <row r="2633" spans="1:15">
      <c r="A2633" t="s">
        <v>8741</v>
      </c>
      <c r="B2633" t="s">
        <v>159</v>
      </c>
      <c r="C2633" t="s">
        <v>5665</v>
      </c>
      <c r="D2633" t="s">
        <v>158</v>
      </c>
      <c r="E2633" t="s">
        <v>5666</v>
      </c>
      <c r="F2633" t="s">
        <v>8742</v>
      </c>
      <c r="G2633">
        <v>229367584.40399399</v>
      </c>
      <c r="H2633">
        <v>520050247.93560773</v>
      </c>
      <c r="I2633">
        <v>1311939.785472</v>
      </c>
      <c r="J2633">
        <v>1119227.0086184288</v>
      </c>
      <c r="K2633">
        <v>2.1831847735507563E-3</v>
      </c>
      <c r="L2633">
        <v>3.3256658269349222E-3</v>
      </c>
      <c r="M2633">
        <v>5.1725157335891789E-3</v>
      </c>
      <c r="N2633">
        <v>5.1493418508069769E-3</v>
      </c>
      <c r="O2633" t="s">
        <v>159</v>
      </c>
    </row>
    <row r="2634" spans="1:15">
      <c r="A2634" t="s">
        <v>8743</v>
      </c>
      <c r="B2634" t="s">
        <v>159</v>
      </c>
      <c r="C2634" t="s">
        <v>8744</v>
      </c>
      <c r="D2634" t="s">
        <v>158</v>
      </c>
      <c r="E2634" t="s">
        <v>8745</v>
      </c>
      <c r="F2634" t="s">
        <v>8746</v>
      </c>
      <c r="G2634">
        <v>66428685.348222397</v>
      </c>
      <c r="H2634">
        <v>181213290.32059902</v>
      </c>
      <c r="I2634">
        <v>231324.2804132</v>
      </c>
      <c r="J2634">
        <v>196631.51925335999</v>
      </c>
      <c r="K2634">
        <v>6.3228679307967639E-4</v>
      </c>
      <c r="L2634">
        <v>1.1588396494337859E-3</v>
      </c>
      <c r="M2634">
        <v>9.1203002854890476E-4</v>
      </c>
      <c r="N2634">
        <v>9.046626854805267E-4</v>
      </c>
      <c r="O2634" t="s">
        <v>788</v>
      </c>
    </row>
    <row r="2635" spans="1:15">
      <c r="A2635" t="s">
        <v>8747</v>
      </c>
      <c r="B2635" t="s">
        <v>159</v>
      </c>
      <c r="C2635" t="s">
        <v>8748</v>
      </c>
      <c r="D2635" t="s">
        <v>158</v>
      </c>
      <c r="E2635" t="s">
        <v>8749</v>
      </c>
      <c r="F2635" t="s">
        <v>8750</v>
      </c>
      <c r="G2635">
        <v>141998555.05351099</v>
      </c>
      <c r="H2635">
        <v>274439563.9449712</v>
      </c>
      <c r="I2635">
        <v>365718.15915580001</v>
      </c>
      <c r="J2635">
        <v>310216.031995319</v>
      </c>
      <c r="K2635">
        <v>1.35158193370953E-3</v>
      </c>
      <c r="L2635">
        <v>1.7550117185670898E-3</v>
      </c>
      <c r="M2635">
        <v>1.4418976794823486E-3</v>
      </c>
      <c r="N2635">
        <v>1.4272425379696738E-3</v>
      </c>
      <c r="O2635" t="s">
        <v>159</v>
      </c>
    </row>
    <row r="2636" spans="1:15">
      <c r="A2636" t="s">
        <v>8751</v>
      </c>
      <c r="B2636" t="s">
        <v>159</v>
      </c>
      <c r="C2636" t="s">
        <v>3860</v>
      </c>
      <c r="D2636" t="s">
        <v>158</v>
      </c>
      <c r="E2636" t="s">
        <v>3861</v>
      </c>
      <c r="F2636" t="s">
        <v>8752</v>
      </c>
      <c r="G2636">
        <v>178675679.85567489</v>
      </c>
      <c r="H2636">
        <v>365867442.91615677</v>
      </c>
      <c r="I2636">
        <v>717061.03200910008</v>
      </c>
      <c r="J2636">
        <v>609467.07596645295</v>
      </c>
      <c r="K2636">
        <v>1.7006850583457882E-3</v>
      </c>
      <c r="L2636">
        <v>2.3396832458485502E-3</v>
      </c>
      <c r="M2636">
        <v>2.8271186765453293E-3</v>
      </c>
      <c r="N2636">
        <v>2.8040373371948806E-3</v>
      </c>
      <c r="O2636" t="s">
        <v>788</v>
      </c>
    </row>
    <row r="2637" spans="1:15">
      <c r="A2637" t="s">
        <v>8753</v>
      </c>
      <c r="B2637" t="s">
        <v>159</v>
      </c>
      <c r="C2637" t="s">
        <v>464</v>
      </c>
      <c r="D2637" t="s">
        <v>158</v>
      </c>
      <c r="E2637" t="s">
        <v>465</v>
      </c>
      <c r="F2637" t="s">
        <v>8754</v>
      </c>
      <c r="G2637">
        <v>62539013.205607995</v>
      </c>
      <c r="H2637">
        <v>147264281.47382802</v>
      </c>
      <c r="I2637">
        <v>298521.51400540001</v>
      </c>
      <c r="J2637">
        <v>254037.137276942</v>
      </c>
      <c r="K2637">
        <v>5.9526380651456852E-4</v>
      </c>
      <c r="L2637">
        <v>9.4173936147469374E-4</v>
      </c>
      <c r="M2637">
        <v>1.1769650140248367E-3</v>
      </c>
      <c r="N2637">
        <v>1.1687745672382403E-3</v>
      </c>
      <c r="O2637" t="s">
        <v>775</v>
      </c>
    </row>
    <row r="2638" spans="1:15">
      <c r="A2638" t="s">
        <v>8755</v>
      </c>
      <c r="B2638" t="s">
        <v>159</v>
      </c>
      <c r="C2638" t="s">
        <v>882</v>
      </c>
      <c r="D2638" t="s">
        <v>158</v>
      </c>
      <c r="E2638" t="s">
        <v>883</v>
      </c>
      <c r="F2638" t="s">
        <v>8756</v>
      </c>
      <c r="G2638">
        <v>122668335.38276201</v>
      </c>
      <c r="H2638">
        <v>280284497.03062105</v>
      </c>
      <c r="I2638">
        <v>551794.2263311001</v>
      </c>
      <c r="J2638">
        <v>477040.89666874503</v>
      </c>
      <c r="K2638">
        <v>1.1675915003436736E-3</v>
      </c>
      <c r="L2638">
        <v>1.7923894417790859E-3</v>
      </c>
      <c r="M2638">
        <v>2.1755299663958538E-3</v>
      </c>
      <c r="N2638">
        <v>2.1947707076825167E-3</v>
      </c>
      <c r="O2638" t="s">
        <v>159</v>
      </c>
    </row>
    <row r="2639" spans="1:15">
      <c r="A2639" t="s">
        <v>8757</v>
      </c>
      <c r="B2639" t="s">
        <v>159</v>
      </c>
      <c r="C2639" t="s">
        <v>8758</v>
      </c>
      <c r="D2639" t="s">
        <v>158</v>
      </c>
      <c r="E2639" t="s">
        <v>8759</v>
      </c>
      <c r="F2639" t="s">
        <v>8760</v>
      </c>
      <c r="G2639">
        <v>127596676.282906</v>
      </c>
      <c r="H2639">
        <v>312239831.42837203</v>
      </c>
      <c r="I2639">
        <v>725834.53911999997</v>
      </c>
      <c r="J2639">
        <v>627362.95697892003</v>
      </c>
      <c r="K2639">
        <v>1.2145008264370708E-3</v>
      </c>
      <c r="L2639">
        <v>1.9967403944355627E-3</v>
      </c>
      <c r="M2639">
        <v>2.8617095198694071E-3</v>
      </c>
      <c r="N2639">
        <v>2.8863727422065153E-3</v>
      </c>
      <c r="O2639" t="s">
        <v>715</v>
      </c>
    </row>
    <row r="2640" spans="1:15">
      <c r="A2640" t="s">
        <v>8761</v>
      </c>
      <c r="B2640" t="s">
        <v>159</v>
      </c>
      <c r="C2640" t="s">
        <v>8762</v>
      </c>
      <c r="D2640" t="s">
        <v>158</v>
      </c>
      <c r="E2640" t="s">
        <v>8763</v>
      </c>
      <c r="F2640" t="s">
        <v>8764</v>
      </c>
      <c r="G2640">
        <v>372282735.3711952</v>
      </c>
      <c r="H2640">
        <v>630725862.49006784</v>
      </c>
      <c r="I2640">
        <v>1102020.0417722501</v>
      </c>
      <c r="J2640">
        <v>936692.73264550185</v>
      </c>
      <c r="K2640">
        <v>3.543491123343174E-3</v>
      </c>
      <c r="L2640">
        <v>4.0334245688255013E-3</v>
      </c>
      <c r="M2640">
        <v>4.3448762419738543E-3</v>
      </c>
      <c r="N2640">
        <v>4.3095377902934691E-3</v>
      </c>
      <c r="O2640" t="s">
        <v>159</v>
      </c>
    </row>
    <row r="2641" spans="1:15">
      <c r="A2641" t="s">
        <v>8765</v>
      </c>
      <c r="B2641" t="s">
        <v>159</v>
      </c>
      <c r="C2641" t="s">
        <v>8040</v>
      </c>
      <c r="D2641" t="s">
        <v>158</v>
      </c>
      <c r="E2641" t="s">
        <v>8041</v>
      </c>
      <c r="F2641" t="s">
        <v>8766</v>
      </c>
      <c r="G2641">
        <v>31020650.467661999</v>
      </c>
      <c r="H2641">
        <v>76300168.054289699</v>
      </c>
      <c r="I2641">
        <v>93274.039751700009</v>
      </c>
      <c r="J2641">
        <v>80285.393113833998</v>
      </c>
      <c r="K2641">
        <v>2.9526322101101812E-4</v>
      </c>
      <c r="L2641">
        <v>4.8793143065468145E-4</v>
      </c>
      <c r="M2641">
        <v>3.6774663250075491E-4</v>
      </c>
      <c r="N2641">
        <v>3.6937719657058359E-4</v>
      </c>
      <c r="O2641" t="s">
        <v>788</v>
      </c>
    </row>
    <row r="2642" spans="1:15">
      <c r="A2642" t="s">
        <v>8767</v>
      </c>
      <c r="B2642" t="s">
        <v>159</v>
      </c>
      <c r="C2642" t="s">
        <v>8768</v>
      </c>
      <c r="D2642" t="s">
        <v>158</v>
      </c>
      <c r="E2642" t="s">
        <v>8769</v>
      </c>
      <c r="F2642" t="s">
        <v>8770</v>
      </c>
      <c r="G2642">
        <v>8675770.4416739997</v>
      </c>
      <c r="H2642">
        <v>43971671.334039003</v>
      </c>
      <c r="I2642">
        <v>38387.394907099995</v>
      </c>
      <c r="J2642">
        <v>32474.117790020002</v>
      </c>
      <c r="K2642">
        <v>8.2578407826466074E-5</v>
      </c>
      <c r="L2642">
        <v>2.8119414477605282E-4</v>
      </c>
      <c r="M2642">
        <v>1.5134795539190055E-4</v>
      </c>
      <c r="N2642">
        <v>1.4940698581836562E-4</v>
      </c>
      <c r="O2642" t="s">
        <v>159</v>
      </c>
    </row>
    <row r="2643" spans="1:15">
      <c r="A2643" t="s">
        <v>8771</v>
      </c>
      <c r="B2643" t="s">
        <v>159</v>
      </c>
      <c r="C2643" t="s">
        <v>8772</v>
      </c>
      <c r="D2643" t="s">
        <v>158</v>
      </c>
      <c r="E2643" t="s">
        <v>8773</v>
      </c>
      <c r="F2643" t="s">
        <v>8774</v>
      </c>
      <c r="G2643">
        <v>22586953.295761999</v>
      </c>
      <c r="H2643">
        <v>82595773.843654007</v>
      </c>
      <c r="I2643">
        <v>96459.305512499996</v>
      </c>
      <c r="J2643">
        <v>81819.469808120004</v>
      </c>
      <c r="K2643">
        <v>2.149889342225248E-4</v>
      </c>
      <c r="L2643">
        <v>5.281911577034703E-4</v>
      </c>
      <c r="M2643">
        <v>3.8030501166254945E-4</v>
      </c>
      <c r="N2643">
        <v>3.76435179681611E-4</v>
      </c>
      <c r="O2643" t="s">
        <v>159</v>
      </c>
    </row>
    <row r="2644" spans="1:15">
      <c r="A2644" t="s">
        <v>8775</v>
      </c>
      <c r="B2644" t="s">
        <v>159</v>
      </c>
      <c r="C2644" t="s">
        <v>468</v>
      </c>
      <c r="D2644" t="s">
        <v>158</v>
      </c>
      <c r="E2644" t="s">
        <v>469</v>
      </c>
      <c r="F2644" t="s">
        <v>8776</v>
      </c>
      <c r="G2644">
        <v>83704205.212012097</v>
      </c>
      <c r="H2644">
        <v>225029299.36088109</v>
      </c>
      <c r="I2644">
        <v>437851.86138130003</v>
      </c>
      <c r="J2644">
        <v>375057.99301962403</v>
      </c>
      <c r="K2644">
        <v>7.9672001942158739E-4</v>
      </c>
      <c r="L2644">
        <v>1.4390383504561924E-3</v>
      </c>
      <c r="M2644">
        <v>1.7262954192377594E-3</v>
      </c>
      <c r="N2644">
        <v>1.7255675614186753E-3</v>
      </c>
      <c r="O2644" t="s">
        <v>159</v>
      </c>
    </row>
    <row r="2645" spans="1:15">
      <c r="A2645" t="s">
        <v>8777</v>
      </c>
      <c r="B2645" t="s">
        <v>159</v>
      </c>
      <c r="C2645" t="s">
        <v>2054</v>
      </c>
      <c r="D2645" t="s">
        <v>158</v>
      </c>
      <c r="E2645" t="s">
        <v>2055</v>
      </c>
      <c r="F2645" t="s">
        <v>8778</v>
      </c>
      <c r="G2645">
        <v>126061810.65974399</v>
      </c>
      <c r="H2645">
        <v>286680981.94586897</v>
      </c>
      <c r="I2645">
        <v>749842.82995839999</v>
      </c>
      <c r="J2645">
        <v>642992.56613561907</v>
      </c>
      <c r="K2645">
        <v>1.1998915464612582E-3</v>
      </c>
      <c r="L2645">
        <v>1.8332942800703632E-3</v>
      </c>
      <c r="M2645">
        <v>2.9563657407366867E-3</v>
      </c>
      <c r="N2645">
        <v>2.9582814791496072E-3</v>
      </c>
      <c r="O2645" t="s">
        <v>775</v>
      </c>
    </row>
    <row r="2646" spans="1:15">
      <c r="A2646" t="s">
        <v>8779</v>
      </c>
      <c r="B2646" t="s">
        <v>159</v>
      </c>
      <c r="C2646" t="s">
        <v>2058</v>
      </c>
      <c r="D2646" t="s">
        <v>158</v>
      </c>
      <c r="E2646" t="s">
        <v>2059</v>
      </c>
      <c r="F2646" t="s">
        <v>8780</v>
      </c>
      <c r="G2646">
        <v>17139079.467859201</v>
      </c>
      <c r="H2646">
        <v>59896650.609334402</v>
      </c>
      <c r="I2646">
        <v>168468.95845099998</v>
      </c>
      <c r="J2646">
        <v>145611.44361588999</v>
      </c>
      <c r="K2646">
        <v>1.6313454852016592E-4</v>
      </c>
      <c r="L2646">
        <v>3.8303268745674848E-4</v>
      </c>
      <c r="M2646">
        <v>6.6421366884278929E-4</v>
      </c>
      <c r="N2646">
        <v>6.6992941985315191E-4</v>
      </c>
      <c r="O2646" t="s">
        <v>159</v>
      </c>
    </row>
    <row r="2647" spans="1:15">
      <c r="A2647" t="s">
        <v>8781</v>
      </c>
      <c r="B2647" t="s">
        <v>159</v>
      </c>
      <c r="C2647" t="s">
        <v>472</v>
      </c>
      <c r="D2647" t="s">
        <v>158</v>
      </c>
      <c r="E2647" t="s">
        <v>473</v>
      </c>
      <c r="F2647" t="s">
        <v>8782</v>
      </c>
      <c r="G2647">
        <v>929361044.10218608</v>
      </c>
      <c r="H2647">
        <v>1443378299.9283726</v>
      </c>
      <c r="I2647">
        <v>3709599.4353676001</v>
      </c>
      <c r="J2647">
        <v>3181022.6036351998</v>
      </c>
      <c r="K2647">
        <v>8.8459181618333119E-3</v>
      </c>
      <c r="L2647">
        <v>9.2302501661446577E-3</v>
      </c>
      <c r="M2647">
        <v>1.4625641860422079E-2</v>
      </c>
      <c r="N2647">
        <v>1.4635255131558481E-2</v>
      </c>
      <c r="O2647" t="s">
        <v>775</v>
      </c>
    </row>
    <row r="2648" spans="1:15">
      <c r="A2648" t="s">
        <v>8783</v>
      </c>
      <c r="B2648" t="s">
        <v>159</v>
      </c>
      <c r="C2648" t="s">
        <v>8784</v>
      </c>
      <c r="D2648" t="s">
        <v>158</v>
      </c>
      <c r="E2648" t="s">
        <v>8785</v>
      </c>
      <c r="F2648" t="s">
        <v>8786</v>
      </c>
      <c r="G2648">
        <v>17266367.726386003</v>
      </c>
      <c r="H2648">
        <v>40874896.912323996</v>
      </c>
      <c r="I2648">
        <v>65116.751095099993</v>
      </c>
      <c r="J2648">
        <v>55710.284091149995</v>
      </c>
      <c r="K2648">
        <v>1.6434611374020172E-4</v>
      </c>
      <c r="L2648">
        <v>2.6139060288965618E-4</v>
      </c>
      <c r="M2648">
        <v>2.5673237696533261E-4</v>
      </c>
      <c r="N2648">
        <v>2.5631198602419188E-4</v>
      </c>
      <c r="O2648" t="s">
        <v>159</v>
      </c>
    </row>
    <row r="2649" spans="1:15">
      <c r="A2649" t="s">
        <v>8787</v>
      </c>
      <c r="B2649" t="s">
        <v>159</v>
      </c>
      <c r="C2649" t="s">
        <v>8788</v>
      </c>
      <c r="D2649" t="s">
        <v>158</v>
      </c>
      <c r="E2649" t="s">
        <v>8789</v>
      </c>
      <c r="F2649" t="s">
        <v>8790</v>
      </c>
      <c r="G2649">
        <v>138751143.1937243</v>
      </c>
      <c r="H2649">
        <v>294515437.20495301</v>
      </c>
      <c r="I2649">
        <v>549038.14113659994</v>
      </c>
      <c r="J2649">
        <v>472792.13790057797</v>
      </c>
      <c r="K2649">
        <v>1.3206721600195952E-3</v>
      </c>
      <c r="L2649">
        <v>1.8833947852258043E-3</v>
      </c>
      <c r="M2649">
        <v>2.164663694795945E-3</v>
      </c>
      <c r="N2649">
        <v>2.1752230098781972E-3</v>
      </c>
      <c r="O2649" t="s">
        <v>159</v>
      </c>
    </row>
    <row r="2650" spans="1:15">
      <c r="A2650" t="s">
        <v>8791</v>
      </c>
      <c r="B2650" t="s">
        <v>159</v>
      </c>
      <c r="C2650" t="s">
        <v>898</v>
      </c>
      <c r="D2650" t="s">
        <v>158</v>
      </c>
      <c r="E2650" t="s">
        <v>899</v>
      </c>
      <c r="F2650" t="s">
        <v>8792</v>
      </c>
      <c r="G2650">
        <v>481714626.50987697</v>
      </c>
      <c r="H2650">
        <v>891503210.98072553</v>
      </c>
      <c r="I2650">
        <v>1263957.5013021699</v>
      </c>
      <c r="J2650">
        <v>1072174.3990686901</v>
      </c>
      <c r="K2650">
        <v>4.585094447961323E-3</v>
      </c>
      <c r="L2650">
        <v>5.7010678778264086E-3</v>
      </c>
      <c r="M2650">
        <v>4.9833385148247509E-3</v>
      </c>
      <c r="N2650">
        <v>4.9328621110594243E-3</v>
      </c>
      <c r="O2650" t="s">
        <v>159</v>
      </c>
    </row>
    <row r="2651" spans="1:15">
      <c r="A2651" t="s">
        <v>8793</v>
      </c>
      <c r="B2651" t="s">
        <v>159</v>
      </c>
      <c r="C2651" t="s">
        <v>2070</v>
      </c>
      <c r="D2651" t="s">
        <v>158</v>
      </c>
      <c r="E2651" t="s">
        <v>2071</v>
      </c>
      <c r="F2651" t="s">
        <v>8794</v>
      </c>
      <c r="G2651">
        <v>48631469.346765026</v>
      </c>
      <c r="H2651">
        <v>116844720.63165495</v>
      </c>
      <c r="I2651">
        <v>177684.99237004999</v>
      </c>
      <c r="J2651">
        <v>153623.61848384948</v>
      </c>
      <c r="K2651">
        <v>4.6288791709230286E-4</v>
      </c>
      <c r="L2651">
        <v>7.472095167822461E-4</v>
      </c>
      <c r="M2651">
        <v>7.0054923925193528E-4</v>
      </c>
      <c r="N2651">
        <v>7.0679184994630682E-4</v>
      </c>
      <c r="O2651" t="s">
        <v>159</v>
      </c>
    </row>
    <row r="2652" spans="1:15">
      <c r="A2652" t="s">
        <v>8795</v>
      </c>
      <c r="B2652" t="s">
        <v>159</v>
      </c>
      <c r="C2652" t="s">
        <v>8796</v>
      </c>
      <c r="D2652" t="s">
        <v>158</v>
      </c>
      <c r="E2652" t="s">
        <v>8797</v>
      </c>
      <c r="F2652" t="s">
        <v>8798</v>
      </c>
      <c r="G2652">
        <v>70653555.228328288</v>
      </c>
      <c r="H2652">
        <v>220893046.79665315</v>
      </c>
      <c r="I2652">
        <v>375293.14480269991</v>
      </c>
      <c r="J2652">
        <v>323163.68727270304</v>
      </c>
      <c r="K2652">
        <v>6.72500285393544E-4</v>
      </c>
      <c r="L2652">
        <v>1.412587456799224E-3</v>
      </c>
      <c r="M2652">
        <v>1.4796484699194736E-3</v>
      </c>
      <c r="N2652">
        <v>1.486812136162229E-3</v>
      </c>
      <c r="O2652" t="s">
        <v>159</v>
      </c>
    </row>
    <row r="2653" spans="1:15">
      <c r="A2653" t="s">
        <v>8799</v>
      </c>
      <c r="B2653" t="s">
        <v>159</v>
      </c>
      <c r="C2653" t="s">
        <v>8800</v>
      </c>
      <c r="D2653" t="s">
        <v>158</v>
      </c>
      <c r="E2653" t="s">
        <v>8801</v>
      </c>
      <c r="F2653" t="s">
        <v>8802</v>
      </c>
      <c r="G2653">
        <v>593052217.8426609</v>
      </c>
      <c r="H2653">
        <v>991155013.42678511</v>
      </c>
      <c r="I2653">
        <v>916399.07769531012</v>
      </c>
      <c r="J2653">
        <v>784369.99363590532</v>
      </c>
      <c r="K2653">
        <v>5.64483675964483E-3</v>
      </c>
      <c r="L2653">
        <v>6.3383305179326105E-3</v>
      </c>
      <c r="M2653">
        <v>3.613038266020913E-3</v>
      </c>
      <c r="N2653">
        <v>3.6087310292237211E-3</v>
      </c>
      <c r="O2653" t="s">
        <v>159</v>
      </c>
    </row>
    <row r="2654" spans="1:15">
      <c r="A2654" t="s">
        <v>8803</v>
      </c>
      <c r="B2654" t="s">
        <v>159</v>
      </c>
      <c r="C2654" t="s">
        <v>2631</v>
      </c>
      <c r="D2654" t="s">
        <v>158</v>
      </c>
      <c r="E2654" t="s">
        <v>2632</v>
      </c>
      <c r="F2654" t="s">
        <v>8804</v>
      </c>
      <c r="G2654">
        <v>134508455.42772499</v>
      </c>
      <c r="H2654">
        <v>297066771.05091548</v>
      </c>
      <c r="I2654">
        <v>491682.72375270008</v>
      </c>
      <c r="J2654">
        <v>423530.772995379</v>
      </c>
      <c r="K2654">
        <v>1.2802890720879315E-3</v>
      </c>
      <c r="L2654">
        <v>1.8997102928489647E-3</v>
      </c>
      <c r="M2654">
        <v>1.9385315185253232E-3</v>
      </c>
      <c r="N2654">
        <v>1.9485812240912933E-3</v>
      </c>
      <c r="O2654" t="s">
        <v>159</v>
      </c>
    </row>
    <row r="2655" spans="1:15">
      <c r="A2655" t="s">
        <v>8805</v>
      </c>
      <c r="B2655" t="s">
        <v>159</v>
      </c>
      <c r="C2655" t="s">
        <v>8806</v>
      </c>
      <c r="D2655" t="s">
        <v>158</v>
      </c>
      <c r="E2655" t="s">
        <v>8807</v>
      </c>
      <c r="F2655" t="s">
        <v>8808</v>
      </c>
      <c r="G2655">
        <v>36210252.604745001</v>
      </c>
      <c r="H2655">
        <v>110396114.32938001</v>
      </c>
      <c r="I2655">
        <v>164195.43633900001</v>
      </c>
      <c r="J2655">
        <v>140476.51718730998</v>
      </c>
      <c r="K2655">
        <v>3.4465930457664676E-4</v>
      </c>
      <c r="L2655">
        <v>7.0597136778421238E-4</v>
      </c>
      <c r="M2655">
        <v>6.4736467881524131E-4</v>
      </c>
      <c r="N2655">
        <v>6.4630464011151468E-4</v>
      </c>
      <c r="O2655" t="s">
        <v>159</v>
      </c>
    </row>
    <row r="2656" spans="1:15">
      <c r="A2656" t="s">
        <v>8809</v>
      </c>
      <c r="B2656" t="s">
        <v>159</v>
      </c>
      <c r="C2656" t="s">
        <v>1536</v>
      </c>
      <c r="D2656" t="s">
        <v>158</v>
      </c>
      <c r="E2656" t="s">
        <v>1537</v>
      </c>
      <c r="F2656" t="s">
        <v>8810</v>
      </c>
      <c r="G2656">
        <v>2783935.6355663999</v>
      </c>
      <c r="H2656">
        <v>11207374.569979399</v>
      </c>
      <c r="I2656">
        <v>15012.391307379999</v>
      </c>
      <c r="J2656">
        <v>12979.473387227001</v>
      </c>
      <c r="K2656">
        <v>2.6498277452356855E-5</v>
      </c>
      <c r="L2656">
        <v>7.1669964133263807E-5</v>
      </c>
      <c r="M2656">
        <v>5.9188562688708666E-5</v>
      </c>
      <c r="N2656">
        <v>5.9715987015704052E-5</v>
      </c>
      <c r="O2656" t="s">
        <v>159</v>
      </c>
    </row>
    <row r="2657" spans="1:15">
      <c r="A2657" t="s">
        <v>8811</v>
      </c>
      <c r="B2657" t="s">
        <v>159</v>
      </c>
      <c r="C2657" t="s">
        <v>8812</v>
      </c>
      <c r="D2657" t="s">
        <v>158</v>
      </c>
      <c r="E2657" t="s">
        <v>8813</v>
      </c>
      <c r="F2657" t="s">
        <v>8814</v>
      </c>
      <c r="G2657">
        <v>146769119.84726921</v>
      </c>
      <c r="H2657">
        <v>325619747.79272467</v>
      </c>
      <c r="I2657">
        <v>522555.97109375999</v>
      </c>
      <c r="J2657">
        <v>450136.42895601894</v>
      </c>
      <c r="K2657">
        <v>1.3969895027260211E-3</v>
      </c>
      <c r="L2657">
        <v>2.0823035314532085E-3</v>
      </c>
      <c r="M2657">
        <v>2.060253840987836E-3</v>
      </c>
      <c r="N2657">
        <v>2.0709885790347821E-3</v>
      </c>
      <c r="O2657" t="s">
        <v>159</v>
      </c>
    </row>
    <row r="2658" spans="1:15">
      <c r="A2658" t="s">
        <v>8815</v>
      </c>
      <c r="B2658" t="s">
        <v>159</v>
      </c>
      <c r="C2658" t="s">
        <v>8816</v>
      </c>
      <c r="D2658" t="s">
        <v>158</v>
      </c>
      <c r="E2658" t="s">
        <v>8817</v>
      </c>
      <c r="F2658" t="s">
        <v>8818</v>
      </c>
      <c r="G2658">
        <v>35831855.711544</v>
      </c>
      <c r="H2658">
        <v>138197675.411502</v>
      </c>
      <c r="I2658">
        <v>298755.80707759998</v>
      </c>
      <c r="J2658">
        <v>252739.48014442</v>
      </c>
      <c r="K2658">
        <v>3.4105761719025357E-4</v>
      </c>
      <c r="L2658">
        <v>8.8375938344862411E-4</v>
      </c>
      <c r="M2658">
        <v>1.177888748952038E-3</v>
      </c>
      <c r="N2658">
        <v>1.1628043037179364E-3</v>
      </c>
      <c r="O2658" t="s">
        <v>159</v>
      </c>
    </row>
    <row r="2659" spans="1:15">
      <c r="A2659" t="s">
        <v>8819</v>
      </c>
      <c r="B2659" t="s">
        <v>159</v>
      </c>
      <c r="C2659" t="s">
        <v>8820</v>
      </c>
      <c r="D2659" t="s">
        <v>158</v>
      </c>
      <c r="E2659" t="s">
        <v>8821</v>
      </c>
      <c r="F2659" t="s">
        <v>8822</v>
      </c>
      <c r="G2659">
        <v>2166393.8798765</v>
      </c>
      <c r="H2659">
        <v>21086798.370015003</v>
      </c>
      <c r="I2659">
        <v>30540.493201099998</v>
      </c>
      <c r="J2659">
        <v>26260.546848720001</v>
      </c>
      <c r="K2659">
        <v>2.0620342426981429E-5</v>
      </c>
      <c r="L2659">
        <v>1.3484782483424385E-4</v>
      </c>
      <c r="M2659">
        <v>1.204103902813111E-4</v>
      </c>
      <c r="N2659">
        <v>1.2081957625389331E-4</v>
      </c>
      <c r="O2659" t="s">
        <v>159</v>
      </c>
    </row>
    <row r="2660" spans="1:15">
      <c r="A2660" t="s">
        <v>8823</v>
      </c>
      <c r="B2660" t="s">
        <v>159</v>
      </c>
      <c r="C2660" t="s">
        <v>8824</v>
      </c>
      <c r="D2660" t="s">
        <v>158</v>
      </c>
      <c r="E2660" t="s">
        <v>8825</v>
      </c>
      <c r="F2660" t="s">
        <v>8826</v>
      </c>
      <c r="G2660">
        <v>18937988.116367999</v>
      </c>
      <c r="H2660">
        <v>51427178.326301001</v>
      </c>
      <c r="I2660">
        <v>67523.390364600011</v>
      </c>
      <c r="J2660">
        <v>58027.297818259998</v>
      </c>
      <c r="K2660">
        <v>1.8025706380774806E-4</v>
      </c>
      <c r="L2660">
        <v>3.2887131621297546E-4</v>
      </c>
      <c r="M2660">
        <v>2.662209065643369E-4</v>
      </c>
      <c r="N2660">
        <v>2.6697210739548501E-4</v>
      </c>
      <c r="O2660" t="s">
        <v>159</v>
      </c>
    </row>
    <row r="2661" spans="1:15">
      <c r="A2661" t="s">
        <v>8827</v>
      </c>
      <c r="B2661" t="s">
        <v>159</v>
      </c>
      <c r="C2661" t="s">
        <v>8828</v>
      </c>
      <c r="D2661" t="s">
        <v>158</v>
      </c>
      <c r="E2661" t="s">
        <v>8829</v>
      </c>
      <c r="F2661" t="s">
        <v>8830</v>
      </c>
      <c r="G2661">
        <v>118777990.44544642</v>
      </c>
      <c r="H2661">
        <v>195898755.35553947</v>
      </c>
      <c r="I2661">
        <v>376057.92146079999</v>
      </c>
      <c r="J2661">
        <v>323811.21633196302</v>
      </c>
      <c r="K2661">
        <v>1.1305621099305626E-3</v>
      </c>
      <c r="L2661">
        <v>1.2527516308494669E-3</v>
      </c>
      <c r="M2661">
        <v>1.4826637144760529E-3</v>
      </c>
      <c r="N2661">
        <v>1.4897912891479821E-3</v>
      </c>
      <c r="O2661" t="s">
        <v>159</v>
      </c>
    </row>
    <row r="2662" spans="1:15">
      <c r="A2662" t="s">
        <v>8831</v>
      </c>
      <c r="B2662" t="s">
        <v>159</v>
      </c>
      <c r="C2662" t="s">
        <v>2635</v>
      </c>
      <c r="D2662" t="s">
        <v>158</v>
      </c>
      <c r="E2662" t="s">
        <v>2636</v>
      </c>
      <c r="F2662" t="s">
        <v>8832</v>
      </c>
      <c r="G2662">
        <v>8715448.1993240006</v>
      </c>
      <c r="H2662">
        <v>30233870.504663002</v>
      </c>
      <c r="I2662">
        <v>51155.617189199998</v>
      </c>
      <c r="J2662">
        <v>43986.666300010002</v>
      </c>
      <c r="K2662">
        <v>8.2956071813185074E-5</v>
      </c>
      <c r="L2662">
        <v>1.933423748041039E-4</v>
      </c>
      <c r="M2662">
        <v>2.0168855133652727E-4</v>
      </c>
      <c r="N2662">
        <v>2.0237394193669108E-4</v>
      </c>
      <c r="O2662" t="s">
        <v>159</v>
      </c>
    </row>
    <row r="2663" spans="1:15">
      <c r="A2663" t="s">
        <v>8833</v>
      </c>
      <c r="B2663" t="s">
        <v>159</v>
      </c>
      <c r="C2663" t="s">
        <v>476</v>
      </c>
      <c r="D2663" t="s">
        <v>158</v>
      </c>
      <c r="E2663" t="s">
        <v>477</v>
      </c>
      <c r="F2663" t="s">
        <v>8834</v>
      </c>
      <c r="G2663">
        <v>156470867.14078259</v>
      </c>
      <c r="H2663">
        <v>292308069.108953</v>
      </c>
      <c r="I2663">
        <v>578853.96766139998</v>
      </c>
      <c r="J2663">
        <v>492054.54049989302</v>
      </c>
      <c r="K2663">
        <v>1.4893334449751982E-3</v>
      </c>
      <c r="L2663">
        <v>1.8692789018597751E-3</v>
      </c>
      <c r="M2663">
        <v>2.2822169800284747E-3</v>
      </c>
      <c r="N2663">
        <v>2.2638455101287799E-3</v>
      </c>
      <c r="O2663" t="s">
        <v>159</v>
      </c>
    </row>
    <row r="2664" spans="1:15">
      <c r="A2664" t="s">
        <v>8835</v>
      </c>
      <c r="B2664" t="s">
        <v>159</v>
      </c>
      <c r="C2664" t="s">
        <v>8836</v>
      </c>
      <c r="D2664" t="s">
        <v>158</v>
      </c>
      <c r="E2664" t="s">
        <v>8837</v>
      </c>
      <c r="F2664" t="s">
        <v>8838</v>
      </c>
      <c r="G2664">
        <v>51064499.486448996</v>
      </c>
      <c r="H2664">
        <v>128105948.239315</v>
      </c>
      <c r="I2664">
        <v>157853.05202820001</v>
      </c>
      <c r="J2664">
        <v>134178.027635682</v>
      </c>
      <c r="K2664">
        <v>4.8604617796142513E-4</v>
      </c>
      <c r="L2664">
        <v>8.19223865343365E-4</v>
      </c>
      <c r="M2664">
        <v>6.2235889501375424E-4</v>
      </c>
      <c r="N2664">
        <v>6.1732653683548337E-4</v>
      </c>
      <c r="O2664" t="s">
        <v>788</v>
      </c>
    </row>
    <row r="2665" spans="1:15">
      <c r="A2665" t="s">
        <v>8839</v>
      </c>
      <c r="B2665" t="s">
        <v>159</v>
      </c>
      <c r="C2665" t="s">
        <v>8840</v>
      </c>
      <c r="D2665" t="s">
        <v>158</v>
      </c>
      <c r="E2665" t="s">
        <v>8841</v>
      </c>
      <c r="F2665" t="s">
        <v>8842</v>
      </c>
      <c r="G2665">
        <v>76191783.140821993</v>
      </c>
      <c r="H2665">
        <v>171318450.91765448</v>
      </c>
      <c r="I2665">
        <v>230535.22591749998</v>
      </c>
      <c r="J2665">
        <v>199023.42434352901</v>
      </c>
      <c r="K2665">
        <v>7.2521468652580578E-4</v>
      </c>
      <c r="L2665">
        <v>1.0955632075976187E-3</v>
      </c>
      <c r="M2665">
        <v>9.0891906504367086E-4</v>
      </c>
      <c r="N2665">
        <v>9.1566736718416903E-4</v>
      </c>
      <c r="O2665" t="s">
        <v>159</v>
      </c>
    </row>
    <row r="2666" spans="1:15">
      <c r="A2666" t="s">
        <v>8843</v>
      </c>
      <c r="B2666" t="s">
        <v>159</v>
      </c>
      <c r="C2666" t="s">
        <v>2641</v>
      </c>
      <c r="D2666" t="s">
        <v>158</v>
      </c>
      <c r="E2666" t="s">
        <v>2642</v>
      </c>
      <c r="F2666" t="s">
        <v>8844</v>
      </c>
      <c r="G2666">
        <v>74784145.917778999</v>
      </c>
      <c r="H2666">
        <v>257511985.78381997</v>
      </c>
      <c r="I2666">
        <v>1413879.1024008002</v>
      </c>
      <c r="J2666">
        <v>1215039.5104161701</v>
      </c>
      <c r="K2666">
        <v>7.118164020209739E-4</v>
      </c>
      <c r="L2666">
        <v>1.6467616630257626E-3</v>
      </c>
      <c r="M2666">
        <v>5.5744264969675838E-3</v>
      </c>
      <c r="N2666">
        <v>5.5901561999412456E-3</v>
      </c>
      <c r="O2666" t="s">
        <v>159</v>
      </c>
    </row>
    <row r="2667" spans="1:15">
      <c r="A2667" t="s">
        <v>8845</v>
      </c>
      <c r="B2667" t="s">
        <v>159</v>
      </c>
      <c r="C2667" t="s">
        <v>8846</v>
      </c>
      <c r="D2667" t="s">
        <v>158</v>
      </c>
      <c r="E2667" t="s">
        <v>8847</v>
      </c>
      <c r="F2667" t="s">
        <v>8848</v>
      </c>
      <c r="G2667">
        <v>64224321.2694465</v>
      </c>
      <c r="H2667">
        <v>211623247.34309161</v>
      </c>
      <c r="I2667">
        <v>364056.30066549999</v>
      </c>
      <c r="J2667">
        <v>311832.69692756998</v>
      </c>
      <c r="K2667">
        <v>6.1130503968740422E-4</v>
      </c>
      <c r="L2667">
        <v>1.35330807872446E-3</v>
      </c>
      <c r="M2667">
        <v>1.4353455577437865E-3</v>
      </c>
      <c r="N2667">
        <v>1.4346804932104502E-3</v>
      </c>
      <c r="O2667" t="s">
        <v>159</v>
      </c>
    </row>
    <row r="2668" spans="1:15">
      <c r="A2668" t="s">
        <v>8849</v>
      </c>
      <c r="B2668" t="s">
        <v>159</v>
      </c>
      <c r="C2668" t="s">
        <v>488</v>
      </c>
      <c r="D2668" t="s">
        <v>158</v>
      </c>
      <c r="E2668" t="s">
        <v>489</v>
      </c>
      <c r="F2668" t="s">
        <v>8850</v>
      </c>
      <c r="G2668">
        <v>67355916.978106201</v>
      </c>
      <c r="H2668">
        <v>191911025.51842612</v>
      </c>
      <c r="I2668">
        <v>389620.12539179996</v>
      </c>
      <c r="J2668">
        <v>332954.27233471803</v>
      </c>
      <c r="K2668">
        <v>6.4111244288183613E-4</v>
      </c>
      <c r="L2668">
        <v>1.2272505241795232E-3</v>
      </c>
      <c r="M2668">
        <v>1.5361346999527255E-3</v>
      </c>
      <c r="N2668">
        <v>1.5318566794188752E-3</v>
      </c>
      <c r="O2668" t="s">
        <v>159</v>
      </c>
    </row>
    <row r="2669" spans="1:15">
      <c r="A2669" t="s">
        <v>8851</v>
      </c>
      <c r="B2669" t="s">
        <v>159</v>
      </c>
      <c r="C2669" t="s">
        <v>1672</v>
      </c>
      <c r="D2669" t="s">
        <v>158</v>
      </c>
      <c r="E2669" t="s">
        <v>1673</v>
      </c>
      <c r="F2669" t="s">
        <v>8852</v>
      </c>
      <c r="G2669">
        <v>119902845.38536999</v>
      </c>
      <c r="H2669">
        <v>370358239.05105603</v>
      </c>
      <c r="I2669">
        <v>519225.34631499997</v>
      </c>
      <c r="J2669">
        <v>444039.35025053599</v>
      </c>
      <c r="K2669">
        <v>1.1412687936307713E-3</v>
      </c>
      <c r="L2669">
        <v>2.3684014077970379E-3</v>
      </c>
      <c r="M2669">
        <v>2.0471223624995761E-3</v>
      </c>
      <c r="N2669">
        <v>2.042937127180915E-3</v>
      </c>
      <c r="O2669" t="s">
        <v>775</v>
      </c>
    </row>
    <row r="2670" spans="1:15">
      <c r="A2670" t="s">
        <v>8853</v>
      </c>
      <c r="B2670" t="s">
        <v>159</v>
      </c>
      <c r="C2670" t="s">
        <v>1680</v>
      </c>
      <c r="D2670" t="s">
        <v>158</v>
      </c>
      <c r="E2670" t="s">
        <v>1681</v>
      </c>
      <c r="F2670" t="s">
        <v>8854</v>
      </c>
      <c r="G2670">
        <v>264154762.98105103</v>
      </c>
      <c r="H2670">
        <v>599892314.6502316</v>
      </c>
      <c r="I2670">
        <v>799211.63159820007</v>
      </c>
      <c r="J2670">
        <v>685326.48976859997</v>
      </c>
      <c r="K2670">
        <v>2.5142988618015788E-3</v>
      </c>
      <c r="L2670">
        <v>3.8362473214707355E-3</v>
      </c>
      <c r="M2670">
        <v>3.1510095087343448E-3</v>
      </c>
      <c r="N2670">
        <v>3.1530514793314864E-3</v>
      </c>
      <c r="O2670" t="s">
        <v>775</v>
      </c>
    </row>
    <row r="2671" spans="1:15">
      <c r="A2671" t="s">
        <v>8855</v>
      </c>
      <c r="B2671" t="s">
        <v>159</v>
      </c>
      <c r="C2671" t="s">
        <v>492</v>
      </c>
      <c r="D2671" t="s">
        <v>158</v>
      </c>
      <c r="E2671" t="s">
        <v>493</v>
      </c>
      <c r="F2671" t="s">
        <v>8856</v>
      </c>
      <c r="G2671">
        <v>70931124.016175002</v>
      </c>
      <c r="H2671">
        <v>153959174.85378379</v>
      </c>
      <c r="I2671">
        <v>223077.11859630002</v>
      </c>
      <c r="J2671">
        <v>190310.07264580298</v>
      </c>
      <c r="K2671">
        <v>6.7514226269305871E-4</v>
      </c>
      <c r="L2671">
        <v>9.845524900465477E-4</v>
      </c>
      <c r="M2671">
        <v>8.7951437902919472E-4</v>
      </c>
      <c r="N2671">
        <v>8.7557896133584547E-4</v>
      </c>
      <c r="O2671" t="s">
        <v>775</v>
      </c>
    </row>
    <row r="2672" spans="1:15">
      <c r="A2672" t="s">
        <v>8857</v>
      </c>
      <c r="B2672" t="s">
        <v>159</v>
      </c>
      <c r="C2672" t="s">
        <v>8858</v>
      </c>
      <c r="D2672" t="s">
        <v>158</v>
      </c>
      <c r="E2672" t="s">
        <v>8859</v>
      </c>
      <c r="F2672" t="s">
        <v>8860</v>
      </c>
      <c r="G2672">
        <v>5051730.2788816998</v>
      </c>
      <c r="H2672">
        <v>17784674.369724199</v>
      </c>
      <c r="I2672">
        <v>21016.062586500004</v>
      </c>
      <c r="J2672">
        <v>18089.041260262999</v>
      </c>
      <c r="K2672">
        <v>4.808378068591543E-5</v>
      </c>
      <c r="L2672">
        <v>1.1373109431125691E-4</v>
      </c>
      <c r="M2672">
        <v>8.2858920501184999E-5</v>
      </c>
      <c r="N2672">
        <v>8.3224097064478852E-5</v>
      </c>
      <c r="O2672" t="s">
        <v>788</v>
      </c>
    </row>
    <row r="2673" spans="1:15">
      <c r="A2673" t="s">
        <v>8861</v>
      </c>
      <c r="B2673" t="s">
        <v>159</v>
      </c>
      <c r="C2673" t="s">
        <v>8862</v>
      </c>
      <c r="D2673" t="s">
        <v>158</v>
      </c>
      <c r="E2673" t="s">
        <v>8863</v>
      </c>
      <c r="F2673" t="s">
        <v>8864</v>
      </c>
      <c r="G2673">
        <v>108910547.06445199</v>
      </c>
      <c r="H2673">
        <v>347306646.71256196</v>
      </c>
      <c r="I2673">
        <v>853162.66921800002</v>
      </c>
      <c r="J2673">
        <v>734571.43983274</v>
      </c>
      <c r="K2673">
        <v>1.0366410260108851E-3</v>
      </c>
      <c r="L2673">
        <v>2.2209889352506219E-3</v>
      </c>
      <c r="M2673">
        <v>3.3637194166296052E-3</v>
      </c>
      <c r="N2673">
        <v>3.3796177436849471E-3</v>
      </c>
      <c r="O2673" t="s">
        <v>159</v>
      </c>
    </row>
    <row r="2674" spans="1:15">
      <c r="A2674" t="s">
        <v>8865</v>
      </c>
      <c r="B2674" t="s">
        <v>159</v>
      </c>
      <c r="C2674" t="s">
        <v>8866</v>
      </c>
      <c r="D2674" t="s">
        <v>158</v>
      </c>
      <c r="E2674" t="s">
        <v>8867</v>
      </c>
      <c r="F2674" t="s">
        <v>8868</v>
      </c>
      <c r="G2674">
        <v>58130299.201744594</v>
      </c>
      <c r="H2674">
        <v>148330127.11245579</v>
      </c>
      <c r="I2674">
        <v>323832.81006793003</v>
      </c>
      <c r="J2674">
        <v>276741.42310855701</v>
      </c>
      <c r="K2674">
        <v>5.5330043444878603E-4</v>
      </c>
      <c r="L2674">
        <v>9.4855533056853198E-4</v>
      </c>
      <c r="M2674">
        <v>1.2767585248023667E-3</v>
      </c>
      <c r="N2674">
        <v>1.2732324907203901E-3</v>
      </c>
      <c r="O2674" t="s">
        <v>159</v>
      </c>
    </row>
    <row r="2675" spans="1:15">
      <c r="A2675" t="s">
        <v>8869</v>
      </c>
      <c r="B2675" t="s">
        <v>159</v>
      </c>
      <c r="C2675" t="s">
        <v>8870</v>
      </c>
      <c r="D2675" t="s">
        <v>158</v>
      </c>
      <c r="E2675" t="s">
        <v>8871</v>
      </c>
      <c r="F2675" t="s">
        <v>8872</v>
      </c>
      <c r="G2675">
        <v>6876472.989631</v>
      </c>
      <c r="H2675">
        <v>29380818.703586001</v>
      </c>
      <c r="I2675">
        <v>16407.515926800002</v>
      </c>
      <c r="J2675">
        <v>13905.898170591001</v>
      </c>
      <c r="K2675">
        <v>6.5452191798179968E-5</v>
      </c>
      <c r="L2675">
        <v>1.8788719958842294E-4</v>
      </c>
      <c r="M2675">
        <v>6.4689046875695454E-5</v>
      </c>
      <c r="N2675">
        <v>6.3978284004488929E-5</v>
      </c>
      <c r="O2675" t="s">
        <v>159</v>
      </c>
    </row>
    <row r="2676" spans="1:15">
      <c r="A2676" t="s">
        <v>8873</v>
      </c>
      <c r="B2676" t="s">
        <v>159</v>
      </c>
      <c r="C2676" t="s">
        <v>8874</v>
      </c>
      <c r="D2676" t="s">
        <v>158</v>
      </c>
      <c r="E2676" t="s">
        <v>8875</v>
      </c>
      <c r="F2676" t="s">
        <v>8876</v>
      </c>
      <c r="G2676">
        <v>735723076.61218917</v>
      </c>
      <c r="H2676">
        <v>1380473042.1655145</v>
      </c>
      <c r="I2676">
        <v>2883213.91763114</v>
      </c>
      <c r="J2676">
        <v>2450797.9474849808</v>
      </c>
      <c r="K2676">
        <v>7.0028178680233717E-3</v>
      </c>
      <c r="L2676">
        <v>8.8279777570708842E-3</v>
      </c>
      <c r="M2676">
        <v>1.1367495305346585E-2</v>
      </c>
      <c r="N2676">
        <v>1.1275636078899082E-2</v>
      </c>
      <c r="O2676" t="s">
        <v>788</v>
      </c>
    </row>
    <row r="2677" spans="1:15">
      <c r="A2677" t="s">
        <v>8877</v>
      </c>
      <c r="B2677" t="s">
        <v>159</v>
      </c>
      <c r="C2677" t="s">
        <v>8878</v>
      </c>
      <c r="D2677" t="s">
        <v>158</v>
      </c>
      <c r="E2677" t="s">
        <v>8879</v>
      </c>
      <c r="F2677" t="s">
        <v>8880</v>
      </c>
      <c r="G2677">
        <v>42879509.061318003</v>
      </c>
      <c r="H2677">
        <v>125026865.096284</v>
      </c>
      <c r="I2677">
        <v>119786.42100660001</v>
      </c>
      <c r="J2677">
        <v>101821.44627499</v>
      </c>
      <c r="K2677">
        <v>4.0813915149891185E-4</v>
      </c>
      <c r="L2677">
        <v>7.9953345729583819E-4</v>
      </c>
      <c r="M2677">
        <v>4.7227559845977363E-4</v>
      </c>
      <c r="N2677">
        <v>4.6846031285530842E-4</v>
      </c>
      <c r="O2677" t="s">
        <v>788</v>
      </c>
    </row>
    <row r="2678" spans="1:15">
      <c r="A2678" t="s">
        <v>8881</v>
      </c>
      <c r="B2678" t="s">
        <v>159</v>
      </c>
      <c r="C2678" t="s">
        <v>8882</v>
      </c>
      <c r="D2678" t="s">
        <v>158</v>
      </c>
      <c r="E2678" t="s">
        <v>8883</v>
      </c>
      <c r="F2678" t="s">
        <v>8884</v>
      </c>
      <c r="G2678">
        <v>23902913.634987902</v>
      </c>
      <c r="H2678">
        <v>81544361.7937942</v>
      </c>
      <c r="I2678">
        <v>97708.182707219996</v>
      </c>
      <c r="J2678">
        <v>84369.034847279006</v>
      </c>
      <c r="K2678">
        <v>2.2751461252471409E-4</v>
      </c>
      <c r="L2678">
        <v>5.2146748986920495E-4</v>
      </c>
      <c r="M2678">
        <v>3.8522889384871693E-4</v>
      </c>
      <c r="N2678">
        <v>3.8816522359263279E-4</v>
      </c>
      <c r="O2678" t="s">
        <v>159</v>
      </c>
    </row>
    <row r="2679" spans="1:15">
      <c r="A2679" t="s">
        <v>8885</v>
      </c>
      <c r="B2679" t="s">
        <v>159</v>
      </c>
      <c r="C2679" t="s">
        <v>8886</v>
      </c>
      <c r="D2679" t="s">
        <v>158</v>
      </c>
      <c r="E2679" t="s">
        <v>8887</v>
      </c>
      <c r="F2679" t="s">
        <v>8888</v>
      </c>
      <c r="G2679">
        <v>961390763.48394203</v>
      </c>
      <c r="H2679">
        <v>1666454103.8600347</v>
      </c>
      <c r="I2679">
        <v>3528793.0109085999</v>
      </c>
      <c r="J2679">
        <v>3010483.882485</v>
      </c>
      <c r="K2679">
        <v>9.1507859827900367E-3</v>
      </c>
      <c r="L2679">
        <v>1.0656796121841273E-2</v>
      </c>
      <c r="M2679">
        <v>1.3912785915656509E-2</v>
      </c>
      <c r="N2679">
        <v>1.3850640243569112E-2</v>
      </c>
      <c r="O2679" t="s">
        <v>159</v>
      </c>
    </row>
    <row r="2680" spans="1:15">
      <c r="A2680" t="s">
        <v>8889</v>
      </c>
      <c r="B2680" t="s">
        <v>159</v>
      </c>
      <c r="C2680" t="s">
        <v>8890</v>
      </c>
      <c r="D2680" t="s">
        <v>158</v>
      </c>
      <c r="E2680" t="s">
        <v>8891</v>
      </c>
      <c r="F2680" t="s">
        <v>8892</v>
      </c>
      <c r="G2680">
        <v>15838419.039950998</v>
      </c>
      <c r="H2680">
        <v>88952561.176672995</v>
      </c>
      <c r="I2680">
        <v>146229.22737490002</v>
      </c>
      <c r="J2680">
        <v>125965.68425790001</v>
      </c>
      <c r="K2680">
        <v>1.5075449905002051E-4</v>
      </c>
      <c r="L2680">
        <v>5.6884213419359521E-4</v>
      </c>
      <c r="M2680">
        <v>5.765302551863213E-4</v>
      </c>
      <c r="N2680">
        <v>5.7954317106359164E-4</v>
      </c>
      <c r="O2680" t="s">
        <v>159</v>
      </c>
    </row>
    <row r="2681" spans="1:15">
      <c r="A2681" t="s">
        <v>8893</v>
      </c>
      <c r="B2681" t="s">
        <v>159</v>
      </c>
      <c r="C2681" t="s">
        <v>504</v>
      </c>
      <c r="D2681" t="s">
        <v>158</v>
      </c>
      <c r="E2681" t="s">
        <v>505</v>
      </c>
      <c r="F2681" t="s">
        <v>8894</v>
      </c>
      <c r="G2681">
        <v>97829410.883609012</v>
      </c>
      <c r="H2681">
        <v>240805653.38750198</v>
      </c>
      <c r="I2681">
        <v>358468.60015299998</v>
      </c>
      <c r="J2681">
        <v>306567.84190646996</v>
      </c>
      <c r="K2681">
        <v>9.3116767481123087E-4</v>
      </c>
      <c r="L2681">
        <v>1.5399264505354306E-3</v>
      </c>
      <c r="M2681">
        <v>1.4133152259133569E-3</v>
      </c>
      <c r="N2681">
        <v>1.4104579377415228E-3</v>
      </c>
      <c r="O2681" t="s">
        <v>775</v>
      </c>
    </row>
    <row r="2682" spans="1:15">
      <c r="A2682" t="s">
        <v>8895</v>
      </c>
      <c r="B2682" t="s">
        <v>159</v>
      </c>
      <c r="C2682" t="s">
        <v>512</v>
      </c>
      <c r="D2682" t="s">
        <v>158</v>
      </c>
      <c r="E2682" t="s">
        <v>513</v>
      </c>
      <c r="F2682" t="s">
        <v>8896</v>
      </c>
      <c r="G2682">
        <v>32457946.554977</v>
      </c>
      <c r="H2682">
        <v>57683816.739342898</v>
      </c>
      <c r="I2682">
        <v>118492.99039599999</v>
      </c>
      <c r="J2682">
        <v>101850.88713267</v>
      </c>
      <c r="K2682">
        <v>3.089438068752495E-4</v>
      </c>
      <c r="L2682">
        <v>3.6888185104944407E-4</v>
      </c>
      <c r="M2682">
        <v>4.671760578728347E-4</v>
      </c>
      <c r="N2682">
        <v>4.6859576441197023E-4</v>
      </c>
      <c r="O2682" t="s">
        <v>788</v>
      </c>
    </row>
    <row r="2683" spans="1:15">
      <c r="A2683" t="s">
        <v>8897</v>
      </c>
      <c r="B2683" t="s">
        <v>159</v>
      </c>
      <c r="C2683" t="s">
        <v>1692</v>
      </c>
      <c r="D2683" t="s">
        <v>158</v>
      </c>
      <c r="E2683" t="s">
        <v>1693</v>
      </c>
      <c r="F2683" t="s">
        <v>8898</v>
      </c>
      <c r="G2683">
        <v>51171133.648707002</v>
      </c>
      <c r="H2683">
        <v>207818498.80140501</v>
      </c>
      <c r="I2683">
        <v>231647.95535050001</v>
      </c>
      <c r="J2683">
        <v>196329.09073877</v>
      </c>
      <c r="K2683">
        <v>4.8706115172062896E-4</v>
      </c>
      <c r="L2683">
        <v>1.3289771179078923E-3</v>
      </c>
      <c r="M2683">
        <v>9.1330616463707927E-4</v>
      </c>
      <c r="N2683">
        <v>9.0327127176814855E-4</v>
      </c>
      <c r="O2683" t="s">
        <v>788</v>
      </c>
    </row>
    <row r="2684" spans="1:15">
      <c r="A2684" t="s">
        <v>8899</v>
      </c>
      <c r="B2684" t="s">
        <v>159</v>
      </c>
      <c r="C2684" t="s">
        <v>2679</v>
      </c>
      <c r="D2684" t="s">
        <v>158</v>
      </c>
      <c r="E2684" t="s">
        <v>2680</v>
      </c>
      <c r="F2684" t="s">
        <v>8900</v>
      </c>
      <c r="G2684">
        <v>13307436.001287801</v>
      </c>
      <c r="H2684">
        <v>60263728.960889995</v>
      </c>
      <c r="I2684">
        <v>121659.8488176</v>
      </c>
      <c r="J2684">
        <v>103966.92209733</v>
      </c>
      <c r="K2684">
        <v>1.2666389511187961E-4</v>
      </c>
      <c r="L2684">
        <v>3.8538011433409747E-4</v>
      </c>
      <c r="M2684">
        <v>4.7966186339010706E-4</v>
      </c>
      <c r="N2684">
        <v>4.7833122229262379E-4</v>
      </c>
      <c r="O2684" t="s">
        <v>159</v>
      </c>
    </row>
    <row r="2685" spans="1:15">
      <c r="A2685" t="s">
        <v>8901</v>
      </c>
      <c r="B2685" t="s">
        <v>159</v>
      </c>
      <c r="C2685" t="s">
        <v>8902</v>
      </c>
      <c r="D2685" t="s">
        <v>158</v>
      </c>
      <c r="E2685" t="s">
        <v>8903</v>
      </c>
      <c r="F2685" t="s">
        <v>8904</v>
      </c>
      <c r="G2685">
        <v>93665877.299400002</v>
      </c>
      <c r="H2685">
        <v>191760692.04808328</v>
      </c>
      <c r="I2685">
        <v>476260.42803100002</v>
      </c>
      <c r="J2685">
        <v>407940.331618222</v>
      </c>
      <c r="K2685">
        <v>8.9153799850438993E-4</v>
      </c>
      <c r="L2685">
        <v>1.2262891576828271E-3</v>
      </c>
      <c r="M2685">
        <v>1.8777268473415319E-3</v>
      </c>
      <c r="N2685">
        <v>1.8768526903463424E-3</v>
      </c>
      <c r="O2685" t="s">
        <v>159</v>
      </c>
    </row>
    <row r="2686" spans="1:15">
      <c r="A2686" t="s">
        <v>8905</v>
      </c>
      <c r="B2686" t="s">
        <v>159</v>
      </c>
      <c r="C2686" t="s">
        <v>8906</v>
      </c>
      <c r="D2686" t="s">
        <v>158</v>
      </c>
      <c r="E2686" t="s">
        <v>8907</v>
      </c>
      <c r="F2686" t="s">
        <v>8908</v>
      </c>
      <c r="G2686">
        <v>135527286.5778119</v>
      </c>
      <c r="H2686">
        <v>259193142.67576686</v>
      </c>
      <c r="I2686">
        <v>302572.99725891999</v>
      </c>
      <c r="J2686">
        <v>260009.81851793398</v>
      </c>
      <c r="K2686">
        <v>1.2899865917242338E-3</v>
      </c>
      <c r="L2686">
        <v>1.6575124819080875E-3</v>
      </c>
      <c r="M2686">
        <v>1.1929385831667054E-3</v>
      </c>
      <c r="N2686">
        <v>1.1962536909896715E-3</v>
      </c>
      <c r="O2686" t="s">
        <v>159</v>
      </c>
    </row>
    <row r="2687" spans="1:15">
      <c r="A2687" t="s">
        <v>8909</v>
      </c>
      <c r="B2687" t="s">
        <v>159</v>
      </c>
      <c r="C2687" t="s">
        <v>7134</v>
      </c>
      <c r="D2687" t="s">
        <v>158</v>
      </c>
      <c r="E2687" t="s">
        <v>7135</v>
      </c>
      <c r="F2687" t="s">
        <v>8910</v>
      </c>
      <c r="G2687">
        <v>154850313.43829131</v>
      </c>
      <c r="H2687">
        <v>330375461.84674269</v>
      </c>
      <c r="I2687">
        <v>622817.2230135001</v>
      </c>
      <c r="J2687">
        <v>536505.77654690994</v>
      </c>
      <c r="K2687">
        <v>1.4739085619116495E-3</v>
      </c>
      <c r="L2687">
        <v>2.1127158152179112E-3</v>
      </c>
      <c r="M2687">
        <v>2.4555485860417218E-3</v>
      </c>
      <c r="N2687">
        <v>2.4683568454829464E-3</v>
      </c>
      <c r="O2687" t="s">
        <v>159</v>
      </c>
    </row>
    <row r="2688" spans="1:15">
      <c r="A2688" t="s">
        <v>8911</v>
      </c>
      <c r="B2688" t="s">
        <v>159</v>
      </c>
      <c r="C2688" t="s">
        <v>2687</v>
      </c>
      <c r="D2688" t="s">
        <v>158</v>
      </c>
      <c r="E2688" t="s">
        <v>2688</v>
      </c>
      <c r="F2688" t="s">
        <v>8912</v>
      </c>
      <c r="G2688">
        <v>9653930.7819930017</v>
      </c>
      <c r="H2688">
        <v>45118832.586635299</v>
      </c>
      <c r="I2688">
        <v>39937.053515400003</v>
      </c>
      <c r="J2688">
        <v>33785.063609999997</v>
      </c>
      <c r="K2688">
        <v>9.1888811328446224E-5</v>
      </c>
      <c r="L2688">
        <v>2.8853011854183347E-4</v>
      </c>
      <c r="M2688">
        <v>1.5745771257884332E-4</v>
      </c>
      <c r="N2688">
        <v>1.5543838795839819E-4</v>
      </c>
      <c r="O2688" t="s">
        <v>159</v>
      </c>
    </row>
    <row r="2689" spans="1:15">
      <c r="A2689" t="s">
        <v>8913</v>
      </c>
      <c r="B2689" t="s">
        <v>159</v>
      </c>
      <c r="C2689" t="s">
        <v>4662</v>
      </c>
      <c r="D2689" t="s">
        <v>158</v>
      </c>
      <c r="E2689" t="s">
        <v>4663</v>
      </c>
      <c r="F2689" t="s">
        <v>8914</v>
      </c>
      <c r="G2689">
        <v>417637751.15131742</v>
      </c>
      <c r="H2689">
        <v>1167505456.3718398</v>
      </c>
      <c r="I2689">
        <v>744616.82037829002</v>
      </c>
      <c r="J2689">
        <v>631024.03038610006</v>
      </c>
      <c r="K2689">
        <v>3.9751928396629145E-3</v>
      </c>
      <c r="L2689">
        <v>7.4660727774456242E-3</v>
      </c>
      <c r="M2689">
        <v>2.9357614286513716E-3</v>
      </c>
      <c r="N2689">
        <v>2.9032166160313077E-3</v>
      </c>
      <c r="O2689" t="s">
        <v>788</v>
      </c>
    </row>
    <row r="2690" spans="1:15">
      <c r="A2690" t="s">
        <v>8915</v>
      </c>
      <c r="B2690" t="s">
        <v>159</v>
      </c>
      <c r="C2690" t="s">
        <v>8916</v>
      </c>
      <c r="D2690" t="s">
        <v>158</v>
      </c>
      <c r="E2690" t="s">
        <v>8917</v>
      </c>
      <c r="F2690" t="s">
        <v>8918</v>
      </c>
      <c r="G2690">
        <v>81892476.549275011</v>
      </c>
      <c r="H2690">
        <v>181349173.592603</v>
      </c>
      <c r="I2690">
        <v>303356.04477839998</v>
      </c>
      <c r="J2690">
        <v>259422.97456890403</v>
      </c>
      <c r="K2690">
        <v>7.7947547965555666E-4</v>
      </c>
      <c r="L2690">
        <v>1.1597086084544758E-3</v>
      </c>
      <c r="M2690">
        <v>1.1960258632839106E-3</v>
      </c>
      <c r="N2690">
        <v>1.1935537381799525E-3</v>
      </c>
      <c r="O2690" t="s">
        <v>775</v>
      </c>
    </row>
    <row r="2691" spans="1:15">
      <c r="A2691" t="s">
        <v>8919</v>
      </c>
      <c r="B2691" t="s">
        <v>159</v>
      </c>
      <c r="C2691" t="s">
        <v>3248</v>
      </c>
      <c r="D2691" t="s">
        <v>158</v>
      </c>
      <c r="E2691" t="s">
        <v>3249</v>
      </c>
      <c r="F2691" t="s">
        <v>8920</v>
      </c>
      <c r="G2691">
        <v>15836816.458737001</v>
      </c>
      <c r="H2691">
        <v>64459445.08822</v>
      </c>
      <c r="I2691">
        <v>73994.932052999997</v>
      </c>
      <c r="J2691">
        <v>63895.911887099996</v>
      </c>
      <c r="K2691">
        <v>1.5073924523412551E-4</v>
      </c>
      <c r="L2691">
        <v>4.122112711301401E-4</v>
      </c>
      <c r="M2691">
        <v>2.9173591234014245E-4</v>
      </c>
      <c r="N2691">
        <v>2.9397243869397225E-4</v>
      </c>
      <c r="O2691" t="s">
        <v>159</v>
      </c>
    </row>
    <row r="2692" spans="1:15">
      <c r="A2692" t="s">
        <v>8921</v>
      </c>
      <c r="B2692" t="s">
        <v>159</v>
      </c>
      <c r="C2692" t="s">
        <v>2120</v>
      </c>
      <c r="D2692" t="s">
        <v>158</v>
      </c>
      <c r="E2692" t="s">
        <v>2121</v>
      </c>
      <c r="F2692" t="s">
        <v>8922</v>
      </c>
      <c r="G2692">
        <v>53679864.997373998</v>
      </c>
      <c r="H2692">
        <v>140494107.64690951</v>
      </c>
      <c r="I2692">
        <v>325340.68327485997</v>
      </c>
      <c r="J2692">
        <v>281266.95228743495</v>
      </c>
      <c r="K2692">
        <v>5.1093995785433412E-4</v>
      </c>
      <c r="L2692">
        <v>8.9844482247972352E-4</v>
      </c>
      <c r="M2692">
        <v>1.2827035368932203E-3</v>
      </c>
      <c r="N2692">
        <v>1.2940535543816485E-3</v>
      </c>
      <c r="O2692" t="s">
        <v>159</v>
      </c>
    </row>
    <row r="2693" spans="1:15">
      <c r="A2693" t="s">
        <v>8923</v>
      </c>
      <c r="B2693" t="s">
        <v>159</v>
      </c>
      <c r="C2693" t="s">
        <v>8924</v>
      </c>
      <c r="D2693" t="s">
        <v>158</v>
      </c>
      <c r="E2693" t="s">
        <v>8925</v>
      </c>
      <c r="F2693" t="s">
        <v>8926</v>
      </c>
      <c r="G2693">
        <v>59731077.373978399</v>
      </c>
      <c r="H2693">
        <v>166359519.6559957</v>
      </c>
      <c r="I2693">
        <v>218744.58023416001</v>
      </c>
      <c r="J2693">
        <v>187659.49703803071</v>
      </c>
      <c r="K2693">
        <v>5.6853708848834613E-4</v>
      </c>
      <c r="L2693">
        <v>1.0638513714808519E-3</v>
      </c>
      <c r="M2693">
        <v>8.624327087477455E-4</v>
      </c>
      <c r="N2693">
        <v>8.6338418779952975E-4</v>
      </c>
      <c r="O2693" t="s">
        <v>159</v>
      </c>
    </row>
    <row r="2694" spans="1:15">
      <c r="A2694" t="s">
        <v>8927</v>
      </c>
      <c r="B2694" t="s">
        <v>159</v>
      </c>
      <c r="C2694" t="s">
        <v>528</v>
      </c>
      <c r="D2694" t="s">
        <v>158</v>
      </c>
      <c r="E2694" t="s">
        <v>529</v>
      </c>
      <c r="F2694" t="s">
        <v>8928</v>
      </c>
      <c r="G2694">
        <v>1949253462.6782603</v>
      </c>
      <c r="H2694">
        <v>3212192931.1705627</v>
      </c>
      <c r="I2694">
        <v>5003743.7353617707</v>
      </c>
      <c r="J2694">
        <v>4298703.8175949994</v>
      </c>
      <c r="K2694">
        <v>1.8553539248225882E-2</v>
      </c>
      <c r="L2694">
        <v>2.054163093493724E-2</v>
      </c>
      <c r="M2694">
        <v>1.9727996272858997E-2</v>
      </c>
      <c r="N2694">
        <v>1.9777485087220735E-2</v>
      </c>
      <c r="O2694" t="s">
        <v>775</v>
      </c>
    </row>
    <row r="2695" spans="1:15">
      <c r="A2695" t="s">
        <v>8929</v>
      </c>
      <c r="B2695" t="s">
        <v>159</v>
      </c>
      <c r="C2695" t="s">
        <v>6700</v>
      </c>
      <c r="D2695" t="s">
        <v>158</v>
      </c>
      <c r="E2695" t="s">
        <v>6701</v>
      </c>
      <c r="F2695" t="s">
        <v>8930</v>
      </c>
      <c r="G2695">
        <v>43963195.116640195</v>
      </c>
      <c r="H2695">
        <v>97956354.141134009</v>
      </c>
      <c r="I2695">
        <v>127106.03194679999</v>
      </c>
      <c r="J2695">
        <v>109405.17306272499</v>
      </c>
      <c r="K2695">
        <v>4.1845397824932817E-4</v>
      </c>
      <c r="L2695">
        <v>6.2642042916330107E-4</v>
      </c>
      <c r="M2695">
        <v>5.0113424210424136E-4</v>
      </c>
      <c r="N2695">
        <v>5.033515381674767E-4</v>
      </c>
      <c r="O2695" t="s">
        <v>788</v>
      </c>
    </row>
    <row r="2696" spans="1:15">
      <c r="A2696" t="s">
        <v>8931</v>
      </c>
      <c r="B2696" t="s">
        <v>159</v>
      </c>
      <c r="C2696" t="s">
        <v>3548</v>
      </c>
      <c r="D2696" t="s">
        <v>158</v>
      </c>
      <c r="E2696" t="s">
        <v>3549</v>
      </c>
      <c r="F2696" t="s">
        <v>8932</v>
      </c>
      <c r="G2696">
        <v>55271651.697115995</v>
      </c>
      <c r="H2696">
        <v>94206824.351105705</v>
      </c>
      <c r="I2696">
        <v>248593.63249810002</v>
      </c>
      <c r="J2696">
        <v>213682.50688867999</v>
      </c>
      <c r="K2696">
        <v>5.2609102854572006E-4</v>
      </c>
      <c r="L2696">
        <v>6.0244258636970324E-4</v>
      </c>
      <c r="M2696">
        <v>9.8011699134796298E-4</v>
      </c>
      <c r="N2696">
        <v>9.8311090335951386E-4</v>
      </c>
      <c r="O2696" t="s">
        <v>788</v>
      </c>
    </row>
    <row r="2697" spans="1:15">
      <c r="A2697" t="s">
        <v>8933</v>
      </c>
      <c r="B2697" t="s">
        <v>159</v>
      </c>
      <c r="C2697" t="s">
        <v>8934</v>
      </c>
      <c r="D2697" t="s">
        <v>158</v>
      </c>
      <c r="E2697" t="s">
        <v>8935</v>
      </c>
      <c r="F2697" t="s">
        <v>8936</v>
      </c>
      <c r="G2697">
        <v>3071627.9463462001</v>
      </c>
      <c r="H2697">
        <v>12445930.2621151</v>
      </c>
      <c r="I2697">
        <v>20380.594398499998</v>
      </c>
      <c r="J2697">
        <v>17524.456842729996</v>
      </c>
      <c r="K2697">
        <v>2.9236613272538929E-5</v>
      </c>
      <c r="L2697">
        <v>7.9590395584728943E-5</v>
      </c>
      <c r="M2697">
        <v>8.0353493623347866E-5</v>
      </c>
      <c r="N2697">
        <v>8.0626555951613058E-5</v>
      </c>
      <c r="O2697" t="s">
        <v>788</v>
      </c>
    </row>
    <row r="2698" spans="1:15">
      <c r="A2698" t="s">
        <v>8937</v>
      </c>
      <c r="B2698" t="s">
        <v>159</v>
      </c>
      <c r="C2698" t="s">
        <v>8938</v>
      </c>
      <c r="D2698" t="s">
        <v>158</v>
      </c>
      <c r="E2698" t="s">
        <v>8939</v>
      </c>
      <c r="F2698" t="s">
        <v>8940</v>
      </c>
      <c r="G2698">
        <v>189590085.355111</v>
      </c>
      <c r="H2698">
        <v>381700508.60509539</v>
      </c>
      <c r="I2698">
        <v>724978.31483899988</v>
      </c>
      <c r="J2698">
        <v>616968.41683782998</v>
      </c>
      <c r="K2698">
        <v>1.8045714203208008E-3</v>
      </c>
      <c r="L2698">
        <v>2.4409340109550763E-3</v>
      </c>
      <c r="M2698">
        <v>2.8583337295976299E-3</v>
      </c>
      <c r="N2698">
        <v>2.8385495212189527E-3</v>
      </c>
      <c r="O2698" t="s">
        <v>775</v>
      </c>
    </row>
    <row r="2699" spans="1:15">
      <c r="A2699" t="s">
        <v>8941</v>
      </c>
      <c r="B2699" t="s">
        <v>159</v>
      </c>
      <c r="C2699" t="s">
        <v>8942</v>
      </c>
      <c r="D2699" t="s">
        <v>158</v>
      </c>
      <c r="E2699" t="s">
        <v>8943</v>
      </c>
      <c r="F2699" t="s">
        <v>8944</v>
      </c>
      <c r="G2699">
        <v>272855211.89315772</v>
      </c>
      <c r="H2699">
        <v>522939394.77628511</v>
      </c>
      <c r="I2699">
        <v>492332.53083830001</v>
      </c>
      <c r="J2699">
        <v>421448.14951602003</v>
      </c>
      <c r="K2699">
        <v>2.5971121662069279E-3</v>
      </c>
      <c r="L2699">
        <v>3.3441416126021323E-3</v>
      </c>
      <c r="M2699">
        <v>1.9410934786177631E-3</v>
      </c>
      <c r="N2699">
        <v>1.9389994858387699E-3</v>
      </c>
      <c r="O2699" t="s">
        <v>159</v>
      </c>
    </row>
    <row r="2700" spans="1:15">
      <c r="A2700" t="s">
        <v>8945</v>
      </c>
      <c r="B2700" t="s">
        <v>159</v>
      </c>
      <c r="C2700" t="s">
        <v>944</v>
      </c>
      <c r="D2700" t="s">
        <v>158</v>
      </c>
      <c r="E2700" t="s">
        <v>945</v>
      </c>
      <c r="F2700" t="s">
        <v>8946</v>
      </c>
      <c r="G2700">
        <v>46570011.179798</v>
      </c>
      <c r="H2700">
        <v>98964145.047657996</v>
      </c>
      <c r="I2700">
        <v>275949.46280899999</v>
      </c>
      <c r="J2700">
        <v>236627.54000310999</v>
      </c>
      <c r="K2700">
        <v>4.4326638210893189E-4</v>
      </c>
      <c r="L2700">
        <v>6.3286514444192471E-4</v>
      </c>
      <c r="M2700">
        <v>1.0879713793735678E-3</v>
      </c>
      <c r="N2700">
        <v>1.0886764574200192E-3</v>
      </c>
      <c r="O2700" t="s">
        <v>775</v>
      </c>
    </row>
    <row r="2701" spans="1:15">
      <c r="A2701" t="s">
        <v>8947</v>
      </c>
      <c r="B2701" t="s">
        <v>159</v>
      </c>
      <c r="C2701" t="s">
        <v>8948</v>
      </c>
      <c r="D2701" t="s">
        <v>158</v>
      </c>
      <c r="E2701" t="s">
        <v>8949</v>
      </c>
      <c r="F2701" t="s">
        <v>8950</v>
      </c>
      <c r="G2701">
        <v>96070092.402549595</v>
      </c>
      <c r="H2701">
        <v>216843450.80417472</v>
      </c>
      <c r="I2701">
        <v>491954.63858930004</v>
      </c>
      <c r="J2701">
        <v>425309.12032192701</v>
      </c>
      <c r="K2701">
        <v>9.1442198980235792E-4</v>
      </c>
      <c r="L2701">
        <v>1.3866907226691295E-3</v>
      </c>
      <c r="M2701">
        <v>1.9396035827969342E-3</v>
      </c>
      <c r="N2701">
        <v>1.9567630480138306E-3</v>
      </c>
      <c r="O2701" t="s">
        <v>159</v>
      </c>
    </row>
    <row r="2702" spans="1:15">
      <c r="A2702" t="s">
        <v>8951</v>
      </c>
      <c r="B2702" t="s">
        <v>159</v>
      </c>
      <c r="C2702" t="s">
        <v>8952</v>
      </c>
      <c r="D2702" t="s">
        <v>158</v>
      </c>
      <c r="E2702" t="s">
        <v>8953</v>
      </c>
      <c r="F2702" t="s">
        <v>8954</v>
      </c>
      <c r="G2702">
        <v>1219891879.3717642</v>
      </c>
      <c r="H2702">
        <v>1979717557.7037091</v>
      </c>
      <c r="I2702">
        <v>3076173.8990879003</v>
      </c>
      <c r="J2702">
        <v>2648885.50964473</v>
      </c>
      <c r="K2702">
        <v>1.1611271851438988E-2</v>
      </c>
      <c r="L2702">
        <v>1.266008247236429E-2</v>
      </c>
      <c r="M2702">
        <v>1.2128268437688999E-2</v>
      </c>
      <c r="N2702">
        <v>1.2186997729483834E-2</v>
      </c>
      <c r="O2702" t="s">
        <v>159</v>
      </c>
    </row>
    <row r="2703" spans="1:15">
      <c r="A2703" t="s">
        <v>8955</v>
      </c>
      <c r="B2703" t="s">
        <v>159</v>
      </c>
      <c r="C2703" t="s">
        <v>8956</v>
      </c>
      <c r="D2703" t="s">
        <v>158</v>
      </c>
      <c r="E2703" t="s">
        <v>8957</v>
      </c>
      <c r="F2703" t="s">
        <v>8958</v>
      </c>
      <c r="G2703">
        <v>15907409.899778603</v>
      </c>
      <c r="H2703">
        <v>55536564.395855203</v>
      </c>
      <c r="I2703">
        <v>63390.276614099996</v>
      </c>
      <c r="J2703">
        <v>54560.877661239007</v>
      </c>
      <c r="K2703">
        <v>1.5141117333588867E-4</v>
      </c>
      <c r="L2703">
        <v>3.5515040150415483E-4</v>
      </c>
      <c r="M2703">
        <v>2.4992549717137939E-4</v>
      </c>
      <c r="N2703">
        <v>2.5102379463178318E-4</v>
      </c>
      <c r="O2703" t="s">
        <v>788</v>
      </c>
    </row>
    <row r="2704" spans="1:15">
      <c r="A2704" t="s">
        <v>8959</v>
      </c>
      <c r="B2704" t="s">
        <v>159</v>
      </c>
      <c r="C2704" t="s">
        <v>3970</v>
      </c>
      <c r="D2704" t="s">
        <v>158</v>
      </c>
      <c r="E2704" t="s">
        <v>3971</v>
      </c>
      <c r="F2704" t="s">
        <v>8960</v>
      </c>
      <c r="G2704">
        <v>46650407.886725903</v>
      </c>
      <c r="H2704">
        <v>165227715.64447999</v>
      </c>
      <c r="I2704">
        <v>339526.55013920006</v>
      </c>
      <c r="J2704">
        <v>292247.99265582097</v>
      </c>
      <c r="K2704">
        <v>4.440316204352835E-4</v>
      </c>
      <c r="L2704">
        <v>1.0566136056325956E-3</v>
      </c>
      <c r="M2704">
        <v>1.3386334052933936E-3</v>
      </c>
      <c r="N2704">
        <v>1.3445751467832921E-3</v>
      </c>
      <c r="O2704" t="s">
        <v>788</v>
      </c>
    </row>
    <row r="2705" spans="1:15">
      <c r="A2705" t="s">
        <v>8961</v>
      </c>
      <c r="B2705" t="s">
        <v>159</v>
      </c>
      <c r="C2705" t="s">
        <v>1151</v>
      </c>
      <c r="D2705" t="s">
        <v>158</v>
      </c>
      <c r="E2705" t="s">
        <v>1152</v>
      </c>
      <c r="F2705" t="s">
        <v>8962</v>
      </c>
      <c r="G2705">
        <v>360263191.34952503</v>
      </c>
      <c r="H2705">
        <v>717801281.83772206</v>
      </c>
      <c r="I2705">
        <v>1816975.304821</v>
      </c>
      <c r="J2705">
        <v>1558099.7521813</v>
      </c>
      <c r="K2705">
        <v>3.4290857440419983E-3</v>
      </c>
      <c r="L2705">
        <v>4.5902625813830445E-3</v>
      </c>
      <c r="M2705">
        <v>7.163692614404824E-3</v>
      </c>
      <c r="N2705">
        <v>7.1685084436471482E-3</v>
      </c>
      <c r="O2705" t="s">
        <v>775</v>
      </c>
    </row>
    <row r="2706" spans="1:15">
      <c r="A2706" t="s">
        <v>8963</v>
      </c>
      <c r="B2706" t="s">
        <v>159</v>
      </c>
      <c r="C2706" t="s">
        <v>8964</v>
      </c>
      <c r="D2706" t="s">
        <v>158</v>
      </c>
      <c r="E2706" t="s">
        <v>8965</v>
      </c>
      <c r="F2706" t="s">
        <v>8966</v>
      </c>
      <c r="G2706">
        <v>116040003.6584045</v>
      </c>
      <c r="H2706">
        <v>249774857.29014212</v>
      </c>
      <c r="I2706">
        <v>394659.21141689993</v>
      </c>
      <c r="J2706">
        <v>334731.96504870505</v>
      </c>
      <c r="K2706">
        <v>1.1045011864605546E-3</v>
      </c>
      <c r="L2706">
        <v>1.5972835521467252E-3</v>
      </c>
      <c r="M2706">
        <v>1.5560020384055811E-3</v>
      </c>
      <c r="N2706">
        <v>1.540035491598638E-3</v>
      </c>
      <c r="O2706" t="s">
        <v>159</v>
      </c>
    </row>
    <row r="2707" spans="1:15">
      <c r="A2707" t="s">
        <v>8967</v>
      </c>
      <c r="B2707" t="s">
        <v>159</v>
      </c>
      <c r="C2707" t="s">
        <v>5202</v>
      </c>
      <c r="D2707" t="s">
        <v>158</v>
      </c>
      <c r="E2707" t="s">
        <v>5203</v>
      </c>
      <c r="F2707" t="s">
        <v>8968</v>
      </c>
      <c r="G2707">
        <v>82036209.098020002</v>
      </c>
      <c r="H2707">
        <v>199074787.09718201</v>
      </c>
      <c r="I2707">
        <v>321390.98030728998</v>
      </c>
      <c r="J2707">
        <v>276254.36319391202</v>
      </c>
      <c r="K2707">
        <v>7.8084356622584988E-4</v>
      </c>
      <c r="L2707">
        <v>1.27306201483711E-3</v>
      </c>
      <c r="M2707">
        <v>1.2671312515116853E-3</v>
      </c>
      <c r="N2707">
        <v>1.270991624494844E-3</v>
      </c>
      <c r="O2707" t="s">
        <v>788</v>
      </c>
    </row>
    <row r="2708" spans="1:15">
      <c r="A2708" t="s">
        <v>8969</v>
      </c>
      <c r="B2708" t="s">
        <v>159</v>
      </c>
      <c r="C2708" t="s">
        <v>8970</v>
      </c>
      <c r="D2708" t="s">
        <v>158</v>
      </c>
      <c r="E2708" t="s">
        <v>8971</v>
      </c>
      <c r="F2708" t="s">
        <v>8972</v>
      </c>
      <c r="G2708">
        <v>467700610.74862969</v>
      </c>
      <c r="H2708">
        <v>978788923.68577337</v>
      </c>
      <c r="I2708">
        <v>1419725.1189714503</v>
      </c>
      <c r="J2708">
        <v>1204334.14323709</v>
      </c>
      <c r="K2708">
        <v>4.45170512921449E-3</v>
      </c>
      <c r="L2708">
        <v>6.2592506939583986E-3</v>
      </c>
      <c r="M2708">
        <v>5.5974752778837232E-3</v>
      </c>
      <c r="N2708">
        <v>5.5409029252981154E-3</v>
      </c>
      <c r="O2708" t="s">
        <v>159</v>
      </c>
    </row>
    <row r="2709" spans="1:15">
      <c r="A2709" t="s">
        <v>8973</v>
      </c>
      <c r="B2709" t="s">
        <v>159</v>
      </c>
      <c r="C2709" t="s">
        <v>8974</v>
      </c>
      <c r="D2709" t="s">
        <v>158</v>
      </c>
      <c r="E2709" t="s">
        <v>8975</v>
      </c>
      <c r="F2709" t="s">
        <v>8976</v>
      </c>
      <c r="G2709">
        <v>38778931.346354999</v>
      </c>
      <c r="H2709">
        <v>103178505.493835</v>
      </c>
      <c r="I2709">
        <v>101274.13794849999</v>
      </c>
      <c r="J2709">
        <v>86085.543750029989</v>
      </c>
      <c r="K2709">
        <v>3.6910870675088361E-4</v>
      </c>
      <c r="L2709">
        <v>6.5981552966695484E-4</v>
      </c>
      <c r="M2709">
        <v>3.9928819732822806E-4</v>
      </c>
      <c r="N2709">
        <v>3.9606254117177978E-4</v>
      </c>
      <c r="O2709" t="s">
        <v>788</v>
      </c>
    </row>
    <row r="2710" spans="1:15">
      <c r="A2710" t="s">
        <v>8977</v>
      </c>
      <c r="B2710" t="s">
        <v>159</v>
      </c>
      <c r="C2710" t="s">
        <v>8978</v>
      </c>
      <c r="D2710" t="s">
        <v>158</v>
      </c>
      <c r="E2710" t="s">
        <v>8979</v>
      </c>
      <c r="F2710" t="s">
        <v>8980</v>
      </c>
      <c r="G2710">
        <v>86126174.407068416</v>
      </c>
      <c r="H2710">
        <v>235614812.60470849</v>
      </c>
      <c r="I2710">
        <v>338206.89991495007</v>
      </c>
      <c r="J2710">
        <v>286625.89525277464</v>
      </c>
      <c r="K2710">
        <v>8.1977299912835652E-4</v>
      </c>
      <c r="L2710">
        <v>1.5067315777843385E-3</v>
      </c>
      <c r="M2710">
        <v>1.3334304900198761E-3</v>
      </c>
      <c r="N2710">
        <v>1.3187089898518618E-3</v>
      </c>
      <c r="O2710" t="s">
        <v>159</v>
      </c>
    </row>
    <row r="2711" spans="1:15">
      <c r="A2711" t="s">
        <v>8981</v>
      </c>
      <c r="B2711" t="s">
        <v>159</v>
      </c>
      <c r="C2711" t="s">
        <v>964</v>
      </c>
      <c r="D2711" t="s">
        <v>158</v>
      </c>
      <c r="E2711" t="s">
        <v>965</v>
      </c>
      <c r="F2711" t="s">
        <v>8982</v>
      </c>
      <c r="G2711">
        <v>153855581.88506559</v>
      </c>
      <c r="H2711">
        <v>374467459.38850486</v>
      </c>
      <c r="I2711">
        <v>741384.82116860012</v>
      </c>
      <c r="J2711">
        <v>630883.00777456304</v>
      </c>
      <c r="K2711">
        <v>1.4644404289737892E-3</v>
      </c>
      <c r="L2711">
        <v>2.3946794332490931E-3</v>
      </c>
      <c r="M2711">
        <v>2.9230187959877435E-3</v>
      </c>
      <c r="N2711">
        <v>2.9025677989192242E-3</v>
      </c>
      <c r="O2711" t="s">
        <v>775</v>
      </c>
    </row>
    <row r="2712" spans="1:15">
      <c r="A2712" t="s">
        <v>8983</v>
      </c>
      <c r="B2712" t="s">
        <v>159</v>
      </c>
      <c r="C2712" t="s">
        <v>7736</v>
      </c>
      <c r="D2712" t="s">
        <v>158</v>
      </c>
      <c r="E2712" t="s">
        <v>7737</v>
      </c>
      <c r="F2712" t="s">
        <v>8984</v>
      </c>
      <c r="G2712">
        <v>315489716.69577235</v>
      </c>
      <c r="H2712">
        <v>569894415.2962172</v>
      </c>
      <c r="I2712">
        <v>880983.25273529999</v>
      </c>
      <c r="J2712">
        <v>758247.68424860504</v>
      </c>
      <c r="K2712">
        <v>3.0029192986960646E-3</v>
      </c>
      <c r="L2712">
        <v>3.6444139569881723E-3</v>
      </c>
      <c r="M2712">
        <v>3.4734061625873044E-3</v>
      </c>
      <c r="N2712">
        <v>3.4885474561577035E-3</v>
      </c>
      <c r="O2712" t="s">
        <v>788</v>
      </c>
    </row>
    <row r="2713" spans="1:15">
      <c r="A2713" t="s">
        <v>8985</v>
      </c>
      <c r="B2713" t="s">
        <v>159</v>
      </c>
      <c r="C2713" t="s">
        <v>8986</v>
      </c>
      <c r="D2713" t="s">
        <v>158</v>
      </c>
      <c r="E2713" t="s">
        <v>8987</v>
      </c>
      <c r="F2713" t="s">
        <v>8988</v>
      </c>
      <c r="G2713">
        <v>23622201.710977003</v>
      </c>
      <c r="H2713">
        <v>74957634.143794</v>
      </c>
      <c r="I2713">
        <v>262487.62529200001</v>
      </c>
      <c r="J2713">
        <v>226877.27607808</v>
      </c>
      <c r="K2713">
        <v>2.2484271797672381E-4</v>
      </c>
      <c r="L2713">
        <v>4.7934606959512921E-4</v>
      </c>
      <c r="M2713">
        <v>1.0348961032589311E-3</v>
      </c>
      <c r="N2713">
        <v>1.0438174237307354E-3</v>
      </c>
      <c r="O2713" t="s">
        <v>159</v>
      </c>
    </row>
    <row r="2714" spans="1:15">
      <c r="A2714" t="s">
        <v>8989</v>
      </c>
      <c r="B2714" t="s">
        <v>159</v>
      </c>
      <c r="C2714" t="s">
        <v>8990</v>
      </c>
      <c r="D2714" t="s">
        <v>158</v>
      </c>
      <c r="E2714" t="s">
        <v>8991</v>
      </c>
      <c r="F2714" t="s">
        <v>8992</v>
      </c>
      <c r="G2714">
        <v>35880346.06908606</v>
      </c>
      <c r="H2714">
        <v>76682053.722604841</v>
      </c>
      <c r="I2714">
        <v>89224.388104209997</v>
      </c>
      <c r="J2714">
        <v>75842.662093710096</v>
      </c>
      <c r="K2714">
        <v>3.4151916196574982E-4</v>
      </c>
      <c r="L2714">
        <v>4.9037354874221888E-4</v>
      </c>
      <c r="M2714">
        <v>3.517802847352884E-4</v>
      </c>
      <c r="N2714">
        <v>3.4893707084305864E-4</v>
      </c>
      <c r="O2714" t="s">
        <v>788</v>
      </c>
    </row>
    <row r="2715" spans="1:15">
      <c r="A2715" t="s">
        <v>8993</v>
      </c>
      <c r="B2715" t="s">
        <v>159</v>
      </c>
      <c r="C2715" t="s">
        <v>8994</v>
      </c>
      <c r="D2715" t="s">
        <v>158</v>
      </c>
      <c r="E2715" t="s">
        <v>8995</v>
      </c>
      <c r="F2715" t="s">
        <v>8996</v>
      </c>
      <c r="G2715">
        <v>218077544.5152767</v>
      </c>
      <c r="H2715">
        <v>434061603.92200994</v>
      </c>
      <c r="I2715">
        <v>667517.64092750009</v>
      </c>
      <c r="J2715">
        <v>574548.26693103998</v>
      </c>
      <c r="K2715">
        <v>2.0757230184737427E-3</v>
      </c>
      <c r="L2715">
        <v>2.7757776266395099E-3</v>
      </c>
      <c r="M2715">
        <v>2.6317865639722349E-3</v>
      </c>
      <c r="N2715">
        <v>2.6433828110247661E-3</v>
      </c>
      <c r="O2715" t="s">
        <v>788</v>
      </c>
    </row>
    <row r="2716" spans="1:15">
      <c r="A2716" t="s">
        <v>8997</v>
      </c>
      <c r="B2716" t="s">
        <v>159</v>
      </c>
      <c r="C2716" t="s">
        <v>8998</v>
      </c>
      <c r="D2716" t="s">
        <v>158</v>
      </c>
      <c r="E2716" t="s">
        <v>8999</v>
      </c>
      <c r="F2716" t="s">
        <v>9000</v>
      </c>
      <c r="G2716">
        <v>17699411.913755</v>
      </c>
      <c r="H2716">
        <v>66923334.704121001</v>
      </c>
      <c r="I2716">
        <v>61701.892530999998</v>
      </c>
      <c r="J2716">
        <v>52197.199908660004</v>
      </c>
      <c r="K2716">
        <v>1.6846794934567881E-4</v>
      </c>
      <c r="L2716">
        <v>4.2796758223559379E-4</v>
      </c>
      <c r="M2716">
        <v>2.432687943783969E-4</v>
      </c>
      <c r="N2716">
        <v>2.4014898131915523E-4</v>
      </c>
      <c r="O2716" t="s">
        <v>159</v>
      </c>
    </row>
    <row r="2717" spans="1:15">
      <c r="A2717" t="s">
        <v>9001</v>
      </c>
      <c r="B2717" t="s">
        <v>159</v>
      </c>
      <c r="C2717" t="s">
        <v>9002</v>
      </c>
      <c r="D2717" t="s">
        <v>158</v>
      </c>
      <c r="E2717" t="s">
        <v>9003</v>
      </c>
      <c r="F2717" t="s">
        <v>9004</v>
      </c>
      <c r="G2717">
        <v>8469818.8057399001</v>
      </c>
      <c r="H2717">
        <v>33293583.241352901</v>
      </c>
      <c r="I2717">
        <v>30451.398080899999</v>
      </c>
      <c r="J2717">
        <v>25760.599032540998</v>
      </c>
      <c r="K2717">
        <v>8.0618102594898376E-5</v>
      </c>
      <c r="L2717">
        <v>2.1290891117061876E-4</v>
      </c>
      <c r="M2717">
        <v>1.2005911965431757E-4</v>
      </c>
      <c r="N2717">
        <v>1.1851941534529629E-4</v>
      </c>
      <c r="O2717" t="s">
        <v>159</v>
      </c>
    </row>
    <row r="2718" spans="1:15">
      <c r="A2718" t="s">
        <v>9005</v>
      </c>
      <c r="B2718" t="s">
        <v>159</v>
      </c>
      <c r="C2718" t="s">
        <v>4198</v>
      </c>
      <c r="D2718" t="s">
        <v>158</v>
      </c>
      <c r="E2718" t="s">
        <v>9006</v>
      </c>
      <c r="F2718" t="s">
        <v>9007</v>
      </c>
      <c r="G2718">
        <v>39296891.442120001</v>
      </c>
      <c r="H2718">
        <v>79484681.896276891</v>
      </c>
      <c r="I2718">
        <v>90353.354523200003</v>
      </c>
      <c r="J2718">
        <v>76802.605394629994</v>
      </c>
      <c r="K2718">
        <v>3.7403879570534248E-4</v>
      </c>
      <c r="L2718">
        <v>5.0829605676867449E-4</v>
      </c>
      <c r="M2718">
        <v>3.5623140103619295E-4</v>
      </c>
      <c r="N2718">
        <v>3.5335357989418523E-4</v>
      </c>
      <c r="O2718" t="s">
        <v>788</v>
      </c>
    </row>
    <row r="2719" spans="1:15">
      <c r="A2719" t="s">
        <v>9008</v>
      </c>
      <c r="B2719" t="s">
        <v>159</v>
      </c>
      <c r="C2719" t="s">
        <v>9009</v>
      </c>
      <c r="D2719" t="s">
        <v>158</v>
      </c>
      <c r="E2719" t="s">
        <v>9010</v>
      </c>
      <c r="F2719" t="s">
        <v>9011</v>
      </c>
      <c r="G2719">
        <v>113007945.23923309</v>
      </c>
      <c r="H2719">
        <v>265102557.51662141</v>
      </c>
      <c r="I2719">
        <v>359569.96917983994</v>
      </c>
      <c r="J2719">
        <v>304751.64833868697</v>
      </c>
      <c r="K2719">
        <v>1.0756412070068227E-3</v>
      </c>
      <c r="L2719">
        <v>1.6953025590620272E-3</v>
      </c>
      <c r="M2719">
        <v>1.417657535433125E-3</v>
      </c>
      <c r="N2719">
        <v>1.4021019907569199E-3</v>
      </c>
      <c r="O2719" t="s">
        <v>159</v>
      </c>
    </row>
    <row r="2720" spans="1:15">
      <c r="A2720" t="s">
        <v>9012</v>
      </c>
      <c r="B2720" t="s">
        <v>159</v>
      </c>
      <c r="C2720" t="s">
        <v>9013</v>
      </c>
      <c r="D2720" t="s">
        <v>158</v>
      </c>
      <c r="E2720" t="s">
        <v>9014</v>
      </c>
      <c r="F2720" t="s">
        <v>9015</v>
      </c>
      <c r="G2720">
        <v>65288712.564100996</v>
      </c>
      <c r="H2720">
        <v>156798470.01172</v>
      </c>
      <c r="I2720">
        <v>288713.26814599999</v>
      </c>
      <c r="J2720">
        <v>248600.66876727997</v>
      </c>
      <c r="K2720">
        <v>6.21436213513156E-4</v>
      </c>
      <c r="L2720">
        <v>1.0027094795236481E-3</v>
      </c>
      <c r="M2720">
        <v>1.1382945608619235E-3</v>
      </c>
      <c r="N2720">
        <v>1.1437624520892744E-3</v>
      </c>
      <c r="O2720" t="s">
        <v>159</v>
      </c>
    </row>
    <row r="2721" spans="1:15">
      <c r="A2721" t="s">
        <v>9016</v>
      </c>
      <c r="B2721" t="s">
        <v>159</v>
      </c>
      <c r="C2721" t="s">
        <v>8100</v>
      </c>
      <c r="D2721" t="s">
        <v>158</v>
      </c>
      <c r="E2721" t="s">
        <v>8101</v>
      </c>
      <c r="F2721" t="s">
        <v>9017</v>
      </c>
      <c r="G2721">
        <v>5332650.3048090003</v>
      </c>
      <c r="H2721">
        <v>23521655.704904001</v>
      </c>
      <c r="I2721">
        <v>26554.263281400003</v>
      </c>
      <c r="J2721">
        <v>22855.906649469998</v>
      </c>
      <c r="K2721">
        <v>5.0757656006107741E-5</v>
      </c>
      <c r="L2721">
        <v>1.5041847760144495E-4</v>
      </c>
      <c r="M2721">
        <v>1.0469409201390696E-4</v>
      </c>
      <c r="N2721">
        <v>1.0515550084297299E-4</v>
      </c>
      <c r="O2721" t="s">
        <v>788</v>
      </c>
    </row>
    <row r="2722" spans="1:15">
      <c r="A2722" t="s">
        <v>9018</v>
      </c>
      <c r="B2722" t="s">
        <v>159</v>
      </c>
      <c r="C2722" t="s">
        <v>3994</v>
      </c>
      <c r="D2722" t="s">
        <v>158</v>
      </c>
      <c r="E2722" t="s">
        <v>3995</v>
      </c>
      <c r="F2722" t="s">
        <v>9019</v>
      </c>
      <c r="G2722">
        <v>87652033.413790002</v>
      </c>
      <c r="H2722">
        <v>212034995.272248</v>
      </c>
      <c r="I2722">
        <v>362769.86248500005</v>
      </c>
      <c r="J2722">
        <v>310232.30245935003</v>
      </c>
      <c r="K2722">
        <v>8.3429655161165956E-4</v>
      </c>
      <c r="L2722">
        <v>1.3559411627826685E-3</v>
      </c>
      <c r="M2722">
        <v>1.4302735858418658E-3</v>
      </c>
      <c r="N2722">
        <v>1.4273173951529993E-3</v>
      </c>
      <c r="O2722" t="s">
        <v>775</v>
      </c>
    </row>
    <row r="2723" spans="1:15">
      <c r="A2723" t="s">
        <v>9020</v>
      </c>
      <c r="B2723" t="s">
        <v>159</v>
      </c>
      <c r="C2723" t="s">
        <v>9021</v>
      </c>
      <c r="D2723" t="s">
        <v>158</v>
      </c>
      <c r="E2723" t="s">
        <v>9022</v>
      </c>
      <c r="F2723" t="s">
        <v>9023</v>
      </c>
      <c r="G2723">
        <v>385681170.59410191</v>
      </c>
      <c r="H2723">
        <v>578683392.38911605</v>
      </c>
      <c r="I2723">
        <v>637070.26141660009</v>
      </c>
      <c r="J2723">
        <v>545352.63604150002</v>
      </c>
      <c r="K2723">
        <v>3.6710211744794964E-3</v>
      </c>
      <c r="L2723">
        <v>3.7006185273880435E-3</v>
      </c>
      <c r="M2723">
        <v>2.5117432881217121E-3</v>
      </c>
      <c r="N2723">
        <v>2.5090594942690364E-3</v>
      </c>
      <c r="O2723" t="s">
        <v>159</v>
      </c>
    </row>
    <row r="2724" spans="1:15">
      <c r="A2724" t="s">
        <v>9024</v>
      </c>
      <c r="B2724" t="s">
        <v>159</v>
      </c>
      <c r="C2724" t="s">
        <v>9025</v>
      </c>
      <c r="D2724" t="s">
        <v>158</v>
      </c>
      <c r="E2724" t="s">
        <v>9026</v>
      </c>
      <c r="F2724" t="s">
        <v>9027</v>
      </c>
      <c r="G2724">
        <v>36209281.185646005</v>
      </c>
      <c r="H2724">
        <v>96105082.660502002</v>
      </c>
      <c r="I2724">
        <v>96475.793798700004</v>
      </c>
      <c r="J2724">
        <v>81614.454412420993</v>
      </c>
      <c r="K2724">
        <v>3.4465005833816378E-4</v>
      </c>
      <c r="L2724">
        <v>6.1458174564385894E-4</v>
      </c>
      <c r="M2724">
        <v>3.8037001915811741E-4</v>
      </c>
      <c r="N2724">
        <v>3.7549194444067821E-4</v>
      </c>
      <c r="O2724" t="s">
        <v>159</v>
      </c>
    </row>
    <row r="2725" spans="1:15">
      <c r="A2725" t="s">
        <v>9028</v>
      </c>
      <c r="B2725" t="s">
        <v>159</v>
      </c>
      <c r="C2725" t="s">
        <v>9029</v>
      </c>
      <c r="D2725" t="s">
        <v>158</v>
      </c>
      <c r="E2725" t="s">
        <v>9030</v>
      </c>
      <c r="F2725" t="s">
        <v>9031</v>
      </c>
      <c r="G2725">
        <v>161788464.809861</v>
      </c>
      <c r="H2725">
        <v>343694084.056777</v>
      </c>
      <c r="I2725">
        <v>477202.11310619995</v>
      </c>
      <c r="J2725">
        <v>411915.26651052001</v>
      </c>
      <c r="K2725">
        <v>1.5399478257874105E-3</v>
      </c>
      <c r="L2725">
        <v>2.1978869826610463E-3</v>
      </c>
      <c r="M2725">
        <v>1.8814395793750416E-3</v>
      </c>
      <c r="N2725">
        <v>1.8951405787170931E-3</v>
      </c>
      <c r="O2725" t="s">
        <v>788</v>
      </c>
    </row>
    <row r="2726" spans="1:15">
      <c r="A2726" t="s">
        <v>9032</v>
      </c>
      <c r="B2726" t="s">
        <v>159</v>
      </c>
      <c r="C2726" t="s">
        <v>4205</v>
      </c>
      <c r="D2726" t="s">
        <v>158</v>
      </c>
      <c r="E2726" t="s">
        <v>9033</v>
      </c>
      <c r="F2726" t="s">
        <v>9034</v>
      </c>
      <c r="G2726">
        <v>24392441.888264</v>
      </c>
      <c r="H2726">
        <v>63473661.651724502</v>
      </c>
      <c r="I2726">
        <v>134004.401465</v>
      </c>
      <c r="J2726">
        <v>114034.92620490001</v>
      </c>
      <c r="K2726">
        <v>2.3217407925604121E-4</v>
      </c>
      <c r="L2726">
        <v>4.0590729127333694E-4</v>
      </c>
      <c r="M2726">
        <v>5.2833207943193863E-4</v>
      </c>
      <c r="N2726">
        <v>5.2465211564669178E-4</v>
      </c>
      <c r="O2726" t="s">
        <v>775</v>
      </c>
    </row>
    <row r="2727" spans="1:15">
      <c r="A2727" t="s">
        <v>9035</v>
      </c>
      <c r="B2727" t="s">
        <v>159</v>
      </c>
      <c r="C2727" t="s">
        <v>9036</v>
      </c>
      <c r="D2727" t="s">
        <v>158</v>
      </c>
      <c r="E2727" t="s">
        <v>9037</v>
      </c>
      <c r="F2727" t="s">
        <v>9038</v>
      </c>
      <c r="G2727">
        <v>25277010.365426999</v>
      </c>
      <c r="H2727">
        <v>59949354.689349599</v>
      </c>
      <c r="I2727">
        <v>129978.5419866</v>
      </c>
      <c r="J2727">
        <v>110609.00462352</v>
      </c>
      <c r="K2727">
        <v>2.4059364924681979E-4</v>
      </c>
      <c r="L2727">
        <v>3.8336972442296931E-4</v>
      </c>
      <c r="M2727">
        <v>5.1245953579553136E-4</v>
      </c>
      <c r="N2727">
        <v>5.0889012881047413E-4</v>
      </c>
      <c r="O2727" t="s">
        <v>775</v>
      </c>
    </row>
    <row r="2728" spans="1:15">
      <c r="A2728" t="s">
        <v>9039</v>
      </c>
      <c r="B2728" t="s">
        <v>159</v>
      </c>
      <c r="C2728" t="s">
        <v>9040</v>
      </c>
      <c r="D2728" t="s">
        <v>158</v>
      </c>
      <c r="E2728" t="s">
        <v>9041</v>
      </c>
      <c r="F2728" t="s">
        <v>9042</v>
      </c>
      <c r="G2728">
        <v>78621999.79198499</v>
      </c>
      <c r="H2728">
        <v>176157047.76804602</v>
      </c>
      <c r="I2728">
        <v>388562.966098</v>
      </c>
      <c r="J2728">
        <v>330658.90886895003</v>
      </c>
      <c r="K2728">
        <v>7.4834616782485275E-4</v>
      </c>
      <c r="L2728">
        <v>1.1265055179984678E-3</v>
      </c>
      <c r="M2728">
        <v>1.5319666938135392E-3</v>
      </c>
      <c r="N2728">
        <v>1.5212961666130928E-3</v>
      </c>
      <c r="O2728" t="s">
        <v>775</v>
      </c>
    </row>
    <row r="2729" spans="1:15">
      <c r="A2729" t="s">
        <v>9043</v>
      </c>
      <c r="B2729" t="s">
        <v>159</v>
      </c>
      <c r="C2729" t="s">
        <v>9044</v>
      </c>
      <c r="D2729" t="s">
        <v>158</v>
      </c>
      <c r="E2729" t="s">
        <v>9045</v>
      </c>
      <c r="F2729" t="s">
        <v>9046</v>
      </c>
      <c r="G2729">
        <v>288461916.80391705</v>
      </c>
      <c r="H2729">
        <v>508769689.55157399</v>
      </c>
      <c r="I2729">
        <v>1027830.0414879</v>
      </c>
      <c r="J2729">
        <v>885053.00268529996</v>
      </c>
      <c r="K2729">
        <v>2.7456611454142804E-3</v>
      </c>
      <c r="L2729">
        <v>3.253527860122203E-3</v>
      </c>
      <c r="M2729">
        <v>4.0523712444158113E-3</v>
      </c>
      <c r="N2729">
        <v>4.0719536178236877E-3</v>
      </c>
      <c r="O2729" t="s">
        <v>159</v>
      </c>
    </row>
    <row r="2730" spans="1:15">
      <c r="A2730" t="s">
        <v>9047</v>
      </c>
      <c r="B2730" t="s">
        <v>159</v>
      </c>
      <c r="C2730" t="s">
        <v>9048</v>
      </c>
      <c r="D2730" t="s">
        <v>158</v>
      </c>
      <c r="E2730" t="s">
        <v>9049</v>
      </c>
      <c r="F2730" t="s">
        <v>9050</v>
      </c>
      <c r="G2730">
        <v>11909790.707808001</v>
      </c>
      <c r="H2730">
        <v>49420949.037753001</v>
      </c>
      <c r="I2730">
        <v>56517.748515000007</v>
      </c>
      <c r="J2730">
        <v>48804.059669049995</v>
      </c>
      <c r="K2730">
        <v>1.1336071658524189E-4</v>
      </c>
      <c r="L2730">
        <v>3.1604169405164502E-4</v>
      </c>
      <c r="M2730">
        <v>2.2282954344257381E-4</v>
      </c>
      <c r="N2730">
        <v>2.2453781494545508E-4</v>
      </c>
      <c r="O2730" t="s">
        <v>159</v>
      </c>
    </row>
    <row r="2731" spans="1:15">
      <c r="A2731" t="s">
        <v>9051</v>
      </c>
      <c r="B2731" t="s">
        <v>159</v>
      </c>
      <c r="C2731" t="s">
        <v>9052</v>
      </c>
      <c r="D2731" t="s">
        <v>158</v>
      </c>
      <c r="E2731" t="s">
        <v>9053</v>
      </c>
      <c r="F2731" t="s">
        <v>9054</v>
      </c>
      <c r="G2731">
        <v>8801870.7031100001</v>
      </c>
      <c r="H2731">
        <v>31534130.815141</v>
      </c>
      <c r="I2731">
        <v>29410.622195800002</v>
      </c>
      <c r="J2731">
        <v>24880.146510699997</v>
      </c>
      <c r="K2731">
        <v>8.3778665358162226E-5</v>
      </c>
      <c r="L2731">
        <v>2.0165740070370101E-4</v>
      </c>
      <c r="M2731">
        <v>1.1595570751571615E-4</v>
      </c>
      <c r="N2731">
        <v>1.1446862762890543E-4</v>
      </c>
      <c r="O2731" t="s">
        <v>159</v>
      </c>
    </row>
    <row r="2732" spans="1:15">
      <c r="A2732" t="s">
        <v>9055</v>
      </c>
      <c r="B2732" t="s">
        <v>159</v>
      </c>
      <c r="C2732" t="s">
        <v>9056</v>
      </c>
      <c r="D2732" t="s">
        <v>158</v>
      </c>
      <c r="E2732" t="s">
        <v>9057</v>
      </c>
      <c r="F2732" t="s">
        <v>9058</v>
      </c>
      <c r="G2732">
        <v>53032140.813583687</v>
      </c>
      <c r="H2732">
        <v>162661871.219576</v>
      </c>
      <c r="I2732">
        <v>232967.34386648002</v>
      </c>
      <c r="J2732">
        <v>201419.570018695</v>
      </c>
      <c r="K2732">
        <v>5.0477473804271119E-4</v>
      </c>
      <c r="L2732">
        <v>1.0402053044059202E-3</v>
      </c>
      <c r="M2732">
        <v>9.1850804808721656E-4</v>
      </c>
      <c r="N2732">
        <v>9.2669155897971288E-4</v>
      </c>
      <c r="O2732" t="s">
        <v>159</v>
      </c>
    </row>
    <row r="2733" spans="1:15">
      <c r="A2733" t="s">
        <v>9059</v>
      </c>
      <c r="B2733" t="s">
        <v>159</v>
      </c>
      <c r="C2733" t="s">
        <v>9060</v>
      </c>
      <c r="D2733" t="s">
        <v>158</v>
      </c>
      <c r="E2733" t="s">
        <v>9061</v>
      </c>
      <c r="F2733" t="s">
        <v>9062</v>
      </c>
      <c r="G2733">
        <v>9971937.5274883993</v>
      </c>
      <c r="H2733">
        <v>38276973.041271001</v>
      </c>
      <c r="I2733">
        <v>51770.099793099995</v>
      </c>
      <c r="J2733">
        <v>44759.600217979998</v>
      </c>
      <c r="K2733">
        <v>9.4915688410733239E-5</v>
      </c>
      <c r="L2733">
        <v>2.4477715702892231E-4</v>
      </c>
      <c r="M2733">
        <v>2.0411123945978291E-4</v>
      </c>
      <c r="N2733">
        <v>2.0593005784620987E-4</v>
      </c>
      <c r="O2733" t="s">
        <v>159</v>
      </c>
    </row>
    <row r="2734" spans="1:15">
      <c r="A2734" t="s">
        <v>9063</v>
      </c>
      <c r="B2734" t="s">
        <v>159</v>
      </c>
      <c r="C2734" t="s">
        <v>560</v>
      </c>
      <c r="D2734" t="s">
        <v>158</v>
      </c>
      <c r="E2734" t="s">
        <v>561</v>
      </c>
      <c r="F2734" t="s">
        <v>9064</v>
      </c>
      <c r="G2734">
        <v>72681070.758274004</v>
      </c>
      <c r="H2734">
        <v>184008682.64280519</v>
      </c>
      <c r="I2734">
        <v>371411.70846230001</v>
      </c>
      <c r="J2734">
        <v>316055.64231744001</v>
      </c>
      <c r="K2734">
        <v>6.9179874487122989E-4</v>
      </c>
      <c r="L2734">
        <v>1.1767158849624504E-3</v>
      </c>
      <c r="M2734">
        <v>1.4643453357650199E-3</v>
      </c>
      <c r="N2734">
        <v>1.4541094287724794E-3</v>
      </c>
      <c r="O2734" t="s">
        <v>788</v>
      </c>
    </row>
    <row r="2735" spans="1:15">
      <c r="A2735" t="s">
        <v>9065</v>
      </c>
      <c r="B2735" t="s">
        <v>159</v>
      </c>
      <c r="C2735" t="s">
        <v>3644</v>
      </c>
      <c r="D2735" t="s">
        <v>158</v>
      </c>
      <c r="E2735" t="s">
        <v>3645</v>
      </c>
      <c r="F2735" t="s">
        <v>9066</v>
      </c>
      <c r="G2735">
        <v>15459814.894773399</v>
      </c>
      <c r="H2735">
        <v>52530995.400288001</v>
      </c>
      <c r="I2735">
        <v>62571.107250100002</v>
      </c>
      <c r="J2735">
        <v>53856.488920519994</v>
      </c>
      <c r="K2735">
        <v>1.4715083898138989E-4</v>
      </c>
      <c r="L2735">
        <v>3.3593010858297813E-4</v>
      </c>
      <c r="M2735">
        <v>2.4669580136469277E-4</v>
      </c>
      <c r="N2735">
        <v>2.4778304151030611E-4</v>
      </c>
      <c r="O2735" t="s">
        <v>788</v>
      </c>
    </row>
    <row r="2736" spans="1:15">
      <c r="A2736" t="s">
        <v>9067</v>
      </c>
      <c r="B2736" t="s">
        <v>159</v>
      </c>
      <c r="C2736" t="s">
        <v>3648</v>
      </c>
      <c r="D2736" t="s">
        <v>158</v>
      </c>
      <c r="E2736" t="s">
        <v>3649</v>
      </c>
      <c r="F2736" t="s">
        <v>9068</v>
      </c>
      <c r="G2736">
        <v>878259306.71536994</v>
      </c>
      <c r="H2736">
        <v>1525097549.8742905</v>
      </c>
      <c r="I2736">
        <v>2064112.6482586702</v>
      </c>
      <c r="J2736">
        <v>1781651.2101687002</v>
      </c>
      <c r="K2736">
        <v>8.3595175431286934E-3</v>
      </c>
      <c r="L2736">
        <v>9.7528360470796535E-3</v>
      </c>
      <c r="M2736">
        <v>8.1380679717531629E-3</v>
      </c>
      <c r="N2736">
        <v>8.197024436881091E-3</v>
      </c>
      <c r="O2736" t="s">
        <v>788</v>
      </c>
    </row>
    <row r="2737" spans="1:15">
      <c r="A2737" t="s">
        <v>9069</v>
      </c>
      <c r="B2737" t="s">
        <v>159</v>
      </c>
      <c r="C2737" t="s">
        <v>9070</v>
      </c>
      <c r="D2737" t="s">
        <v>158</v>
      </c>
      <c r="E2737" t="s">
        <v>9071</v>
      </c>
      <c r="F2737" t="s">
        <v>9072</v>
      </c>
      <c r="G2737">
        <v>30716684.414783999</v>
      </c>
      <c r="H2737">
        <v>72226744.089399993</v>
      </c>
      <c r="I2737">
        <v>94405.725105099991</v>
      </c>
      <c r="J2737">
        <v>80077.565704149994</v>
      </c>
      <c r="K2737">
        <v>2.9236998716525059E-4</v>
      </c>
      <c r="L2737">
        <v>4.6188231918434366E-4</v>
      </c>
      <c r="M2737">
        <v>3.7220846860082244E-4</v>
      </c>
      <c r="N2737">
        <v>3.68421023810107E-4</v>
      </c>
      <c r="O2737" t="s">
        <v>159</v>
      </c>
    </row>
    <row r="2738" spans="1:15">
      <c r="A2738" t="s">
        <v>9073</v>
      </c>
      <c r="B2738" t="s">
        <v>159</v>
      </c>
      <c r="C2738" t="s">
        <v>9074</v>
      </c>
      <c r="D2738" t="s">
        <v>158</v>
      </c>
      <c r="E2738" t="s">
        <v>9075</v>
      </c>
      <c r="F2738" t="s">
        <v>9076</v>
      </c>
      <c r="G2738">
        <v>153745519.90900078</v>
      </c>
      <c r="H2738">
        <v>340811283.31888306</v>
      </c>
      <c r="I2738">
        <v>422857.73455829994</v>
      </c>
      <c r="J2738">
        <v>361792.18523269997</v>
      </c>
      <c r="K2738">
        <v>1.4633928283247439E-3</v>
      </c>
      <c r="L2738">
        <v>2.1794517796437725E-3</v>
      </c>
      <c r="M2738">
        <v>1.6671788669674155E-3</v>
      </c>
      <c r="N2738">
        <v>1.6645342065264529E-3</v>
      </c>
      <c r="O2738" t="s">
        <v>159</v>
      </c>
    </row>
    <row r="2739" spans="1:15">
      <c r="A2739" t="s">
        <v>9077</v>
      </c>
      <c r="B2739" t="s">
        <v>159</v>
      </c>
      <c r="C2739" t="s">
        <v>2202</v>
      </c>
      <c r="D2739" t="s">
        <v>158</v>
      </c>
      <c r="E2739" t="s">
        <v>2203</v>
      </c>
      <c r="F2739" t="s">
        <v>9078</v>
      </c>
      <c r="G2739">
        <v>22734911.4825859</v>
      </c>
      <c r="H2739">
        <v>65220108.433772407</v>
      </c>
      <c r="I2739">
        <v>81891.354011999996</v>
      </c>
      <c r="J2739">
        <v>70685.414451719989</v>
      </c>
      <c r="K2739">
        <v>2.1639724159706281E-4</v>
      </c>
      <c r="L2739">
        <v>4.1707563203400964E-4</v>
      </c>
      <c r="M2739">
        <v>3.228687183380122E-4</v>
      </c>
      <c r="N2739">
        <v>3.2520959561829928E-4</v>
      </c>
      <c r="O2739" t="s">
        <v>159</v>
      </c>
    </row>
    <row r="2740" spans="1:15">
      <c r="A2740" t="s">
        <v>9079</v>
      </c>
      <c r="B2740" t="s">
        <v>159</v>
      </c>
      <c r="C2740" t="s">
        <v>9080</v>
      </c>
      <c r="D2740" t="s">
        <v>158</v>
      </c>
      <c r="E2740" t="s">
        <v>9081</v>
      </c>
      <c r="F2740" t="s">
        <v>9082</v>
      </c>
      <c r="G2740">
        <v>12542322.101149</v>
      </c>
      <c r="H2740">
        <v>59989577.232859999</v>
      </c>
      <c r="I2740">
        <v>52885.963144200003</v>
      </c>
      <c r="J2740">
        <v>44739.295300769998</v>
      </c>
      <c r="K2740">
        <v>1.1938132717118512E-4</v>
      </c>
      <c r="L2740">
        <v>3.8362694329548391E-4</v>
      </c>
      <c r="M2740">
        <v>2.0851069498664139E-4</v>
      </c>
      <c r="N2740">
        <v>2.058366389426617E-4</v>
      </c>
      <c r="O2740" t="s">
        <v>159</v>
      </c>
    </row>
    <row r="2741" spans="1:15">
      <c r="A2741" t="s">
        <v>9083</v>
      </c>
      <c r="B2741" t="s">
        <v>159</v>
      </c>
      <c r="C2741" t="s">
        <v>9084</v>
      </c>
      <c r="D2741" t="s">
        <v>158</v>
      </c>
      <c r="E2741" t="s">
        <v>9085</v>
      </c>
      <c r="F2741" t="s">
        <v>9086</v>
      </c>
      <c r="G2741">
        <v>4074756.9655408002</v>
      </c>
      <c r="H2741">
        <v>17032267.530533701</v>
      </c>
      <c r="I2741">
        <v>22647.408052499999</v>
      </c>
      <c r="J2741">
        <v>19580.586735862002</v>
      </c>
      <c r="K2741">
        <v>3.8784675638471142E-5</v>
      </c>
      <c r="L2741">
        <v>1.0891953288429692E-4</v>
      </c>
      <c r="M2741">
        <v>8.929074014965197E-5</v>
      </c>
      <c r="N2741">
        <v>9.0086402459846785E-5</v>
      </c>
      <c r="O2741" t="s">
        <v>159</v>
      </c>
    </row>
    <row r="2742" spans="1:15">
      <c r="A2742" t="s">
        <v>9087</v>
      </c>
      <c r="B2742" t="s">
        <v>159</v>
      </c>
      <c r="C2742" t="s">
        <v>9088</v>
      </c>
      <c r="D2742" t="s">
        <v>158</v>
      </c>
      <c r="E2742" t="s">
        <v>9089</v>
      </c>
      <c r="F2742" t="s">
        <v>9090</v>
      </c>
      <c r="G2742">
        <v>31003068.686270799</v>
      </c>
      <c r="H2742">
        <v>138724509.85193449</v>
      </c>
      <c r="I2742">
        <v>315380.66710709996</v>
      </c>
      <c r="J2742">
        <v>266791.01832273701</v>
      </c>
      <c r="K2742">
        <v>2.9509587270186227E-4</v>
      </c>
      <c r="L2742">
        <v>8.8712843346245207E-4</v>
      </c>
      <c r="M2742">
        <v>1.2434347069476398E-3</v>
      </c>
      <c r="N2742">
        <v>1.2274526485600932E-3</v>
      </c>
      <c r="O2742" t="s">
        <v>159</v>
      </c>
    </row>
    <row r="2743" spans="1:15">
      <c r="A2743" t="s">
        <v>9091</v>
      </c>
      <c r="B2743" t="s">
        <v>159</v>
      </c>
      <c r="C2743" t="s">
        <v>9092</v>
      </c>
      <c r="D2743" t="s">
        <v>158</v>
      </c>
      <c r="E2743" t="s">
        <v>9093</v>
      </c>
      <c r="F2743" t="s">
        <v>9094</v>
      </c>
      <c r="G2743">
        <v>41704045.685212001</v>
      </c>
      <c r="H2743">
        <v>96579213.8650195</v>
      </c>
      <c r="I2743">
        <v>159674.56635959999</v>
      </c>
      <c r="J2743">
        <v>135729.75835108999</v>
      </c>
      <c r="K2743">
        <v>3.9695076255873298E-4</v>
      </c>
      <c r="L2743">
        <v>6.1761376408939683E-4</v>
      </c>
      <c r="M2743">
        <v>6.295404834086324E-4</v>
      </c>
      <c r="N2743">
        <v>6.244657426020565E-4</v>
      </c>
      <c r="O2743" t="s">
        <v>788</v>
      </c>
    </row>
    <row r="2744" spans="1:15">
      <c r="A2744" t="s">
        <v>9095</v>
      </c>
      <c r="B2744" t="s">
        <v>159</v>
      </c>
      <c r="C2744" t="s">
        <v>9096</v>
      </c>
      <c r="D2744" t="s">
        <v>158</v>
      </c>
      <c r="E2744" t="s">
        <v>9097</v>
      </c>
      <c r="F2744" t="s">
        <v>9098</v>
      </c>
      <c r="G2744">
        <v>7568260544.0574532</v>
      </c>
      <c r="H2744">
        <v>9100235692.2552776</v>
      </c>
      <c r="I2744">
        <v>11997837.84749</v>
      </c>
      <c r="J2744">
        <v>10175772.270714201</v>
      </c>
      <c r="K2744">
        <v>7.2036819086644568E-2</v>
      </c>
      <c r="L2744">
        <v>5.8195035919940859E-2</v>
      </c>
      <c r="M2744">
        <v>4.730324190364165E-2</v>
      </c>
      <c r="N2744">
        <v>4.6816713333741294E-2</v>
      </c>
      <c r="O2744" t="s">
        <v>159</v>
      </c>
    </row>
    <row r="2745" spans="1:15">
      <c r="A2745" t="s">
        <v>9099</v>
      </c>
      <c r="B2745" t="s">
        <v>159</v>
      </c>
      <c r="C2745" t="s">
        <v>1764</v>
      </c>
      <c r="D2745" t="s">
        <v>158</v>
      </c>
      <c r="E2745" t="s">
        <v>1765</v>
      </c>
      <c r="F2745" t="s">
        <v>9100</v>
      </c>
      <c r="G2745">
        <v>330772679.07777703</v>
      </c>
      <c r="H2745">
        <v>594811511.14105928</v>
      </c>
      <c r="I2745">
        <v>1155481.1012472999</v>
      </c>
      <c r="J2745">
        <v>998948.81706000003</v>
      </c>
      <c r="K2745">
        <v>3.1483868060329934E-3</v>
      </c>
      <c r="L2745">
        <v>3.8037561253394E-3</v>
      </c>
      <c r="M2745">
        <v>4.5556543389042364E-3</v>
      </c>
      <c r="N2745">
        <v>4.5959657074848776E-3</v>
      </c>
      <c r="O2745" t="s">
        <v>159</v>
      </c>
    </row>
    <row r="2746" spans="1:15">
      <c r="A2746" t="s">
        <v>9101</v>
      </c>
      <c r="B2746" t="s">
        <v>159</v>
      </c>
      <c r="C2746" t="s">
        <v>2230</v>
      </c>
      <c r="D2746" t="s">
        <v>158</v>
      </c>
      <c r="E2746" t="s">
        <v>2231</v>
      </c>
      <c r="F2746" t="s">
        <v>9102</v>
      </c>
      <c r="G2746">
        <v>4717713.1529026004</v>
      </c>
      <c r="H2746">
        <v>18350282.816175099</v>
      </c>
      <c r="I2746">
        <v>10438.96256955</v>
      </c>
      <c r="J2746">
        <v>8847.3569761639992</v>
      </c>
      <c r="K2746">
        <v>4.4904512327495832E-5</v>
      </c>
      <c r="L2746">
        <v>1.1734809995495083E-4</v>
      </c>
      <c r="M2746">
        <v>4.1157146639866346E-5</v>
      </c>
      <c r="N2746">
        <v>4.0704937600306045E-5</v>
      </c>
      <c r="O2746" t="s">
        <v>159</v>
      </c>
    </row>
    <row r="2747" spans="1:15">
      <c r="A2747" t="s">
        <v>9103</v>
      </c>
      <c r="B2747" t="s">
        <v>159</v>
      </c>
      <c r="C2747" t="s">
        <v>9104</v>
      </c>
      <c r="D2747" t="s">
        <v>158</v>
      </c>
      <c r="E2747" t="s">
        <v>9105</v>
      </c>
      <c r="F2747" t="s">
        <v>9106</v>
      </c>
      <c r="G2747">
        <v>68458644.241522998</v>
      </c>
      <c r="H2747">
        <v>152519454.52859521</v>
      </c>
      <c r="I2747">
        <v>203410.89151840002</v>
      </c>
      <c r="J2747">
        <v>172898.17412039</v>
      </c>
      <c r="K2747">
        <v>6.5160850917266174E-4</v>
      </c>
      <c r="L2747">
        <v>9.7534563223842282E-4</v>
      </c>
      <c r="M2747">
        <v>8.0197738372862315E-4</v>
      </c>
      <c r="N2747">
        <v>7.9547026391476629E-4</v>
      </c>
      <c r="O2747" t="s">
        <v>788</v>
      </c>
    </row>
    <row r="2748" spans="1:15">
      <c r="A2748" t="s">
        <v>9107</v>
      </c>
      <c r="B2748" t="s">
        <v>159</v>
      </c>
      <c r="C2748" t="s">
        <v>9108</v>
      </c>
      <c r="D2748" t="s">
        <v>158</v>
      </c>
      <c r="E2748" t="s">
        <v>9109</v>
      </c>
      <c r="F2748" t="s">
        <v>9110</v>
      </c>
      <c r="G2748">
        <v>4538191.5060884999</v>
      </c>
      <c r="H2748">
        <v>14726491.073470099</v>
      </c>
      <c r="I2748">
        <v>19859.064601800001</v>
      </c>
      <c r="J2748">
        <v>17037.293120591003</v>
      </c>
      <c r="K2748">
        <v>4.319577511920322E-5</v>
      </c>
      <c r="L2748">
        <v>9.4174338553081101E-5</v>
      </c>
      <c r="M2748">
        <v>7.8297285625969571E-5</v>
      </c>
      <c r="N2748">
        <v>7.8385212128341859E-5</v>
      </c>
      <c r="O2748" t="s">
        <v>159</v>
      </c>
    </row>
    <row r="2749" spans="1:15">
      <c r="A2749" t="s">
        <v>9111</v>
      </c>
      <c r="B2749" t="s">
        <v>159</v>
      </c>
      <c r="C2749" t="s">
        <v>9112</v>
      </c>
      <c r="D2749" t="s">
        <v>158</v>
      </c>
      <c r="E2749" t="s">
        <v>9113</v>
      </c>
      <c r="F2749" t="s">
        <v>9114</v>
      </c>
      <c r="G2749">
        <v>138333334.97811601</v>
      </c>
      <c r="H2749">
        <v>275846934.13813591</v>
      </c>
      <c r="I2749">
        <v>561558.66378449998</v>
      </c>
      <c r="J2749">
        <v>482689.03870877303</v>
      </c>
      <c r="K2749">
        <v>1.3166953446515882E-3</v>
      </c>
      <c r="L2749">
        <v>1.7640117007338789E-3</v>
      </c>
      <c r="M2749">
        <v>2.2140276984691188E-3</v>
      </c>
      <c r="N2749">
        <v>2.2207566908316544E-3</v>
      </c>
      <c r="O2749" t="s">
        <v>788</v>
      </c>
    </row>
    <row r="2750" spans="1:15">
      <c r="A2750" t="s">
        <v>9115</v>
      </c>
      <c r="B2750" t="s">
        <v>159</v>
      </c>
      <c r="C2750" t="s">
        <v>9116</v>
      </c>
      <c r="D2750" t="s">
        <v>158</v>
      </c>
      <c r="E2750" t="s">
        <v>9117</v>
      </c>
      <c r="F2750" t="s">
        <v>9118</v>
      </c>
      <c r="G2750">
        <v>286348761.04764354</v>
      </c>
      <c r="H2750">
        <v>582921692.65300906</v>
      </c>
      <c r="I2750">
        <v>520019.66885110002</v>
      </c>
      <c r="J2750">
        <v>439924.33483213</v>
      </c>
      <c r="K2750">
        <v>2.7255475383271008E-3</v>
      </c>
      <c r="L2750">
        <v>3.727722005192103E-3</v>
      </c>
      <c r="M2750">
        <v>2.0502540960295897E-3</v>
      </c>
      <c r="N2750">
        <v>2.0240047560465997E-3</v>
      </c>
      <c r="O2750" t="s">
        <v>159</v>
      </c>
    </row>
    <row r="2751" spans="1:15">
      <c r="A2751" t="s">
        <v>9119</v>
      </c>
      <c r="B2751" t="s">
        <v>159</v>
      </c>
      <c r="C2751" t="s">
        <v>9120</v>
      </c>
      <c r="D2751" t="s">
        <v>158</v>
      </c>
      <c r="E2751" t="s">
        <v>9121</v>
      </c>
      <c r="F2751" t="s">
        <v>9122</v>
      </c>
      <c r="G2751">
        <v>5315233559.4032011</v>
      </c>
      <c r="H2751">
        <v>5966761859.4611597</v>
      </c>
      <c r="I2751">
        <v>10612815.48384155</v>
      </c>
      <c r="J2751">
        <v>9069393.2985919993</v>
      </c>
      <c r="K2751">
        <v>5.059187855558632E-2</v>
      </c>
      <c r="L2751">
        <v>3.8156805216879072E-2</v>
      </c>
      <c r="M2751">
        <v>4.1842587347177343E-2</v>
      </c>
      <c r="N2751">
        <v>4.1726482754840075E-2</v>
      </c>
      <c r="O2751" t="s">
        <v>159</v>
      </c>
    </row>
    <row r="2752" spans="1:15">
      <c r="A2752" t="s">
        <v>9123</v>
      </c>
      <c r="B2752" t="s">
        <v>159</v>
      </c>
      <c r="C2752" t="s">
        <v>1241</v>
      </c>
      <c r="D2752" t="s">
        <v>158</v>
      </c>
      <c r="E2752" t="s">
        <v>1242</v>
      </c>
      <c r="F2752" t="s">
        <v>9124</v>
      </c>
      <c r="G2752">
        <v>32593790.724296</v>
      </c>
      <c r="H2752">
        <v>75232226.670057297</v>
      </c>
      <c r="I2752">
        <v>164445.222091</v>
      </c>
      <c r="J2752">
        <v>139939.42424619998</v>
      </c>
      <c r="K2752">
        <v>3.1023680964546892E-4</v>
      </c>
      <c r="L2752">
        <v>4.8110205949139528E-4</v>
      </c>
      <c r="M2752">
        <v>6.483494959132163E-4</v>
      </c>
      <c r="N2752">
        <v>6.4383358183814029E-4</v>
      </c>
      <c r="O2752" t="s">
        <v>775</v>
      </c>
    </row>
    <row r="2753" spans="1:15">
      <c r="A2753" t="s">
        <v>9125</v>
      </c>
      <c r="B2753" t="s">
        <v>159</v>
      </c>
      <c r="C2753" t="s">
        <v>9126</v>
      </c>
      <c r="D2753" t="s">
        <v>158</v>
      </c>
      <c r="E2753" t="s">
        <v>9127</v>
      </c>
      <c r="F2753" t="s">
        <v>9128</v>
      </c>
      <c r="G2753">
        <v>56135360.321409002</v>
      </c>
      <c r="H2753">
        <v>135102768.36745399</v>
      </c>
      <c r="I2753">
        <v>362609.43993100006</v>
      </c>
      <c r="J2753">
        <v>310938.74539348</v>
      </c>
      <c r="K2753">
        <v>5.3431204862683021E-4</v>
      </c>
      <c r="L2753">
        <v>8.6396778324308963E-4</v>
      </c>
      <c r="M2753">
        <v>1.4296410963070742E-3</v>
      </c>
      <c r="N2753">
        <v>1.4305675992116135E-3</v>
      </c>
      <c r="O2753" t="s">
        <v>775</v>
      </c>
    </row>
    <row r="2754" spans="1:15">
      <c r="A2754" t="s">
        <v>9129</v>
      </c>
      <c r="B2754" t="s">
        <v>159</v>
      </c>
      <c r="C2754" t="s">
        <v>9130</v>
      </c>
      <c r="D2754" t="s">
        <v>158</v>
      </c>
      <c r="E2754" t="s">
        <v>9131</v>
      </c>
      <c r="F2754" t="s">
        <v>9132</v>
      </c>
      <c r="G2754">
        <v>106123914.8644965</v>
      </c>
      <c r="H2754">
        <v>229738854.61912292</v>
      </c>
      <c r="I2754">
        <v>393560.89618312003</v>
      </c>
      <c r="J2754">
        <v>338285.41685850243</v>
      </c>
      <c r="K2754">
        <v>1.0101170819050188E-3</v>
      </c>
      <c r="L2754">
        <v>1.4691554536487589E-3</v>
      </c>
      <c r="M2754">
        <v>1.5516717689144984E-3</v>
      </c>
      <c r="N2754">
        <v>1.5563842197638049E-3</v>
      </c>
      <c r="O2754" t="s">
        <v>788</v>
      </c>
    </row>
    <row r="2755" spans="1:15">
      <c r="A2755" t="s">
        <v>9133</v>
      </c>
      <c r="B2755" t="s">
        <v>159</v>
      </c>
      <c r="C2755" t="s">
        <v>9134</v>
      </c>
      <c r="D2755" t="s">
        <v>158</v>
      </c>
      <c r="E2755" t="s">
        <v>9135</v>
      </c>
      <c r="F2755" t="s">
        <v>9136</v>
      </c>
      <c r="G2755">
        <v>19549592.906241</v>
      </c>
      <c r="H2755">
        <v>71623688.304172993</v>
      </c>
      <c r="I2755">
        <v>41258.654245600002</v>
      </c>
      <c r="J2755">
        <v>34968.038254479994</v>
      </c>
      <c r="K2755">
        <v>1.8607848913317516E-4</v>
      </c>
      <c r="L2755">
        <v>4.580258418061939E-4</v>
      </c>
      <c r="M2755">
        <v>1.626683180092008E-4</v>
      </c>
      <c r="N2755">
        <v>1.6088102005926551E-4</v>
      </c>
      <c r="O2755" t="s">
        <v>159</v>
      </c>
    </row>
    <row r="2756" spans="1:15">
      <c r="A2756" t="s">
        <v>9137</v>
      </c>
      <c r="B2756" t="s">
        <v>159</v>
      </c>
      <c r="C2756" t="s">
        <v>9138</v>
      </c>
      <c r="D2756" t="s">
        <v>158</v>
      </c>
      <c r="E2756" t="s">
        <v>9139</v>
      </c>
      <c r="F2756" t="s">
        <v>9140</v>
      </c>
      <c r="G2756">
        <v>77942485.696134999</v>
      </c>
      <c r="H2756">
        <v>195931168.22568703</v>
      </c>
      <c r="I2756">
        <v>328790.86023290001</v>
      </c>
      <c r="J2756">
        <v>283220.40573947597</v>
      </c>
      <c r="K2756">
        <v>7.4187836274538762E-4</v>
      </c>
      <c r="L2756">
        <v>1.2529589076944075E-3</v>
      </c>
      <c r="M2756">
        <v>1.2963063674474506E-3</v>
      </c>
      <c r="N2756">
        <v>1.3030410069151744E-3</v>
      </c>
      <c r="O2756" t="s">
        <v>159</v>
      </c>
    </row>
    <row r="2757" spans="1:15">
      <c r="A2757" t="s">
        <v>9141</v>
      </c>
      <c r="B2757" t="s">
        <v>159</v>
      </c>
      <c r="C2757" t="s">
        <v>9142</v>
      </c>
      <c r="D2757" t="s">
        <v>158</v>
      </c>
      <c r="E2757" t="s">
        <v>9143</v>
      </c>
      <c r="F2757" t="s">
        <v>9144</v>
      </c>
      <c r="G2757">
        <v>95670260.566869467</v>
      </c>
      <c r="H2757">
        <v>191281364.20440003</v>
      </c>
      <c r="I2757">
        <v>209441.34153527999</v>
      </c>
      <c r="J2757">
        <v>179981.46340265308</v>
      </c>
      <c r="K2757">
        <v>9.1061627864266672E-4</v>
      </c>
      <c r="L2757">
        <v>1.223223907284498E-3</v>
      </c>
      <c r="M2757">
        <v>8.2575332065678989E-4</v>
      </c>
      <c r="N2757">
        <v>8.2805907535486332E-4</v>
      </c>
      <c r="O2757" t="s">
        <v>159</v>
      </c>
    </row>
    <row r="2758" spans="1:15">
      <c r="A2758" t="s">
        <v>9145</v>
      </c>
      <c r="B2758" t="s">
        <v>159</v>
      </c>
      <c r="C2758" t="s">
        <v>9146</v>
      </c>
      <c r="D2758" t="s">
        <v>158</v>
      </c>
      <c r="E2758" t="s">
        <v>9147</v>
      </c>
      <c r="F2758" t="s">
        <v>9148</v>
      </c>
      <c r="G2758">
        <v>269163851.31550926</v>
      </c>
      <c r="H2758">
        <v>565047901.88298154</v>
      </c>
      <c r="I2758">
        <v>791874.606056522</v>
      </c>
      <c r="J2758">
        <v>683525.19926074508</v>
      </c>
      <c r="K2758">
        <v>2.5619767645426142E-3</v>
      </c>
      <c r="L2758">
        <v>3.6134210210129252E-3</v>
      </c>
      <c r="M2758">
        <v>3.1220822054599633E-3</v>
      </c>
      <c r="N2758">
        <v>3.1447640983746881E-3</v>
      </c>
      <c r="O2758" t="s">
        <v>788</v>
      </c>
    </row>
    <row r="2759" spans="1:15">
      <c r="A2759" t="s">
        <v>9149</v>
      </c>
      <c r="B2759" t="s">
        <v>159</v>
      </c>
      <c r="C2759" t="s">
        <v>9150</v>
      </c>
      <c r="D2759" t="s">
        <v>158</v>
      </c>
      <c r="E2759" t="s">
        <v>9151</v>
      </c>
      <c r="F2759" t="s">
        <v>9152</v>
      </c>
      <c r="G2759">
        <v>264812805.176254</v>
      </c>
      <c r="H2759">
        <v>529117803.32848626</v>
      </c>
      <c r="I2759">
        <v>1762074.3533740002</v>
      </c>
      <c r="J2759">
        <v>1509288.8342255601</v>
      </c>
      <c r="K2759">
        <v>2.5205622913295742E-3</v>
      </c>
      <c r="L2759">
        <v>3.3836518758285465E-3</v>
      </c>
      <c r="M2759">
        <v>6.9472375314099484E-3</v>
      </c>
      <c r="N2759">
        <v>6.9439390750826281E-3</v>
      </c>
      <c r="O2759" t="s">
        <v>159</v>
      </c>
    </row>
    <row r="2760" spans="1:15">
      <c r="A2760" t="s">
        <v>9153</v>
      </c>
      <c r="B2760" t="s">
        <v>159</v>
      </c>
      <c r="C2760" t="s">
        <v>580</v>
      </c>
      <c r="D2760" t="s">
        <v>158</v>
      </c>
      <c r="E2760" t="s">
        <v>581</v>
      </c>
      <c r="F2760" t="s">
        <v>9154</v>
      </c>
      <c r="G2760">
        <v>310702819.27651399</v>
      </c>
      <c r="H2760">
        <v>523731297.86875403</v>
      </c>
      <c r="I2760">
        <v>823872.09421180002</v>
      </c>
      <c r="J2760">
        <v>704564.8550083508</v>
      </c>
      <c r="K2760">
        <v>2.9573562711853111E-3</v>
      </c>
      <c r="L2760">
        <v>3.3492057483530953E-3</v>
      </c>
      <c r="M2760">
        <v>3.2482370128309158E-3</v>
      </c>
      <c r="N2760">
        <v>3.2415633884503026E-3</v>
      </c>
      <c r="O2760" t="s">
        <v>775</v>
      </c>
    </row>
    <row r="2761" spans="1:15">
      <c r="A2761" t="s">
        <v>9155</v>
      </c>
      <c r="B2761" t="s">
        <v>159</v>
      </c>
      <c r="C2761" t="s">
        <v>9156</v>
      </c>
      <c r="D2761" t="s">
        <v>158</v>
      </c>
      <c r="E2761" t="s">
        <v>9157</v>
      </c>
      <c r="F2761" t="s">
        <v>9158</v>
      </c>
      <c r="G2761">
        <v>255454147.59865263</v>
      </c>
      <c r="H2761">
        <v>533853874.69809604</v>
      </c>
      <c r="I2761">
        <v>737670.33320609992</v>
      </c>
      <c r="J2761">
        <v>633715.579124382</v>
      </c>
      <c r="K2761">
        <v>2.4314839728854665E-3</v>
      </c>
      <c r="L2761">
        <v>3.4139385467230605E-3</v>
      </c>
      <c r="M2761">
        <v>2.9083738803894659E-3</v>
      </c>
      <c r="N2761">
        <v>2.9155998988280932E-3</v>
      </c>
      <c r="O2761" t="s">
        <v>775</v>
      </c>
    </row>
    <row r="2762" spans="1:15">
      <c r="A2762" t="s">
        <v>9159</v>
      </c>
      <c r="B2762" t="s">
        <v>159</v>
      </c>
      <c r="C2762" t="s">
        <v>6984</v>
      </c>
      <c r="D2762" t="s">
        <v>158</v>
      </c>
      <c r="E2762" t="s">
        <v>6985</v>
      </c>
      <c r="F2762" t="s">
        <v>9160</v>
      </c>
      <c r="G2762">
        <v>79647329.285388708</v>
      </c>
      <c r="H2762">
        <v>219682323.99162102</v>
      </c>
      <c r="I2762">
        <v>311829.40361496998</v>
      </c>
      <c r="J2762">
        <v>264286.75085991097</v>
      </c>
      <c r="K2762">
        <v>7.5810554050904499E-4</v>
      </c>
      <c r="L2762">
        <v>1.4048450136899867E-3</v>
      </c>
      <c r="M2762">
        <v>1.2294333278519106E-3</v>
      </c>
      <c r="N2762">
        <v>1.2159310098284991E-3</v>
      </c>
      <c r="O2762" t="s">
        <v>159</v>
      </c>
    </row>
    <row r="2763" spans="1:15">
      <c r="A2763" t="s">
        <v>9161</v>
      </c>
      <c r="B2763" t="s">
        <v>159</v>
      </c>
      <c r="C2763" t="s">
        <v>149</v>
      </c>
      <c r="D2763" t="s">
        <v>158</v>
      </c>
      <c r="E2763" t="s">
        <v>584</v>
      </c>
      <c r="F2763" t="s">
        <v>9162</v>
      </c>
      <c r="G2763">
        <v>142353596.46730262</v>
      </c>
      <c r="H2763">
        <v>325101672.02839398</v>
      </c>
      <c r="I2763">
        <v>511428.17171060003</v>
      </c>
      <c r="J2763">
        <v>437361.38989607006</v>
      </c>
      <c r="K2763">
        <v>1.3549613171153583E-3</v>
      </c>
      <c r="L2763">
        <v>2.0789904922381762E-3</v>
      </c>
      <c r="M2763">
        <v>2.0163808538073225E-3</v>
      </c>
      <c r="N2763">
        <v>2.0122131538792623E-3</v>
      </c>
      <c r="O2763" t="s">
        <v>775</v>
      </c>
    </row>
    <row r="2764" spans="1:15">
      <c r="A2764" t="s">
        <v>9163</v>
      </c>
      <c r="B2764" t="s">
        <v>159</v>
      </c>
      <c r="C2764" t="s">
        <v>9164</v>
      </c>
      <c r="D2764" t="s">
        <v>158</v>
      </c>
      <c r="E2764" t="s">
        <v>9165</v>
      </c>
      <c r="F2764" t="s">
        <v>9166</v>
      </c>
      <c r="G2764">
        <v>715864759.1398083</v>
      </c>
      <c r="H2764">
        <v>1124069084.6346655</v>
      </c>
      <c r="I2764">
        <v>2316329.165428</v>
      </c>
      <c r="J2764">
        <v>1990659.3237230999</v>
      </c>
      <c r="K2764">
        <v>6.8138008521852617E-3</v>
      </c>
      <c r="L2764">
        <v>7.1883018164552379E-3</v>
      </c>
      <c r="M2764">
        <v>9.1324687192387392E-3</v>
      </c>
      <c r="N2764">
        <v>9.158629382076627E-3</v>
      </c>
      <c r="O2764" t="s">
        <v>159</v>
      </c>
    </row>
    <row r="2765" spans="1:15">
      <c r="A2765" t="s">
        <v>9167</v>
      </c>
      <c r="B2765" t="s">
        <v>159</v>
      </c>
      <c r="C2765" t="s">
        <v>9168</v>
      </c>
      <c r="D2765" t="s">
        <v>158</v>
      </c>
      <c r="E2765" t="s">
        <v>9169</v>
      </c>
      <c r="F2765" t="s">
        <v>9170</v>
      </c>
      <c r="G2765">
        <v>167755373.42322499</v>
      </c>
      <c r="H2765">
        <v>371227678.47492772</v>
      </c>
      <c r="I2765">
        <v>853110.05002099997</v>
      </c>
      <c r="J2765">
        <v>730720.49845696008</v>
      </c>
      <c r="K2765">
        <v>1.596742529641118E-3</v>
      </c>
      <c r="L2765">
        <v>2.3739613801113247E-3</v>
      </c>
      <c r="M2765">
        <v>3.3635119576994124E-3</v>
      </c>
      <c r="N2765">
        <v>3.3619003249319938E-3</v>
      </c>
      <c r="O2765" t="s">
        <v>159</v>
      </c>
    </row>
    <row r="2766" spans="1:15">
      <c r="A2766" t="s">
        <v>9171</v>
      </c>
      <c r="B2766" t="s">
        <v>159</v>
      </c>
      <c r="C2766" t="s">
        <v>2294</v>
      </c>
      <c r="D2766" t="s">
        <v>158</v>
      </c>
      <c r="E2766" t="s">
        <v>2295</v>
      </c>
      <c r="F2766" t="s">
        <v>9172</v>
      </c>
      <c r="G2766">
        <v>32875175.185957</v>
      </c>
      <c r="H2766">
        <v>130738877.434532</v>
      </c>
      <c r="I2766">
        <v>190792.35606660001</v>
      </c>
      <c r="J2766">
        <v>164067.36945299999</v>
      </c>
      <c r="K2766">
        <v>3.1291510559477818E-4</v>
      </c>
      <c r="L2766">
        <v>8.3606116651576366E-4</v>
      </c>
      <c r="M2766">
        <v>7.5222695014770535E-4</v>
      </c>
      <c r="N2766">
        <v>7.5484148020964063E-4</v>
      </c>
      <c r="O2766" t="s">
        <v>788</v>
      </c>
    </row>
    <row r="2767" spans="1:15">
      <c r="A2767" t="s">
        <v>9173</v>
      </c>
      <c r="B2767" t="s">
        <v>159</v>
      </c>
      <c r="C2767" t="s">
        <v>3684</v>
      </c>
      <c r="D2767" t="s">
        <v>158</v>
      </c>
      <c r="E2767" t="s">
        <v>3685</v>
      </c>
      <c r="F2767" t="s">
        <v>9174</v>
      </c>
      <c r="G2767">
        <v>363059768.7751441</v>
      </c>
      <c r="H2767">
        <v>593851118.72317839</v>
      </c>
      <c r="I2767">
        <v>728424.8184713301</v>
      </c>
      <c r="J2767">
        <v>624941.67748051602</v>
      </c>
      <c r="K2767">
        <v>3.4557043495852891E-3</v>
      </c>
      <c r="L2767">
        <v>3.7976145183364757E-3</v>
      </c>
      <c r="M2767">
        <v>2.8719220775245023E-3</v>
      </c>
      <c r="N2767">
        <v>2.8752329146669504E-3</v>
      </c>
      <c r="O2767" t="s">
        <v>788</v>
      </c>
    </row>
    <row r="2768" spans="1:15">
      <c r="A2768" t="s">
        <v>9175</v>
      </c>
      <c r="B2768" t="s">
        <v>159</v>
      </c>
      <c r="C2768" t="s">
        <v>9176</v>
      </c>
      <c r="D2768" t="s">
        <v>158</v>
      </c>
      <c r="E2768" t="s">
        <v>9177</v>
      </c>
      <c r="F2768" t="s">
        <v>9178</v>
      </c>
      <c r="G2768">
        <v>64166145.026108406</v>
      </c>
      <c r="H2768">
        <v>128191553.65236798</v>
      </c>
      <c r="I2768">
        <v>181595.50595530003</v>
      </c>
      <c r="J2768">
        <v>155786.871454554</v>
      </c>
      <c r="K2768">
        <v>6.1075130194382485E-4</v>
      </c>
      <c r="L2768">
        <v>8.1977130282257209E-4</v>
      </c>
      <c r="M2768">
        <v>7.1596701472464335E-4</v>
      </c>
      <c r="N2768">
        <v>7.1674454852323059E-4</v>
      </c>
      <c r="O2768" t="s">
        <v>788</v>
      </c>
    </row>
    <row r="2769" spans="1:15">
      <c r="A2769" t="s">
        <v>9179</v>
      </c>
      <c r="B2769" t="s">
        <v>159</v>
      </c>
      <c r="C2769" t="s">
        <v>9180</v>
      </c>
      <c r="D2769" t="s">
        <v>158</v>
      </c>
      <c r="E2769" t="s">
        <v>9181</v>
      </c>
      <c r="F2769" t="s">
        <v>9182</v>
      </c>
      <c r="G2769">
        <v>63208381.3723877</v>
      </c>
      <c r="H2769">
        <v>116377630.05208822</v>
      </c>
      <c r="I2769">
        <v>174036.1456168</v>
      </c>
      <c r="J2769">
        <v>148914.71654812101</v>
      </c>
      <c r="K2769">
        <v>6.0163503980549028E-4</v>
      </c>
      <c r="L2769">
        <v>7.4422252238177293E-4</v>
      </c>
      <c r="M2769">
        <v>6.8616312378410444E-4</v>
      </c>
      <c r="N2769">
        <v>6.8512712454004278E-4</v>
      </c>
      <c r="O2769" t="s">
        <v>159</v>
      </c>
    </row>
    <row r="2770" spans="1:15">
      <c r="A2770" t="s">
        <v>9183</v>
      </c>
      <c r="B2770" t="s">
        <v>159</v>
      </c>
      <c r="C2770" t="s">
        <v>2791</v>
      </c>
      <c r="D2770" t="s">
        <v>158</v>
      </c>
      <c r="E2770" t="s">
        <v>2792</v>
      </c>
      <c r="F2770" t="s">
        <v>9184</v>
      </c>
      <c r="G2770">
        <v>2128263540.3190742</v>
      </c>
      <c r="H2770">
        <v>2826043645.0409608</v>
      </c>
      <c r="I2770">
        <v>4880553.396799</v>
      </c>
      <c r="J2770">
        <v>4170954.3441890003</v>
      </c>
      <c r="K2770">
        <v>2.0257407198150362E-2</v>
      </c>
      <c r="L2770">
        <v>1.8072247466562195E-2</v>
      </c>
      <c r="M2770">
        <v>1.9242300228346661E-2</v>
      </c>
      <c r="N2770">
        <v>1.9189735055491174E-2</v>
      </c>
      <c r="O2770" t="s">
        <v>159</v>
      </c>
    </row>
    <row r="2771" spans="1:15">
      <c r="A2771" t="s">
        <v>9185</v>
      </c>
      <c r="B2771" t="s">
        <v>159</v>
      </c>
      <c r="C2771" t="s">
        <v>3688</v>
      </c>
      <c r="D2771" t="s">
        <v>158</v>
      </c>
      <c r="E2771" t="s">
        <v>3689</v>
      </c>
      <c r="F2771" t="s">
        <v>9186</v>
      </c>
      <c r="G2771">
        <v>141621763.1084744</v>
      </c>
      <c r="H2771">
        <v>320051406.79431576</v>
      </c>
      <c r="I2771">
        <v>554380.55176619999</v>
      </c>
      <c r="J2771">
        <v>477541.42262898997</v>
      </c>
      <c r="K2771">
        <v>1.3479955226683273E-3</v>
      </c>
      <c r="L2771">
        <v>2.0466945851165034E-3</v>
      </c>
      <c r="M2771">
        <v>2.1857269351541592E-3</v>
      </c>
      <c r="N2771">
        <v>2.197073528517484E-3</v>
      </c>
      <c r="O2771" t="s">
        <v>159</v>
      </c>
    </row>
    <row r="2772" spans="1:15">
      <c r="A2772" t="s">
        <v>9187</v>
      </c>
      <c r="B2772" t="s">
        <v>159</v>
      </c>
      <c r="C2772" t="s">
        <v>9188</v>
      </c>
      <c r="D2772" t="s">
        <v>158</v>
      </c>
      <c r="E2772" t="s">
        <v>9189</v>
      </c>
      <c r="F2772" t="s">
        <v>9190</v>
      </c>
      <c r="G2772">
        <v>32885199.374306399</v>
      </c>
      <c r="H2772">
        <v>107293174.84643009</v>
      </c>
      <c r="I2772">
        <v>63318.254814270003</v>
      </c>
      <c r="J2772">
        <v>53660.571874576002</v>
      </c>
      <c r="K2772">
        <v>3.1301051862111525E-4</v>
      </c>
      <c r="L2772">
        <v>6.8612840098925887E-4</v>
      </c>
      <c r="M2772">
        <v>2.496415406232913E-4</v>
      </c>
      <c r="N2772">
        <v>2.4688166597505056E-4</v>
      </c>
      <c r="O2772" t="s">
        <v>159</v>
      </c>
    </row>
    <row r="2773" spans="1:15">
      <c r="A2773" t="s">
        <v>9191</v>
      </c>
      <c r="B2773" t="s">
        <v>159</v>
      </c>
      <c r="C2773" t="s">
        <v>9192</v>
      </c>
      <c r="D2773" t="s">
        <v>158</v>
      </c>
      <c r="E2773" t="s">
        <v>9193</v>
      </c>
      <c r="F2773" t="s">
        <v>9194</v>
      </c>
      <c r="G2773">
        <v>251597243.04798031</v>
      </c>
      <c r="H2773">
        <v>577511290.39912581</v>
      </c>
      <c r="I2773">
        <v>742835.65652900003</v>
      </c>
      <c r="J2773">
        <v>630089.03537559998</v>
      </c>
      <c r="K2773">
        <v>2.3947728774185704E-3</v>
      </c>
      <c r="L2773">
        <v>3.6931230602687288E-3</v>
      </c>
      <c r="M2773">
        <v>2.9287389279721667E-3</v>
      </c>
      <c r="N2773">
        <v>2.8989148891244432E-3</v>
      </c>
      <c r="O2773" t="s">
        <v>159</v>
      </c>
    </row>
    <row r="2774" spans="1:15">
      <c r="A2774" t="s">
        <v>9195</v>
      </c>
      <c r="B2774" t="s">
        <v>159</v>
      </c>
      <c r="C2774" t="s">
        <v>7232</v>
      </c>
      <c r="D2774" t="s">
        <v>158</v>
      </c>
      <c r="E2774" t="s">
        <v>7233</v>
      </c>
      <c r="F2774" t="s">
        <v>9196</v>
      </c>
      <c r="G2774">
        <v>112639642.2934363</v>
      </c>
      <c r="H2774">
        <v>242282435.12779447</v>
      </c>
      <c r="I2774">
        <v>340705.72349340003</v>
      </c>
      <c r="J2774">
        <v>294074.58967882098</v>
      </c>
      <c r="K2774">
        <v>1.0721355966329469E-3</v>
      </c>
      <c r="L2774">
        <v>1.5493703121373201E-3</v>
      </c>
      <c r="M2774">
        <v>1.3432824698272768E-3</v>
      </c>
      <c r="N2774">
        <v>1.3529789580053817E-3</v>
      </c>
      <c r="O2774" t="s">
        <v>788</v>
      </c>
    </row>
    <row r="2775" spans="1:15">
      <c r="A2775" t="s">
        <v>9197</v>
      </c>
      <c r="B2775" t="s">
        <v>159</v>
      </c>
      <c r="C2775" t="s">
        <v>9198</v>
      </c>
      <c r="D2775" t="s">
        <v>158</v>
      </c>
      <c r="E2775" t="s">
        <v>9199</v>
      </c>
      <c r="F2775" t="s">
        <v>9200</v>
      </c>
      <c r="G2775">
        <v>31851023.810371</v>
      </c>
      <c r="H2775">
        <v>95849062.478708997</v>
      </c>
      <c r="I2775">
        <v>91102.773046699993</v>
      </c>
      <c r="J2775">
        <v>77439.629913509998</v>
      </c>
      <c r="K2775">
        <v>3.0316694656524324E-4</v>
      </c>
      <c r="L2775">
        <v>6.1294452390812373E-4</v>
      </c>
      <c r="M2775">
        <v>3.5918609388625565E-4</v>
      </c>
      <c r="N2775">
        <v>3.5628440356963253E-4</v>
      </c>
      <c r="O2775" t="s">
        <v>788</v>
      </c>
    </row>
    <row r="2776" spans="1:15">
      <c r="A2776" t="s">
        <v>9201</v>
      </c>
      <c r="B2776" t="s">
        <v>159</v>
      </c>
      <c r="C2776" t="s">
        <v>9202</v>
      </c>
      <c r="D2776" t="s">
        <v>158</v>
      </c>
      <c r="E2776" t="s">
        <v>9203</v>
      </c>
      <c r="F2776" t="s">
        <v>9204</v>
      </c>
      <c r="G2776">
        <v>32093847.994509</v>
      </c>
      <c r="H2776">
        <v>90704556.624151796</v>
      </c>
      <c r="I2776">
        <v>109482.3405447</v>
      </c>
      <c r="J2776">
        <v>93920.300991765704</v>
      </c>
      <c r="K2776">
        <v>3.0547821501600314E-4</v>
      </c>
      <c r="L2776">
        <v>5.8004595807745055E-4</v>
      </c>
      <c r="M2776">
        <v>4.3165024438517979E-4</v>
      </c>
      <c r="N2776">
        <v>4.3210870789677966E-4</v>
      </c>
      <c r="O2776" t="s">
        <v>159</v>
      </c>
    </row>
    <row r="2777" spans="1:15">
      <c r="A2777" t="s">
        <v>9205</v>
      </c>
      <c r="B2777" t="s">
        <v>159</v>
      </c>
      <c r="C2777" t="s">
        <v>9206</v>
      </c>
      <c r="D2777" t="s">
        <v>158</v>
      </c>
      <c r="E2777" t="s">
        <v>9207</v>
      </c>
      <c r="F2777" t="s">
        <v>9208</v>
      </c>
      <c r="G2777">
        <v>37765326.778006002</v>
      </c>
      <c r="H2777">
        <v>88009407.687728807</v>
      </c>
      <c r="I2777">
        <v>127944.83100569999</v>
      </c>
      <c r="J2777">
        <v>109472.09218515901</v>
      </c>
      <c r="K2777">
        <v>3.5946093518032302E-4</v>
      </c>
      <c r="L2777">
        <v>5.6281076830118923E-4</v>
      </c>
      <c r="M2777">
        <v>5.0444133087273926E-4</v>
      </c>
      <c r="N2777">
        <v>5.0365941979927731E-4</v>
      </c>
      <c r="O2777" t="s">
        <v>159</v>
      </c>
    </row>
    <row r="2778" spans="1:15">
      <c r="A2778" t="s">
        <v>9209</v>
      </c>
      <c r="B2778" t="s">
        <v>159</v>
      </c>
      <c r="C2778" t="s">
        <v>9210</v>
      </c>
      <c r="D2778" t="s">
        <v>158</v>
      </c>
      <c r="E2778" t="s">
        <v>9211</v>
      </c>
      <c r="F2778" t="s">
        <v>9212</v>
      </c>
      <c r="G2778">
        <v>61498360.853634499</v>
      </c>
      <c r="H2778">
        <v>106416908.41688709</v>
      </c>
      <c r="I2778">
        <v>151817.60991500001</v>
      </c>
      <c r="J2778">
        <v>130475.405341998</v>
      </c>
      <c r="K2778">
        <v>5.8535858657997363E-4</v>
      </c>
      <c r="L2778">
        <v>6.8052477070239801E-4</v>
      </c>
      <c r="M2778">
        <v>5.9856327601096428E-4</v>
      </c>
      <c r="N2778">
        <v>6.0029150481089619E-4</v>
      </c>
      <c r="O2778" t="s">
        <v>159</v>
      </c>
    </row>
    <row r="2779" spans="1:15">
      <c r="A2779" t="s">
        <v>9213</v>
      </c>
      <c r="B2779" t="s">
        <v>157</v>
      </c>
      <c r="C2779" t="s">
        <v>7250</v>
      </c>
      <c r="D2779" t="s">
        <v>156</v>
      </c>
      <c r="E2779" t="s">
        <v>7251</v>
      </c>
      <c r="F2779" t="s">
        <v>9214</v>
      </c>
      <c r="G2779">
        <v>75866760.299085006</v>
      </c>
      <c r="H2779">
        <v>155682687.293769</v>
      </c>
      <c r="I2779">
        <v>0</v>
      </c>
      <c r="J2779">
        <v>186481.59737107897</v>
      </c>
      <c r="K2779">
        <v>6.1789944311280579E-3</v>
      </c>
      <c r="L2779">
        <v>9.5359330924405499E-3</v>
      </c>
      <c r="M2779">
        <v>0</v>
      </c>
      <c r="N2779">
        <v>5.1839130624516663E-3</v>
      </c>
      <c r="O2779" t="s">
        <v>1067</v>
      </c>
    </row>
    <row r="2780" spans="1:15">
      <c r="A2780" t="s">
        <v>9215</v>
      </c>
      <c r="B2780" t="s">
        <v>157</v>
      </c>
      <c r="C2780" t="s">
        <v>9216</v>
      </c>
      <c r="D2780" t="s">
        <v>156</v>
      </c>
      <c r="E2780" t="s">
        <v>9217</v>
      </c>
      <c r="F2780" t="s">
        <v>9218</v>
      </c>
      <c r="G2780">
        <v>392875577.90822196</v>
      </c>
      <c r="H2780">
        <v>522572788.44922197</v>
      </c>
      <c r="I2780">
        <v>533073.11428099999</v>
      </c>
      <c r="J2780">
        <v>1635387.2303112953</v>
      </c>
      <c r="K2780">
        <v>3.1997886801163417E-2</v>
      </c>
      <c r="L2780">
        <v>3.2008820204771207E-2</v>
      </c>
      <c r="M2780">
        <v>1.8997276691622284E-2</v>
      </c>
      <c r="N2780">
        <v>4.5461350314946219E-2</v>
      </c>
      <c r="O2780" t="s">
        <v>1067</v>
      </c>
    </row>
    <row r="2781" spans="1:15">
      <c r="A2781" t="s">
        <v>9219</v>
      </c>
      <c r="B2781" t="s">
        <v>157</v>
      </c>
      <c r="C2781" t="s">
        <v>9220</v>
      </c>
      <c r="D2781" t="s">
        <v>156</v>
      </c>
      <c r="E2781" t="s">
        <v>9221</v>
      </c>
      <c r="F2781" t="s">
        <v>9222</v>
      </c>
      <c r="G2781">
        <v>418300291.08161402</v>
      </c>
      <c r="H2781">
        <v>584510913.35069406</v>
      </c>
      <c r="I2781">
        <v>1511566.3215040001</v>
      </c>
      <c r="J2781">
        <v>1916085.3615949999</v>
      </c>
      <c r="K2781">
        <v>3.4068611325211828E-2</v>
      </c>
      <c r="L2781">
        <v>3.5802676960449802E-2</v>
      </c>
      <c r="M2781">
        <v>5.3868114669561512E-2</v>
      </c>
      <c r="N2781">
        <v>5.3264343907240705E-2</v>
      </c>
      <c r="O2781" t="s">
        <v>1067</v>
      </c>
    </row>
    <row r="2782" spans="1:15">
      <c r="A2782" t="s">
        <v>9223</v>
      </c>
      <c r="B2782" t="s">
        <v>157</v>
      </c>
      <c r="C2782" t="s">
        <v>5611</v>
      </c>
      <c r="D2782" t="s">
        <v>156</v>
      </c>
      <c r="E2782" t="s">
        <v>5612</v>
      </c>
      <c r="F2782" t="s">
        <v>9224</v>
      </c>
      <c r="G2782">
        <v>109794701.37290527</v>
      </c>
      <c r="H2782">
        <v>188565411.3298859</v>
      </c>
      <c r="I2782">
        <v>0</v>
      </c>
      <c r="J2782">
        <v>503565.33894272603</v>
      </c>
      <c r="K2782">
        <v>8.9422672811657142E-3</v>
      </c>
      <c r="L2782">
        <v>1.155007777195719E-2</v>
      </c>
      <c r="M2782">
        <v>0</v>
      </c>
      <c r="N2782">
        <v>1.3998372896541617E-2</v>
      </c>
      <c r="O2782" t="s">
        <v>1067</v>
      </c>
    </row>
    <row r="2783" spans="1:15">
      <c r="A2783" t="s">
        <v>9225</v>
      </c>
      <c r="B2783" t="s">
        <v>157</v>
      </c>
      <c r="C2783" t="s">
        <v>9226</v>
      </c>
      <c r="D2783" t="s">
        <v>156</v>
      </c>
      <c r="E2783" t="s">
        <v>9227</v>
      </c>
      <c r="F2783" t="s">
        <v>9228</v>
      </c>
      <c r="G2783">
        <v>5874448.3363399999</v>
      </c>
      <c r="H2783">
        <v>18359839.716729399</v>
      </c>
      <c r="I2783">
        <v>0</v>
      </c>
      <c r="J2783">
        <v>90642.594680620008</v>
      </c>
      <c r="K2783">
        <v>4.784464686919302E-4</v>
      </c>
      <c r="L2783">
        <v>1.124583639774257E-3</v>
      </c>
      <c r="M2783">
        <v>0</v>
      </c>
      <c r="N2783">
        <v>2.5197302961983913E-3</v>
      </c>
      <c r="O2783" t="s">
        <v>1268</v>
      </c>
    </row>
    <row r="2784" spans="1:15">
      <c r="A2784" t="s">
        <v>9229</v>
      </c>
      <c r="B2784" t="s">
        <v>157</v>
      </c>
      <c r="C2784" t="s">
        <v>3141</v>
      </c>
      <c r="D2784" t="s">
        <v>156</v>
      </c>
      <c r="E2784" t="s">
        <v>3142</v>
      </c>
      <c r="F2784" t="s">
        <v>9230</v>
      </c>
      <c r="G2784">
        <v>1363969708.5107486</v>
      </c>
      <c r="H2784">
        <v>1555506535.7867262</v>
      </c>
      <c r="I2784">
        <v>2466980.3016514801</v>
      </c>
      <c r="J2784">
        <v>2813700.3788540997</v>
      </c>
      <c r="K2784">
        <v>0.1110889828416322</v>
      </c>
      <c r="L2784">
        <v>9.5278457148715232E-2</v>
      </c>
      <c r="M2784">
        <v>8.7916471732900875E-2</v>
      </c>
      <c r="N2784">
        <v>7.8216716037359926E-2</v>
      </c>
      <c r="O2784" t="s">
        <v>1067</v>
      </c>
    </row>
    <row r="2785" spans="1:15">
      <c r="A2785" t="s">
        <v>9231</v>
      </c>
      <c r="B2785" t="s">
        <v>157</v>
      </c>
      <c r="C2785" t="s">
        <v>9232</v>
      </c>
      <c r="D2785" t="s">
        <v>156</v>
      </c>
      <c r="E2785" t="s">
        <v>9233</v>
      </c>
      <c r="F2785" t="s">
        <v>9234</v>
      </c>
      <c r="G2785">
        <v>74358075.961148292</v>
      </c>
      <c r="H2785">
        <v>209942284.94512808</v>
      </c>
      <c r="I2785">
        <v>0</v>
      </c>
      <c r="J2785">
        <v>708935.98335591191</v>
      </c>
      <c r="K2785">
        <v>6.0561191154339267E-3</v>
      </c>
      <c r="L2785">
        <v>1.2859461879233361E-2</v>
      </c>
      <c r="M2785">
        <v>0</v>
      </c>
      <c r="N2785">
        <v>1.9707373576641651E-2</v>
      </c>
      <c r="O2785" t="s">
        <v>1067</v>
      </c>
    </row>
    <row r="2786" spans="1:15">
      <c r="A2786" t="s">
        <v>9235</v>
      </c>
      <c r="B2786" t="s">
        <v>157</v>
      </c>
      <c r="C2786" t="s">
        <v>9236</v>
      </c>
      <c r="D2786" t="s">
        <v>156</v>
      </c>
      <c r="E2786" t="s">
        <v>9237</v>
      </c>
      <c r="F2786" t="s">
        <v>9238</v>
      </c>
      <c r="G2786">
        <v>107261514.10208</v>
      </c>
      <c r="H2786">
        <v>196298746.27518797</v>
      </c>
      <c r="I2786">
        <v>0</v>
      </c>
      <c r="J2786">
        <v>365171.31978156604</v>
      </c>
      <c r="K2786">
        <v>8.735950971127858E-3</v>
      </c>
      <c r="L2786">
        <v>1.202376284190128E-2</v>
      </c>
      <c r="M2786">
        <v>0</v>
      </c>
      <c r="N2786">
        <v>1.0151223505885511E-2</v>
      </c>
      <c r="O2786" t="s">
        <v>1067</v>
      </c>
    </row>
    <row r="2787" spans="1:15">
      <c r="A2787" t="s">
        <v>9239</v>
      </c>
      <c r="B2787" t="s">
        <v>157</v>
      </c>
      <c r="C2787" t="s">
        <v>1358</v>
      </c>
      <c r="D2787" t="s">
        <v>156</v>
      </c>
      <c r="E2787" t="s">
        <v>1359</v>
      </c>
      <c r="F2787" t="s">
        <v>9240</v>
      </c>
      <c r="G2787">
        <v>31310671.686938997</v>
      </c>
      <c r="H2787">
        <v>80069660.953022003</v>
      </c>
      <c r="I2787">
        <v>0</v>
      </c>
      <c r="J2787">
        <v>171237.45347622997</v>
      </c>
      <c r="K2787">
        <v>2.5501084430885916E-3</v>
      </c>
      <c r="L2787">
        <v>4.9044562555734944E-3</v>
      </c>
      <c r="M2787">
        <v>0</v>
      </c>
      <c r="N2787">
        <v>4.7601483705118483E-3</v>
      </c>
      <c r="O2787" t="s">
        <v>1067</v>
      </c>
    </row>
    <row r="2788" spans="1:15">
      <c r="A2788" t="s">
        <v>9241</v>
      </c>
      <c r="B2788" t="s">
        <v>157</v>
      </c>
      <c r="C2788" t="s">
        <v>1366</v>
      </c>
      <c r="D2788" t="s">
        <v>156</v>
      </c>
      <c r="E2788" t="s">
        <v>1367</v>
      </c>
      <c r="F2788" t="s">
        <v>9242</v>
      </c>
      <c r="G2788">
        <v>94346221.136543915</v>
      </c>
      <c r="H2788">
        <v>212497379.15833792</v>
      </c>
      <c r="I2788">
        <v>0</v>
      </c>
      <c r="J2788">
        <v>197514.36162833002</v>
      </c>
      <c r="K2788">
        <v>7.6840604858108329E-3</v>
      </c>
      <c r="L2788">
        <v>1.3015967447614735E-2</v>
      </c>
      <c r="M2788">
        <v>0</v>
      </c>
      <c r="N2788">
        <v>5.4906076186673428E-3</v>
      </c>
      <c r="O2788" t="s">
        <v>1067</v>
      </c>
    </row>
    <row r="2789" spans="1:15">
      <c r="A2789" t="s">
        <v>9243</v>
      </c>
      <c r="B2789" t="s">
        <v>157</v>
      </c>
      <c r="C2789" t="s">
        <v>4592</v>
      </c>
      <c r="D2789" t="s">
        <v>156</v>
      </c>
      <c r="E2789" t="s">
        <v>4593</v>
      </c>
      <c r="F2789" t="s">
        <v>9244</v>
      </c>
      <c r="G2789">
        <v>259200132.88477701</v>
      </c>
      <c r="H2789">
        <v>431366846.290187</v>
      </c>
      <c r="I2789">
        <v>0</v>
      </c>
      <c r="J2789">
        <v>1046756.931674</v>
      </c>
      <c r="K2789">
        <v>2.1110644125685776E-2</v>
      </c>
      <c r="L2789">
        <v>2.6422240366125459E-2</v>
      </c>
      <c r="M2789">
        <v>0</v>
      </c>
      <c r="N2789">
        <v>2.9098297139309188E-2</v>
      </c>
      <c r="O2789" t="s">
        <v>1067</v>
      </c>
    </row>
    <row r="2790" spans="1:15">
      <c r="A2790" t="s">
        <v>9245</v>
      </c>
      <c r="B2790" t="s">
        <v>157</v>
      </c>
      <c r="C2790" t="s">
        <v>9246</v>
      </c>
      <c r="D2790" t="s">
        <v>156</v>
      </c>
      <c r="E2790" t="s">
        <v>9247</v>
      </c>
      <c r="F2790" t="s">
        <v>9248</v>
      </c>
      <c r="G2790">
        <v>157237689.1980949</v>
      </c>
      <c r="H2790">
        <v>235581807.75228861</v>
      </c>
      <c r="I2790">
        <v>0</v>
      </c>
      <c r="J2790">
        <v>313774.96158966603</v>
      </c>
      <c r="K2790">
        <v>1.2806277770242293E-2</v>
      </c>
      <c r="L2790">
        <v>1.4429943339062144E-2</v>
      </c>
      <c r="M2790">
        <v>0</v>
      </c>
      <c r="N2790">
        <v>8.722480636082339E-3</v>
      </c>
      <c r="O2790" t="s">
        <v>1067</v>
      </c>
    </row>
    <row r="2791" spans="1:15">
      <c r="A2791" t="s">
        <v>9249</v>
      </c>
      <c r="B2791" t="s">
        <v>157</v>
      </c>
      <c r="C2791" t="s">
        <v>2623</v>
      </c>
      <c r="D2791" t="s">
        <v>156</v>
      </c>
      <c r="E2791" t="s">
        <v>2624</v>
      </c>
      <c r="F2791" t="s">
        <v>9250</v>
      </c>
      <c r="G2791">
        <v>43516423.117430344</v>
      </c>
      <c r="H2791">
        <v>114463538.87369499</v>
      </c>
      <c r="I2791">
        <v>0</v>
      </c>
      <c r="J2791">
        <v>231179.29479528041</v>
      </c>
      <c r="K2791">
        <v>3.5442100736237359E-3</v>
      </c>
      <c r="L2791">
        <v>7.0111626873697337E-3</v>
      </c>
      <c r="M2791">
        <v>0</v>
      </c>
      <c r="N2791">
        <v>6.4264430536429863E-3</v>
      </c>
      <c r="O2791" t="s">
        <v>1268</v>
      </c>
    </row>
    <row r="2792" spans="1:15">
      <c r="A2792" t="s">
        <v>9251</v>
      </c>
      <c r="B2792" t="s">
        <v>157</v>
      </c>
      <c r="C2792" t="s">
        <v>9252</v>
      </c>
      <c r="D2792" t="s">
        <v>156</v>
      </c>
      <c r="E2792" t="s">
        <v>9253</v>
      </c>
      <c r="F2792" t="s">
        <v>9254</v>
      </c>
      <c r="G2792">
        <v>164100719.791336</v>
      </c>
      <c r="H2792">
        <v>271793375.39410698</v>
      </c>
      <c r="I2792">
        <v>0</v>
      </c>
      <c r="J2792">
        <v>447286.64278499997</v>
      </c>
      <c r="K2792">
        <v>1.3365239661446308E-2</v>
      </c>
      <c r="L2792">
        <v>1.664798756868912E-2</v>
      </c>
      <c r="M2792">
        <v>0</v>
      </c>
      <c r="N2792">
        <v>1.2433908240175312E-2</v>
      </c>
      <c r="O2792" t="s">
        <v>1067</v>
      </c>
    </row>
    <row r="2793" spans="1:15">
      <c r="A2793" t="s">
        <v>9255</v>
      </c>
      <c r="B2793" t="s">
        <v>157</v>
      </c>
      <c r="C2793" t="s">
        <v>532</v>
      </c>
      <c r="D2793" t="s">
        <v>156</v>
      </c>
      <c r="E2793" t="s">
        <v>533</v>
      </c>
      <c r="F2793" t="s">
        <v>9256</v>
      </c>
      <c r="G2793">
        <v>54952725.823054597</v>
      </c>
      <c r="H2793">
        <v>87750279.599076703</v>
      </c>
      <c r="I2793">
        <v>0</v>
      </c>
      <c r="J2793">
        <v>380025.70514556003</v>
      </c>
      <c r="K2793">
        <v>4.4756436876619418E-3</v>
      </c>
      <c r="L2793">
        <v>5.3749123274109715E-3</v>
      </c>
      <c r="M2793">
        <v>0</v>
      </c>
      <c r="N2793">
        <v>1.0564153486155199E-2</v>
      </c>
      <c r="O2793" t="s">
        <v>1067</v>
      </c>
    </row>
    <row r="2794" spans="1:15">
      <c r="A2794" t="s">
        <v>9257</v>
      </c>
      <c r="B2794" t="s">
        <v>157</v>
      </c>
      <c r="C2794" t="s">
        <v>9258</v>
      </c>
      <c r="D2794" t="s">
        <v>156</v>
      </c>
      <c r="E2794" t="s">
        <v>9259</v>
      </c>
      <c r="F2794" t="s">
        <v>9260</v>
      </c>
      <c r="G2794">
        <v>8227096.5675101001</v>
      </c>
      <c r="H2794">
        <v>17292634.687082998</v>
      </c>
      <c r="I2794">
        <v>0</v>
      </c>
      <c r="J2794">
        <v>125154.41101265</v>
      </c>
      <c r="K2794">
        <v>6.7005871444349488E-4</v>
      </c>
      <c r="L2794">
        <v>1.0592148056699177E-3</v>
      </c>
      <c r="M2794">
        <v>0</v>
      </c>
      <c r="N2794">
        <v>3.4791078327203371E-3</v>
      </c>
      <c r="O2794" t="s">
        <v>1067</v>
      </c>
    </row>
    <row r="2795" spans="1:15">
      <c r="A2795" t="s">
        <v>9261</v>
      </c>
      <c r="B2795" t="s">
        <v>157</v>
      </c>
      <c r="C2795" t="s">
        <v>9262</v>
      </c>
      <c r="D2795" t="s">
        <v>156</v>
      </c>
      <c r="E2795" t="s">
        <v>9263</v>
      </c>
      <c r="F2795" t="s">
        <v>9264</v>
      </c>
      <c r="G2795">
        <v>16978523.600375999</v>
      </c>
      <c r="H2795">
        <v>36591727.654436</v>
      </c>
      <c r="I2795">
        <v>0</v>
      </c>
      <c r="J2795">
        <v>199086.22834842</v>
      </c>
      <c r="K2795">
        <v>1.3828217042868099E-3</v>
      </c>
      <c r="L2795">
        <v>2.2413299302257998E-3</v>
      </c>
      <c r="M2795">
        <v>0</v>
      </c>
      <c r="N2795">
        <v>5.5343031925876645E-3</v>
      </c>
      <c r="O2795" t="s">
        <v>1067</v>
      </c>
    </row>
    <row r="2796" spans="1:15">
      <c r="A2796" t="s">
        <v>9265</v>
      </c>
      <c r="B2796" t="s">
        <v>157</v>
      </c>
      <c r="C2796" t="s">
        <v>9266</v>
      </c>
      <c r="D2796" t="s">
        <v>156</v>
      </c>
      <c r="E2796" t="s">
        <v>9267</v>
      </c>
      <c r="F2796" t="s">
        <v>9268</v>
      </c>
      <c r="G2796">
        <v>4374499093.2514362</v>
      </c>
      <c r="H2796">
        <v>5204589115.6527147</v>
      </c>
      <c r="I2796">
        <v>15972672.9088964</v>
      </c>
      <c r="J2796">
        <v>7998086.8460485004</v>
      </c>
      <c r="K2796">
        <v>0.35628258580723082</v>
      </c>
      <c r="L2796">
        <v>0.31879340242153581</v>
      </c>
      <c r="M2796">
        <v>0.5692226424969028</v>
      </c>
      <c r="N2796">
        <v>0.22233500495681527</v>
      </c>
      <c r="O2796" t="s">
        <v>1067</v>
      </c>
    </row>
    <row r="2797" spans="1:15">
      <c r="A2797" t="s">
        <v>9269</v>
      </c>
      <c r="B2797" t="s">
        <v>157</v>
      </c>
      <c r="C2797" t="s">
        <v>1476</v>
      </c>
      <c r="D2797" t="s">
        <v>156</v>
      </c>
      <c r="E2797" t="s">
        <v>1477</v>
      </c>
      <c r="F2797" t="s">
        <v>9270</v>
      </c>
      <c r="G2797">
        <v>87502052.804096386</v>
      </c>
      <c r="H2797">
        <v>197515865.33221447</v>
      </c>
      <c r="I2797">
        <v>0</v>
      </c>
      <c r="J2797">
        <v>1173921.822921236</v>
      </c>
      <c r="K2797">
        <v>7.1266348379358134E-3</v>
      </c>
      <c r="L2797">
        <v>1.2098314265024123E-2</v>
      </c>
      <c r="M2797">
        <v>0</v>
      </c>
      <c r="N2797">
        <v>3.2633293354029667E-2</v>
      </c>
      <c r="O2797" t="s">
        <v>1067</v>
      </c>
    </row>
    <row r="2798" spans="1:15">
      <c r="A2798" t="s">
        <v>9271</v>
      </c>
      <c r="B2798" t="s">
        <v>157</v>
      </c>
      <c r="C2798" t="s">
        <v>9272</v>
      </c>
      <c r="D2798" t="s">
        <v>156</v>
      </c>
      <c r="E2798" t="s">
        <v>9273</v>
      </c>
      <c r="F2798" t="s">
        <v>9274</v>
      </c>
      <c r="G2798">
        <v>87685150.57667169</v>
      </c>
      <c r="H2798">
        <v>152496115.43195629</v>
      </c>
      <c r="I2798">
        <v>0</v>
      </c>
      <c r="J2798">
        <v>595015.58636066911</v>
      </c>
      <c r="K2798">
        <v>7.1415472991063532E-3</v>
      </c>
      <c r="L2798">
        <v>9.3407480233958437E-3</v>
      </c>
      <c r="M2798">
        <v>0</v>
      </c>
      <c r="N2798">
        <v>1.6540554746319328E-2</v>
      </c>
      <c r="O2798" t="s">
        <v>1067</v>
      </c>
    </row>
    <row r="2799" spans="1:15">
      <c r="A2799" t="s">
        <v>9275</v>
      </c>
      <c r="B2799" t="s">
        <v>157</v>
      </c>
      <c r="C2799" t="s">
        <v>1002</v>
      </c>
      <c r="D2799" t="s">
        <v>156</v>
      </c>
      <c r="E2799" t="s">
        <v>1003</v>
      </c>
      <c r="F2799" t="s">
        <v>9276</v>
      </c>
      <c r="G2799">
        <v>102363995.30098779</v>
      </c>
      <c r="H2799">
        <v>179937205.80807194</v>
      </c>
      <c r="I2799">
        <v>0</v>
      </c>
      <c r="J2799">
        <v>508357.81898204802</v>
      </c>
      <c r="K2799">
        <v>8.337070865018217E-3</v>
      </c>
      <c r="L2799">
        <v>1.1021579761073116E-2</v>
      </c>
      <c r="M2799">
        <v>0</v>
      </c>
      <c r="N2799">
        <v>1.4131596765425277E-2</v>
      </c>
      <c r="O2799" t="s">
        <v>1067</v>
      </c>
    </row>
    <row r="2800" spans="1:15">
      <c r="A2800" t="s">
        <v>9277</v>
      </c>
      <c r="B2800" t="s">
        <v>157</v>
      </c>
      <c r="C2800" t="s">
        <v>1488</v>
      </c>
      <c r="D2800" t="s">
        <v>156</v>
      </c>
      <c r="E2800" t="s">
        <v>1489</v>
      </c>
      <c r="F2800" t="s">
        <v>9278</v>
      </c>
      <c r="G2800">
        <v>197222668.44639999</v>
      </c>
      <c r="H2800">
        <v>482176910.47467506</v>
      </c>
      <c r="I2800">
        <v>39006.085177230001</v>
      </c>
      <c r="J2800">
        <v>786340.58421558503</v>
      </c>
      <c r="K2800">
        <v>1.606286818124773E-2</v>
      </c>
      <c r="L2800">
        <v>2.9534477063142446E-2</v>
      </c>
      <c r="M2800">
        <v>1.3900708419112187E-3</v>
      </c>
      <c r="N2800">
        <v>2.1859107190826937E-2</v>
      </c>
      <c r="O2800" t="s">
        <v>1067</v>
      </c>
    </row>
    <row r="2801" spans="1:15">
      <c r="A2801" t="s">
        <v>9279</v>
      </c>
      <c r="B2801" t="s">
        <v>157</v>
      </c>
      <c r="C2801" t="s">
        <v>9280</v>
      </c>
      <c r="D2801" t="s">
        <v>156</v>
      </c>
      <c r="E2801" t="s">
        <v>9281</v>
      </c>
      <c r="F2801" t="s">
        <v>9282</v>
      </c>
      <c r="G2801">
        <v>332881738.36028135</v>
      </c>
      <c r="H2801">
        <v>388459077.14843982</v>
      </c>
      <c r="I2801">
        <v>206939.28486369998</v>
      </c>
      <c r="J2801">
        <v>1156893.5379242899</v>
      </c>
      <c r="K2801">
        <v>2.7111667869350323E-2</v>
      </c>
      <c r="L2801">
        <v>2.3794037944943572E-2</v>
      </c>
      <c r="M2801">
        <v>7.3747535705765239E-3</v>
      </c>
      <c r="N2801">
        <v>3.2159932173777848E-2</v>
      </c>
      <c r="O2801" t="s">
        <v>1067</v>
      </c>
    </row>
    <row r="2802" spans="1:15">
      <c r="A2802" t="s">
        <v>9283</v>
      </c>
      <c r="B2802" t="s">
        <v>157</v>
      </c>
      <c r="C2802" t="s">
        <v>9284</v>
      </c>
      <c r="D2802" t="s">
        <v>156</v>
      </c>
      <c r="E2802" t="s">
        <v>9285</v>
      </c>
      <c r="F2802" t="s">
        <v>9286</v>
      </c>
      <c r="G2802">
        <v>91209093.6958718</v>
      </c>
      <c r="H2802">
        <v>249914151.420302</v>
      </c>
      <c r="I2802">
        <v>0</v>
      </c>
      <c r="J2802">
        <v>746525.74427214602</v>
      </c>
      <c r="K2802">
        <v>7.4285560605627469E-3</v>
      </c>
      <c r="L2802">
        <v>1.5307833312904534E-2</v>
      </c>
      <c r="M2802">
        <v>0</v>
      </c>
      <c r="N2802">
        <v>2.0752313427946905E-2</v>
      </c>
      <c r="O2802" t="s">
        <v>1067</v>
      </c>
    </row>
    <row r="2803" spans="1:15">
      <c r="A2803" t="s">
        <v>9287</v>
      </c>
      <c r="B2803" t="s">
        <v>157</v>
      </c>
      <c r="C2803" t="s">
        <v>157</v>
      </c>
      <c r="D2803" t="s">
        <v>156</v>
      </c>
      <c r="E2803" t="s">
        <v>9288</v>
      </c>
      <c r="F2803" t="s">
        <v>9289</v>
      </c>
      <c r="G2803">
        <v>2028788760.113656</v>
      </c>
      <c r="H2803">
        <v>2391801364.4782495</v>
      </c>
      <c r="I2803">
        <v>3810114.2687540003</v>
      </c>
      <c r="J2803">
        <v>6626758.4979170002</v>
      </c>
      <c r="K2803">
        <v>0.1652353995512402</v>
      </c>
      <c r="L2803">
        <v>0.14650349488787032</v>
      </c>
      <c r="M2803">
        <v>0.13578211515665201</v>
      </c>
      <c r="N2803">
        <v>0.18421410167731747</v>
      </c>
      <c r="O2803" t="s">
        <v>1067</v>
      </c>
    </row>
    <row r="2804" spans="1:15">
      <c r="A2804" t="s">
        <v>9290</v>
      </c>
      <c r="B2804" t="s">
        <v>157</v>
      </c>
      <c r="C2804" t="s">
        <v>9291</v>
      </c>
      <c r="D2804" t="s">
        <v>156</v>
      </c>
      <c r="E2804" t="s">
        <v>9292</v>
      </c>
      <c r="F2804" t="s">
        <v>9293</v>
      </c>
      <c r="G2804">
        <v>123577000.2373617</v>
      </c>
      <c r="H2804">
        <v>248004320.54239041</v>
      </c>
      <c r="I2804">
        <v>0</v>
      </c>
      <c r="J2804">
        <v>485989.974526776</v>
      </c>
      <c r="K2804">
        <v>1.0064771360632068E-2</v>
      </c>
      <c r="L2804">
        <v>1.519085165112684E-2</v>
      </c>
      <c r="M2804">
        <v>0</v>
      </c>
      <c r="N2804">
        <v>1.3509803716217116E-2</v>
      </c>
      <c r="O2804" t="s">
        <v>1067</v>
      </c>
    </row>
    <row r="2805" spans="1:15">
      <c r="A2805" t="s">
        <v>9294</v>
      </c>
      <c r="B2805" t="s">
        <v>157</v>
      </c>
      <c r="C2805" t="s">
        <v>149</v>
      </c>
      <c r="D2805" t="s">
        <v>156</v>
      </c>
      <c r="E2805" t="s">
        <v>584</v>
      </c>
      <c r="F2805" t="s">
        <v>9295</v>
      </c>
      <c r="G2805">
        <v>668446477.14584005</v>
      </c>
      <c r="H2805">
        <v>913182041.91061592</v>
      </c>
      <c r="I2805">
        <v>249130.31477247004</v>
      </c>
      <c r="J2805">
        <v>1751375.24208361</v>
      </c>
      <c r="K2805">
        <v>5.4441853632718362E-2</v>
      </c>
      <c r="L2805">
        <v>5.5934561538278409E-2</v>
      </c>
      <c r="M2805">
        <v>8.8783271847935625E-3</v>
      </c>
      <c r="N2805">
        <v>4.8685645783189298E-2</v>
      </c>
      <c r="O2805" t="s">
        <v>1067</v>
      </c>
    </row>
    <row r="2806" spans="1:15">
      <c r="A2806" t="s">
        <v>9296</v>
      </c>
      <c r="B2806" t="s">
        <v>157</v>
      </c>
      <c r="C2806" t="s">
        <v>2286</v>
      </c>
      <c r="D2806" t="s">
        <v>156</v>
      </c>
      <c r="E2806" t="s">
        <v>2287</v>
      </c>
      <c r="F2806" t="s">
        <v>9297</v>
      </c>
      <c r="G2806">
        <v>11151188.561734999</v>
      </c>
      <c r="H2806">
        <v>31625818.460972</v>
      </c>
      <c r="I2806">
        <v>0</v>
      </c>
      <c r="J2806">
        <v>135536.72178510998</v>
      </c>
      <c r="K2806">
        <v>9.0821239435803964E-4</v>
      </c>
      <c r="L2806">
        <v>1.9371562379856902E-3</v>
      </c>
      <c r="M2806">
        <v>0</v>
      </c>
      <c r="N2806">
        <v>3.7677207424686903E-3</v>
      </c>
      <c r="O2806" t="s">
        <v>1268</v>
      </c>
    </row>
    <row r="2807" spans="1:15">
      <c r="A2807" t="s">
        <v>9298</v>
      </c>
      <c r="B2807" t="s">
        <v>157</v>
      </c>
      <c r="C2807" t="s">
        <v>9299</v>
      </c>
      <c r="D2807" t="s">
        <v>156</v>
      </c>
      <c r="E2807" t="s">
        <v>9300</v>
      </c>
      <c r="F2807" t="s">
        <v>9301</v>
      </c>
      <c r="G2807">
        <v>794674129.1379863</v>
      </c>
      <c r="H2807">
        <v>967351264.28979993</v>
      </c>
      <c r="I2807">
        <v>3271019.0674825399</v>
      </c>
      <c r="J2807">
        <v>2676345.4671070017</v>
      </c>
      <c r="K2807">
        <v>6.4722508238754695E-2</v>
      </c>
      <c r="L2807">
        <v>5.9252554625735254E-2</v>
      </c>
      <c r="M2807">
        <v>0.116570227655079</v>
      </c>
      <c r="N2807">
        <v>7.4398452298548218E-2</v>
      </c>
      <c r="O2807" t="s">
        <v>1067</v>
      </c>
    </row>
    <row r="2808" spans="1:15">
      <c r="A2808" t="s">
        <v>9302</v>
      </c>
      <c r="B2808" t="s">
        <v>141</v>
      </c>
      <c r="C2808" t="s">
        <v>9303</v>
      </c>
      <c r="D2808" t="s">
        <v>140</v>
      </c>
      <c r="E2808" t="s">
        <v>9304</v>
      </c>
      <c r="F2808" t="s">
        <v>9305</v>
      </c>
      <c r="G2808">
        <v>149525237.86323091</v>
      </c>
      <c r="H2808">
        <v>224386318.72742969</v>
      </c>
      <c r="I2808">
        <v>1283272.8293502999</v>
      </c>
      <c r="J2808">
        <v>1072476.44468462</v>
      </c>
      <c r="K2808">
        <v>5.2749376078610632E-2</v>
      </c>
      <c r="L2808">
        <v>5.4959448902030292E-2</v>
      </c>
      <c r="M2808">
        <v>4.5484755671882739E-2</v>
      </c>
      <c r="N2808">
        <v>4.9568606718516837E-2</v>
      </c>
      <c r="O2808" t="s">
        <v>109</v>
      </c>
    </row>
    <row r="2809" spans="1:15">
      <c r="A2809" t="s">
        <v>9306</v>
      </c>
      <c r="B2809" t="s">
        <v>141</v>
      </c>
      <c r="C2809" t="s">
        <v>9307</v>
      </c>
      <c r="D2809" t="s">
        <v>140</v>
      </c>
      <c r="E2809" t="s">
        <v>9308</v>
      </c>
      <c r="F2809" t="s">
        <v>9309</v>
      </c>
      <c r="G2809">
        <v>137845440.12539551</v>
      </c>
      <c r="H2809">
        <v>226571283.40408018</v>
      </c>
      <c r="I2809">
        <v>887251.88335085998</v>
      </c>
      <c r="J2809">
        <v>1482755.401937095</v>
      </c>
      <c r="K2809">
        <v>4.8628987760227033E-2</v>
      </c>
      <c r="L2809">
        <v>5.5494617245537829E-2</v>
      </c>
      <c r="M2809">
        <v>3.1448055480192375E-2</v>
      </c>
      <c r="N2809">
        <v>6.8531220189166575E-2</v>
      </c>
      <c r="O2809" t="s">
        <v>109</v>
      </c>
    </row>
    <row r="2810" spans="1:15">
      <c r="A2810" t="s">
        <v>9310</v>
      </c>
      <c r="B2810" t="s">
        <v>141</v>
      </c>
      <c r="C2810" t="s">
        <v>9311</v>
      </c>
      <c r="D2810" t="s">
        <v>140</v>
      </c>
      <c r="E2810" t="s">
        <v>9312</v>
      </c>
      <c r="F2810" t="s">
        <v>9313</v>
      </c>
      <c r="G2810">
        <v>153915766.09046</v>
      </c>
      <c r="H2810">
        <v>244743813.19245407</v>
      </c>
      <c r="I2810">
        <v>1582303.6178337</v>
      </c>
      <c r="J2810">
        <v>1394099.67546018</v>
      </c>
      <c r="K2810">
        <v>5.4298262594034218E-2</v>
      </c>
      <c r="L2810">
        <v>5.9945656096698711E-2</v>
      </c>
      <c r="M2810">
        <v>5.608370395587628E-2</v>
      </c>
      <c r="N2810">
        <v>6.4433656218546326E-2</v>
      </c>
      <c r="O2810" t="s">
        <v>109</v>
      </c>
    </row>
    <row r="2811" spans="1:15">
      <c r="A2811" t="s">
        <v>9314</v>
      </c>
      <c r="B2811" t="s">
        <v>141</v>
      </c>
      <c r="C2811" t="s">
        <v>9315</v>
      </c>
      <c r="D2811" t="s">
        <v>140</v>
      </c>
      <c r="E2811" t="s">
        <v>9316</v>
      </c>
      <c r="F2811" t="s">
        <v>9317</v>
      </c>
      <c r="G2811">
        <v>688111493.84768999</v>
      </c>
      <c r="H2811">
        <v>755746401.42650867</v>
      </c>
      <c r="I2811">
        <v>8698862.5323029999</v>
      </c>
      <c r="J2811">
        <v>2389980.3054297995</v>
      </c>
      <c r="K2811">
        <v>0.24275134078828381</v>
      </c>
      <c r="L2811">
        <v>0.18510667659086674</v>
      </c>
      <c r="M2811">
        <v>0.30832542219834591</v>
      </c>
      <c r="N2811">
        <v>0.11046209398071025</v>
      </c>
      <c r="O2811" t="s">
        <v>109</v>
      </c>
    </row>
    <row r="2812" spans="1:15">
      <c r="A2812" t="s">
        <v>9318</v>
      </c>
      <c r="B2812" t="s">
        <v>141</v>
      </c>
      <c r="C2812" t="s">
        <v>4438</v>
      </c>
      <c r="D2812" t="s">
        <v>140</v>
      </c>
      <c r="E2812" t="s">
        <v>4439</v>
      </c>
      <c r="F2812" t="s">
        <v>9319</v>
      </c>
      <c r="G2812">
        <v>21426157.938651998</v>
      </c>
      <c r="H2812">
        <v>41398070.093414299</v>
      </c>
      <c r="I2812">
        <v>80742.194950399993</v>
      </c>
      <c r="J2812">
        <v>332839.831098</v>
      </c>
      <c r="K2812">
        <v>7.5587003182664017E-3</v>
      </c>
      <c r="L2812">
        <v>1.0139723004705377E-2</v>
      </c>
      <c r="M2812">
        <v>2.8618536337201299E-3</v>
      </c>
      <c r="N2812">
        <v>1.5383467646047901E-2</v>
      </c>
      <c r="O2812" t="s">
        <v>109</v>
      </c>
    </row>
    <row r="2813" spans="1:15">
      <c r="A2813" t="s">
        <v>9320</v>
      </c>
      <c r="B2813" t="s">
        <v>141</v>
      </c>
      <c r="C2813" t="s">
        <v>444</v>
      </c>
      <c r="D2813" t="s">
        <v>140</v>
      </c>
      <c r="E2813" t="s">
        <v>445</v>
      </c>
      <c r="F2813" t="s">
        <v>9321</v>
      </c>
      <c r="G2813">
        <v>207678754.55096242</v>
      </c>
      <c r="H2813">
        <v>270641960.79060799</v>
      </c>
      <c r="I2813">
        <v>582246.52245459997</v>
      </c>
      <c r="J2813">
        <v>2748420.4468160304</v>
      </c>
      <c r="K2813">
        <v>7.3264720283317888E-2</v>
      </c>
      <c r="L2813">
        <v>6.6288948003488141E-2</v>
      </c>
      <c r="M2813">
        <v>2.0637342433299198E-2</v>
      </c>
      <c r="N2813">
        <v>0.12702877802170889</v>
      </c>
      <c r="O2813" t="s">
        <v>109</v>
      </c>
    </row>
    <row r="2814" spans="1:15">
      <c r="A2814" t="s">
        <v>9322</v>
      </c>
      <c r="B2814" t="s">
        <v>141</v>
      </c>
      <c r="C2814" t="s">
        <v>9323</v>
      </c>
      <c r="D2814" t="s">
        <v>140</v>
      </c>
      <c r="E2814" t="s">
        <v>9324</v>
      </c>
      <c r="F2814" t="s">
        <v>9325</v>
      </c>
      <c r="G2814">
        <v>37898998.357942</v>
      </c>
      <c r="H2814">
        <v>49091973.725584604</v>
      </c>
      <c r="I2814">
        <v>108314.63935510001</v>
      </c>
      <c r="J2814">
        <v>501072.85138020001</v>
      </c>
      <c r="K2814">
        <v>1.3369973831536911E-2</v>
      </c>
      <c r="L2814">
        <v>1.2024208235032915E-2</v>
      </c>
      <c r="M2814">
        <v>3.8391406675765964E-3</v>
      </c>
      <c r="N2814">
        <v>2.3159001048918011E-2</v>
      </c>
      <c r="O2814" t="s">
        <v>109</v>
      </c>
    </row>
    <row r="2815" spans="1:15">
      <c r="A2815" t="s">
        <v>9326</v>
      </c>
      <c r="B2815" t="s">
        <v>141</v>
      </c>
      <c r="C2815" t="s">
        <v>9327</v>
      </c>
      <c r="D2815" t="s">
        <v>140</v>
      </c>
      <c r="E2815" t="s">
        <v>9328</v>
      </c>
      <c r="F2815" t="s">
        <v>9329</v>
      </c>
      <c r="G2815">
        <v>98000163.127072006</v>
      </c>
      <c r="H2815">
        <v>166331197.59999201</v>
      </c>
      <c r="I2815">
        <v>506900.80591999996</v>
      </c>
      <c r="J2815">
        <v>1079417.1535534002</v>
      </c>
      <c r="K2815">
        <v>3.4572407537539235E-2</v>
      </c>
      <c r="L2815">
        <v>4.0739876687467494E-2</v>
      </c>
      <c r="M2815">
        <v>1.7966763403558274E-2</v>
      </c>
      <c r="N2815">
        <v>4.9889398163372727E-2</v>
      </c>
      <c r="O2815" t="s">
        <v>109</v>
      </c>
    </row>
    <row r="2816" spans="1:15">
      <c r="A2816" t="s">
        <v>9330</v>
      </c>
      <c r="B2816" t="s">
        <v>141</v>
      </c>
      <c r="C2816" t="s">
        <v>1151</v>
      </c>
      <c r="D2816" t="s">
        <v>140</v>
      </c>
      <c r="E2816" t="s">
        <v>1152</v>
      </c>
      <c r="F2816" t="s">
        <v>9331</v>
      </c>
      <c r="G2816">
        <v>151065883.87674993</v>
      </c>
      <c r="H2816">
        <v>258282308.23516318</v>
      </c>
      <c r="I2816">
        <v>1394344.0774141999</v>
      </c>
      <c r="J2816">
        <v>1752876.7316813923</v>
      </c>
      <c r="K2816">
        <v>5.3292883764219277E-2</v>
      </c>
      <c r="L2816">
        <v>6.3261670329340089E-2</v>
      </c>
      <c r="M2816">
        <v>4.9421602509756912E-2</v>
      </c>
      <c r="N2816">
        <v>8.1015912069103663E-2</v>
      </c>
      <c r="O2816" t="s">
        <v>109</v>
      </c>
    </row>
    <row r="2817" spans="1:15">
      <c r="A2817" t="s">
        <v>9332</v>
      </c>
      <c r="B2817" t="s">
        <v>141</v>
      </c>
      <c r="C2817" t="s">
        <v>4179</v>
      </c>
      <c r="D2817" t="s">
        <v>140</v>
      </c>
      <c r="E2817" t="s">
        <v>6415</v>
      </c>
      <c r="F2817" t="s">
        <v>9333</v>
      </c>
      <c r="G2817">
        <v>106259629.13294519</v>
      </c>
      <c r="H2817">
        <v>166262057.8413026</v>
      </c>
      <c r="I2817">
        <v>418890.01825929998</v>
      </c>
      <c r="J2817">
        <v>1460462.6521494801</v>
      </c>
      <c r="K2817">
        <v>3.7486174369000945E-2</v>
      </c>
      <c r="L2817">
        <v>4.0722942129886891E-2</v>
      </c>
      <c r="M2817">
        <v>1.4847279314377003E-2</v>
      </c>
      <c r="N2817">
        <v>6.7500875371456825E-2</v>
      </c>
      <c r="O2817" t="s">
        <v>109</v>
      </c>
    </row>
    <row r="2818" spans="1:15">
      <c r="A2818" t="s">
        <v>9334</v>
      </c>
      <c r="B2818" t="s">
        <v>141</v>
      </c>
      <c r="C2818" t="s">
        <v>9335</v>
      </c>
      <c r="D2818" t="s">
        <v>140</v>
      </c>
      <c r="E2818" t="s">
        <v>9336</v>
      </c>
      <c r="F2818" t="s">
        <v>9337</v>
      </c>
      <c r="G2818">
        <v>213753121.43397695</v>
      </c>
      <c r="H2818">
        <v>357598612.00542045</v>
      </c>
      <c r="I2818">
        <v>2739851.9908095705</v>
      </c>
      <c r="J2818">
        <v>964534.3843438637</v>
      </c>
      <c r="K2818">
        <v>7.5407629853170399E-2</v>
      </c>
      <c r="L2818">
        <v>8.7587437395515166E-2</v>
      </c>
      <c r="M2818">
        <v>9.7112239524457675E-2</v>
      </c>
      <c r="N2818">
        <v>4.4579650957357178E-2</v>
      </c>
      <c r="O2818" t="s">
        <v>109</v>
      </c>
    </row>
    <row r="2819" spans="1:15">
      <c r="A2819" t="s">
        <v>9338</v>
      </c>
      <c r="B2819" t="s">
        <v>141</v>
      </c>
      <c r="C2819" t="s">
        <v>149</v>
      </c>
      <c r="D2819" t="s">
        <v>140</v>
      </c>
      <c r="E2819" t="s">
        <v>584</v>
      </c>
      <c r="F2819" t="s">
        <v>9339</v>
      </c>
      <c r="G2819">
        <v>273863809.51542789</v>
      </c>
      <c r="H2819">
        <v>381203266.12132663</v>
      </c>
      <c r="I2819">
        <v>2084535.5897520003</v>
      </c>
      <c r="J2819">
        <v>2683846.0842561699</v>
      </c>
      <c r="K2819">
        <v>9.661342318454641E-2</v>
      </c>
      <c r="L2819">
        <v>9.3368978752807641E-2</v>
      </c>
      <c r="M2819">
        <v>7.3884983629877679E-2</v>
      </c>
      <c r="N2819">
        <v>0.1240442265215872</v>
      </c>
      <c r="O2819" t="s">
        <v>109</v>
      </c>
    </row>
    <row r="2820" spans="1:15">
      <c r="A2820" t="s">
        <v>9340</v>
      </c>
      <c r="B2820" t="s">
        <v>141</v>
      </c>
      <c r="C2820" t="s">
        <v>1532</v>
      </c>
      <c r="D2820" t="s">
        <v>140</v>
      </c>
      <c r="E2820" t="s">
        <v>1533</v>
      </c>
      <c r="F2820" t="s">
        <v>9341</v>
      </c>
      <c r="G2820">
        <v>235953379.31507641</v>
      </c>
      <c r="H2820">
        <v>359969186.9324699</v>
      </c>
      <c r="I2820">
        <v>2981860.0603710003</v>
      </c>
      <c r="J2820">
        <v>1365359.9071366801</v>
      </c>
      <c r="K2820">
        <v>8.3239416438144115E-2</v>
      </c>
      <c r="L2820">
        <v>8.8168067677746723E-2</v>
      </c>
      <c r="M2820">
        <v>0.10569005529586978</v>
      </c>
      <c r="N2820">
        <v>6.31053377456611E-2</v>
      </c>
      <c r="O2820" t="s">
        <v>109</v>
      </c>
    </row>
    <row r="2821" spans="1:15">
      <c r="A2821" t="s">
        <v>9342</v>
      </c>
      <c r="B2821" t="s">
        <v>141</v>
      </c>
      <c r="C2821" t="s">
        <v>9343</v>
      </c>
      <c r="D2821" t="s">
        <v>140</v>
      </c>
      <c r="E2821" t="s">
        <v>9344</v>
      </c>
      <c r="F2821" t="s">
        <v>9345</v>
      </c>
      <c r="G2821">
        <v>359337358.24165332</v>
      </c>
      <c r="H2821">
        <v>580534989.65988636</v>
      </c>
      <c r="I2821">
        <v>4863874.2577903001</v>
      </c>
      <c r="J2821">
        <v>2408061.2772554797</v>
      </c>
      <c r="K2821">
        <v>0.12676670319910258</v>
      </c>
      <c r="L2821">
        <v>0.14219174894887623</v>
      </c>
      <c r="M2821">
        <v>0.17239680228120938</v>
      </c>
      <c r="N2821">
        <v>0.11129777534784674</v>
      </c>
      <c r="O2821" t="s">
        <v>109</v>
      </c>
    </row>
    <row r="2822" spans="1:15">
      <c r="A2822" t="s">
        <v>9346</v>
      </c>
      <c r="B2822" t="s">
        <v>139</v>
      </c>
      <c r="C2822" t="s">
        <v>9347</v>
      </c>
      <c r="D2822" t="s">
        <v>138</v>
      </c>
      <c r="E2822" t="s">
        <v>9348</v>
      </c>
      <c r="F2822" t="s">
        <v>9349</v>
      </c>
      <c r="G2822">
        <v>179520064.7529</v>
      </c>
      <c r="H2822">
        <v>243661611.72817501</v>
      </c>
      <c r="I2822">
        <v>757907.60811699997</v>
      </c>
      <c r="J2822">
        <v>479373.18873549998</v>
      </c>
      <c r="K2822">
        <v>4.8099635753695996E-3</v>
      </c>
      <c r="L2822">
        <v>5.6302700999750427E-3</v>
      </c>
      <c r="M2822">
        <v>3.8319944444147025E-3</v>
      </c>
      <c r="N2822">
        <v>4.535205218882751E-3</v>
      </c>
      <c r="O2822" t="s">
        <v>1539</v>
      </c>
    </row>
    <row r="2823" spans="1:15">
      <c r="A2823" t="s">
        <v>9350</v>
      </c>
      <c r="B2823" t="s">
        <v>139</v>
      </c>
      <c r="C2823" t="s">
        <v>9351</v>
      </c>
      <c r="D2823" t="s">
        <v>138</v>
      </c>
      <c r="E2823" t="s">
        <v>9352</v>
      </c>
      <c r="F2823" t="s">
        <v>9353</v>
      </c>
      <c r="G2823">
        <v>633596694.43810987</v>
      </c>
      <c r="H2823">
        <v>725600270.21424162</v>
      </c>
      <c r="I2823">
        <v>3657058.8592620003</v>
      </c>
      <c r="J2823">
        <v>1683062.7967397</v>
      </c>
      <c r="K2823">
        <v>1.6976247339910006E-2</v>
      </c>
      <c r="L2823">
        <v>1.6766389571774565E-2</v>
      </c>
      <c r="M2823">
        <v>1.8490155107964302E-2</v>
      </c>
      <c r="N2823">
        <v>1.5922949716098759E-2</v>
      </c>
      <c r="O2823" t="s">
        <v>1539</v>
      </c>
    </row>
    <row r="2824" spans="1:15">
      <c r="A2824" t="s">
        <v>9354</v>
      </c>
      <c r="B2824" t="s">
        <v>139</v>
      </c>
      <c r="C2824" t="s">
        <v>6504</v>
      </c>
      <c r="D2824" t="s">
        <v>138</v>
      </c>
      <c r="E2824" t="s">
        <v>6505</v>
      </c>
      <c r="F2824" t="s">
        <v>9355</v>
      </c>
      <c r="G2824">
        <v>75988558.413748488</v>
      </c>
      <c r="H2824">
        <v>132904716.59281914</v>
      </c>
      <c r="I2824">
        <v>524907.44741290004</v>
      </c>
      <c r="J2824">
        <v>479222.50697641796</v>
      </c>
      <c r="K2824">
        <v>2.0359963585021542E-3</v>
      </c>
      <c r="L2824">
        <v>3.0710190524922991E-3</v>
      </c>
      <c r="M2824">
        <v>2.653941457739826E-3</v>
      </c>
      <c r="N2824">
        <v>4.5337796641870837E-3</v>
      </c>
      <c r="O2824" t="s">
        <v>1539</v>
      </c>
    </row>
    <row r="2825" spans="1:15">
      <c r="A2825" t="s">
        <v>9356</v>
      </c>
      <c r="B2825" t="s">
        <v>139</v>
      </c>
      <c r="C2825" t="s">
        <v>9357</v>
      </c>
      <c r="D2825" t="s">
        <v>138</v>
      </c>
      <c r="E2825" t="s">
        <v>9358</v>
      </c>
      <c r="F2825" t="s">
        <v>9359</v>
      </c>
      <c r="G2825">
        <v>68622388.018819004</v>
      </c>
      <c r="H2825">
        <v>114376457.57351729</v>
      </c>
      <c r="I2825">
        <v>378622.38361599995</v>
      </c>
      <c r="J2825">
        <v>156646.74040218999</v>
      </c>
      <c r="K2825">
        <v>1.8386311707258149E-3</v>
      </c>
      <c r="L2825">
        <v>2.642887998030816E-3</v>
      </c>
      <c r="M2825">
        <v>1.9143215545127349E-3</v>
      </c>
      <c r="N2825">
        <v>1.4819875856364785E-3</v>
      </c>
      <c r="O2825" t="s">
        <v>1539</v>
      </c>
    </row>
    <row r="2826" spans="1:15">
      <c r="A2826" t="s">
        <v>9360</v>
      </c>
      <c r="B2826" t="s">
        <v>139</v>
      </c>
      <c r="C2826" t="s">
        <v>9361</v>
      </c>
      <c r="D2826" t="s">
        <v>138</v>
      </c>
      <c r="E2826" t="s">
        <v>9362</v>
      </c>
      <c r="F2826" t="s">
        <v>9363</v>
      </c>
      <c r="G2826">
        <v>142043860.07707399</v>
      </c>
      <c r="H2826">
        <v>215626496.13442689</v>
      </c>
      <c r="I2826">
        <v>1046362.1113260001</v>
      </c>
      <c r="J2826">
        <v>628372.42687018984</v>
      </c>
      <c r="K2826">
        <v>3.8058464050581007E-3</v>
      </c>
      <c r="L2826">
        <v>4.9824648426868585E-3</v>
      </c>
      <c r="M2826">
        <v>5.2904255802486829E-3</v>
      </c>
      <c r="N2826">
        <v>5.9448420911085119E-3</v>
      </c>
      <c r="O2826" t="s">
        <v>1539</v>
      </c>
    </row>
    <row r="2827" spans="1:15">
      <c r="A2827" t="s">
        <v>9364</v>
      </c>
      <c r="B2827" t="s">
        <v>139</v>
      </c>
      <c r="C2827" t="s">
        <v>9365</v>
      </c>
      <c r="D2827" t="s">
        <v>138</v>
      </c>
      <c r="E2827" t="s">
        <v>9366</v>
      </c>
      <c r="F2827" t="s">
        <v>9367</v>
      </c>
      <c r="G2827">
        <v>60725798.119500004</v>
      </c>
      <c r="H2827">
        <v>99657593.691619992</v>
      </c>
      <c r="I2827">
        <v>201305.7921121</v>
      </c>
      <c r="J2827">
        <v>260331.17384716001</v>
      </c>
      <c r="K2827">
        <v>1.6270542094672694E-3</v>
      </c>
      <c r="L2827">
        <v>2.3027803436814773E-3</v>
      </c>
      <c r="M2827">
        <v>1.0178056912749514E-3</v>
      </c>
      <c r="N2827">
        <v>2.4629147520408238E-3</v>
      </c>
      <c r="O2827" t="s">
        <v>1539</v>
      </c>
    </row>
    <row r="2828" spans="1:15">
      <c r="A2828" t="s">
        <v>9368</v>
      </c>
      <c r="B2828" t="s">
        <v>139</v>
      </c>
      <c r="C2828" t="s">
        <v>9369</v>
      </c>
      <c r="D2828" t="s">
        <v>138</v>
      </c>
      <c r="E2828" t="s">
        <v>9370</v>
      </c>
      <c r="F2828" t="s">
        <v>9371</v>
      </c>
      <c r="G2828">
        <v>886595855.56301999</v>
      </c>
      <c r="H2828">
        <v>649346535.84686553</v>
      </c>
      <c r="I2828">
        <v>5971590.6514440002</v>
      </c>
      <c r="J2828">
        <v>1210906.90458273</v>
      </c>
      <c r="K2828">
        <v>2.3754970104325805E-2</v>
      </c>
      <c r="L2828">
        <v>1.5004400403373964E-2</v>
      </c>
      <c r="M2828">
        <v>3.0192469313647087E-2</v>
      </c>
      <c r="N2828">
        <v>1.145602516430028E-2</v>
      </c>
      <c r="O2828" t="s">
        <v>1539</v>
      </c>
    </row>
    <row r="2829" spans="1:15">
      <c r="A2829" t="s">
        <v>9372</v>
      </c>
      <c r="B2829" t="s">
        <v>139</v>
      </c>
      <c r="C2829" t="s">
        <v>9373</v>
      </c>
      <c r="D2829" t="s">
        <v>138</v>
      </c>
      <c r="E2829" t="s">
        <v>9374</v>
      </c>
      <c r="F2829" t="s">
        <v>9375</v>
      </c>
      <c r="G2829">
        <v>429088768.26924801</v>
      </c>
      <c r="H2829">
        <v>718109561.36090934</v>
      </c>
      <c r="I2829">
        <v>2454597.9193770001</v>
      </c>
      <c r="J2829">
        <v>3599927.8814940602</v>
      </c>
      <c r="K2829">
        <v>1.1496772512956378E-2</v>
      </c>
      <c r="L2829">
        <v>1.659330233909392E-2</v>
      </c>
      <c r="M2829">
        <v>1.2410491054039564E-2</v>
      </c>
      <c r="N2829">
        <v>3.4057832393212306E-2</v>
      </c>
      <c r="O2829" t="s">
        <v>1539</v>
      </c>
    </row>
    <row r="2830" spans="1:15">
      <c r="A2830" t="s">
        <v>9376</v>
      </c>
      <c r="B2830" t="s">
        <v>139</v>
      </c>
      <c r="C2830" t="s">
        <v>3714</v>
      </c>
      <c r="D2830" t="s">
        <v>138</v>
      </c>
      <c r="E2830" t="s">
        <v>3715</v>
      </c>
      <c r="F2830" t="s">
        <v>9377</v>
      </c>
      <c r="G2830">
        <v>13344228.120500499</v>
      </c>
      <c r="H2830">
        <v>31005088.073000699</v>
      </c>
      <c r="I2830">
        <v>100571.8131499</v>
      </c>
      <c r="J2830">
        <v>43504.678288319999</v>
      </c>
      <c r="K2830">
        <v>3.5753803503456717E-4</v>
      </c>
      <c r="L2830">
        <v>7.1643218267493369E-4</v>
      </c>
      <c r="M2830">
        <v>5.0849288901139611E-4</v>
      </c>
      <c r="N2830">
        <v>4.1158464564831584E-4</v>
      </c>
      <c r="O2830" t="s">
        <v>1539</v>
      </c>
    </row>
    <row r="2831" spans="1:15">
      <c r="A2831" t="s">
        <v>9378</v>
      </c>
      <c r="B2831" t="s">
        <v>139</v>
      </c>
      <c r="C2831" t="s">
        <v>7592</v>
      </c>
      <c r="D2831" t="s">
        <v>138</v>
      </c>
      <c r="E2831" t="s">
        <v>7593</v>
      </c>
      <c r="F2831" t="s">
        <v>9379</v>
      </c>
      <c r="G2831">
        <v>252082849.41167277</v>
      </c>
      <c r="H2831">
        <v>394079930.88379854</v>
      </c>
      <c r="I2831">
        <v>1483992.1859711001</v>
      </c>
      <c r="J2831">
        <v>1151568.9425574641</v>
      </c>
      <c r="K2831">
        <v>6.7541716036838648E-3</v>
      </c>
      <c r="L2831">
        <v>9.1059746183182674E-3</v>
      </c>
      <c r="M2831">
        <v>7.5030910777164599E-3</v>
      </c>
      <c r="N2831">
        <v>1.089464659457944E-2</v>
      </c>
      <c r="O2831" t="s">
        <v>1539</v>
      </c>
    </row>
    <row r="2832" spans="1:15">
      <c r="A2832" t="s">
        <v>9380</v>
      </c>
      <c r="B2832" t="s">
        <v>139</v>
      </c>
      <c r="C2832" t="s">
        <v>9381</v>
      </c>
      <c r="D2832" t="s">
        <v>138</v>
      </c>
      <c r="E2832" t="s">
        <v>9382</v>
      </c>
      <c r="F2832" t="s">
        <v>9383</v>
      </c>
      <c r="G2832">
        <v>70754677.566551894</v>
      </c>
      <c r="H2832">
        <v>146205625.30785799</v>
      </c>
      <c r="I2832">
        <v>559974.85274930007</v>
      </c>
      <c r="J2832">
        <v>369728.15793074004</v>
      </c>
      <c r="K2832">
        <v>1.8957625842580775E-3</v>
      </c>
      <c r="L2832">
        <v>3.3783621259852394E-3</v>
      </c>
      <c r="M2832">
        <v>2.8312428873467697E-3</v>
      </c>
      <c r="N2832">
        <v>3.4978866378373727E-3</v>
      </c>
      <c r="O2832" t="s">
        <v>1539</v>
      </c>
    </row>
    <row r="2833" spans="1:15">
      <c r="A2833" t="s">
        <v>9384</v>
      </c>
      <c r="B2833" t="s">
        <v>139</v>
      </c>
      <c r="C2833" t="s">
        <v>9385</v>
      </c>
      <c r="D2833" t="s">
        <v>138</v>
      </c>
      <c r="E2833" t="s">
        <v>9386</v>
      </c>
      <c r="F2833" t="s">
        <v>9387</v>
      </c>
      <c r="G2833">
        <v>217977521.53479919</v>
      </c>
      <c r="H2833">
        <v>387746620.97208357</v>
      </c>
      <c r="I2833">
        <v>1983009.9428275002</v>
      </c>
      <c r="J2833">
        <v>1550896.9173104498</v>
      </c>
      <c r="K2833">
        <v>5.8403718841951316E-3</v>
      </c>
      <c r="L2833">
        <v>8.9596313138605096E-3</v>
      </c>
      <c r="M2833">
        <v>1.0026133796193586E-2</v>
      </c>
      <c r="N2833">
        <v>1.4672568175723355E-2</v>
      </c>
      <c r="O2833" t="s">
        <v>1539</v>
      </c>
    </row>
    <row r="2834" spans="1:15">
      <c r="A2834" t="s">
        <v>9388</v>
      </c>
      <c r="B2834" t="s">
        <v>139</v>
      </c>
      <c r="C2834" t="s">
        <v>6532</v>
      </c>
      <c r="D2834" t="s">
        <v>138</v>
      </c>
      <c r="E2834" t="s">
        <v>6533</v>
      </c>
      <c r="F2834" t="s">
        <v>9389</v>
      </c>
      <c r="G2834">
        <v>143119125.577831</v>
      </c>
      <c r="H2834">
        <v>167048451.94487679</v>
      </c>
      <c r="I2834">
        <v>1352687.5464970001</v>
      </c>
      <c r="J2834">
        <v>513669.76225802995</v>
      </c>
      <c r="K2834">
        <v>3.8346564876503265E-3</v>
      </c>
      <c r="L2834">
        <v>3.8599757161649059E-3</v>
      </c>
      <c r="M2834">
        <v>6.8392124682369881E-3</v>
      </c>
      <c r="N2834">
        <v>4.8596747613689831E-3</v>
      </c>
      <c r="O2834" t="s">
        <v>1539</v>
      </c>
    </row>
    <row r="2835" spans="1:15">
      <c r="A2835" t="s">
        <v>9390</v>
      </c>
      <c r="B2835" t="s">
        <v>139</v>
      </c>
      <c r="C2835" t="s">
        <v>3099</v>
      </c>
      <c r="D2835" t="s">
        <v>138</v>
      </c>
      <c r="E2835" t="s">
        <v>3100</v>
      </c>
      <c r="F2835" t="s">
        <v>9391</v>
      </c>
      <c r="G2835">
        <v>58861390.470107004</v>
      </c>
      <c r="H2835">
        <v>132685834.24706301</v>
      </c>
      <c r="I2835">
        <v>225782.26213399999</v>
      </c>
      <c r="J2835">
        <v>286447.86630113004</v>
      </c>
      <c r="K2835">
        <v>1.5771002787154931E-3</v>
      </c>
      <c r="L2835">
        <v>3.0659613549831079E-3</v>
      </c>
      <c r="M2835">
        <v>1.1415591621971284E-3</v>
      </c>
      <c r="N2835">
        <v>2.7099969057792004E-3</v>
      </c>
      <c r="O2835" t="s">
        <v>1539</v>
      </c>
    </row>
    <row r="2836" spans="1:15">
      <c r="A2836" t="s">
        <v>9392</v>
      </c>
      <c r="B2836" t="s">
        <v>139</v>
      </c>
      <c r="C2836" t="s">
        <v>9393</v>
      </c>
      <c r="D2836" t="s">
        <v>138</v>
      </c>
      <c r="E2836" t="s">
        <v>9394</v>
      </c>
      <c r="F2836" t="s">
        <v>9395</v>
      </c>
      <c r="G2836">
        <v>66235378.095987</v>
      </c>
      <c r="H2836">
        <v>91143217.760181591</v>
      </c>
      <c r="I2836">
        <v>384438.38968000002</v>
      </c>
      <c r="J2836">
        <v>215315.55543378001</v>
      </c>
      <c r="K2836">
        <v>1.7746749171523141E-3</v>
      </c>
      <c r="L2836">
        <v>2.1060393146505934E-3</v>
      </c>
      <c r="M2836">
        <v>1.9437273853649963E-3</v>
      </c>
      <c r="N2836">
        <v>2.0370355573822328E-3</v>
      </c>
      <c r="O2836" t="s">
        <v>1539</v>
      </c>
    </row>
    <row r="2837" spans="1:15">
      <c r="A2837" t="s">
        <v>9396</v>
      </c>
      <c r="B2837" t="s">
        <v>139</v>
      </c>
      <c r="C2837" t="s">
        <v>3760</v>
      </c>
      <c r="D2837" t="s">
        <v>138</v>
      </c>
      <c r="E2837" t="s">
        <v>3761</v>
      </c>
      <c r="F2837" t="s">
        <v>9397</v>
      </c>
      <c r="G2837">
        <v>238255790.7781949</v>
      </c>
      <c r="H2837">
        <v>339790054.75506115</v>
      </c>
      <c r="I2837">
        <v>1189749.8330480999</v>
      </c>
      <c r="J2837">
        <v>433419.36219944002</v>
      </c>
      <c r="K2837">
        <v>6.3836968688787471E-3</v>
      </c>
      <c r="L2837">
        <v>7.8515026309952263E-3</v>
      </c>
      <c r="M2837">
        <v>6.0153964700402343E-3</v>
      </c>
      <c r="N2837">
        <v>4.1004499200231722E-3</v>
      </c>
      <c r="O2837" t="s">
        <v>1539</v>
      </c>
    </row>
    <row r="2838" spans="1:15">
      <c r="A2838" t="s">
        <v>9398</v>
      </c>
      <c r="B2838" t="s">
        <v>139</v>
      </c>
      <c r="C2838" t="s">
        <v>4357</v>
      </c>
      <c r="D2838" t="s">
        <v>138</v>
      </c>
      <c r="E2838" t="s">
        <v>4358</v>
      </c>
      <c r="F2838" t="s">
        <v>9399</v>
      </c>
      <c r="G2838">
        <v>427947712.6758787</v>
      </c>
      <c r="H2838">
        <v>510876233.29968798</v>
      </c>
      <c r="I2838">
        <v>2723243.3619059105</v>
      </c>
      <c r="J2838">
        <v>1346683.7233676908</v>
      </c>
      <c r="K2838">
        <v>1.1466199686185549E-2</v>
      </c>
      <c r="L2838">
        <v>1.1804777784790905E-2</v>
      </c>
      <c r="M2838">
        <v>1.3768767224199339E-2</v>
      </c>
      <c r="N2838">
        <v>1.2740568713306758E-2</v>
      </c>
      <c r="O2838" t="s">
        <v>1539</v>
      </c>
    </row>
    <row r="2839" spans="1:15">
      <c r="A2839" t="s">
        <v>9400</v>
      </c>
      <c r="B2839" t="s">
        <v>139</v>
      </c>
      <c r="C2839" t="s">
        <v>800</v>
      </c>
      <c r="D2839" t="s">
        <v>138</v>
      </c>
      <c r="E2839" t="s">
        <v>801</v>
      </c>
      <c r="F2839" t="s">
        <v>9401</v>
      </c>
      <c r="G2839">
        <v>182599377.38010108</v>
      </c>
      <c r="H2839">
        <v>296651509.62295872</v>
      </c>
      <c r="I2839">
        <v>1102115.0150299002</v>
      </c>
      <c r="J2839">
        <v>911679.81917400006</v>
      </c>
      <c r="K2839">
        <v>4.8924690133795509E-3</v>
      </c>
      <c r="L2839">
        <v>6.8547035903459546E-3</v>
      </c>
      <c r="M2839">
        <v>5.5723132601785989E-3</v>
      </c>
      <c r="N2839">
        <v>8.625127919178131E-3</v>
      </c>
      <c r="O2839" t="s">
        <v>1539</v>
      </c>
    </row>
    <row r="2840" spans="1:15">
      <c r="A2840" t="s">
        <v>9402</v>
      </c>
      <c r="B2840" t="s">
        <v>139</v>
      </c>
      <c r="C2840" t="s">
        <v>9403</v>
      </c>
      <c r="D2840" t="s">
        <v>138</v>
      </c>
      <c r="E2840" t="s">
        <v>9403</v>
      </c>
      <c r="F2840" t="s">
        <v>9404</v>
      </c>
      <c r="G2840">
        <v>23835087.7814418</v>
      </c>
      <c r="H2840">
        <v>29088290.188634299</v>
      </c>
      <c r="I2840">
        <v>136422.93417580001</v>
      </c>
      <c r="J2840">
        <v>32418.721947293001</v>
      </c>
      <c r="K2840">
        <v>6.3862445795279848E-4</v>
      </c>
      <c r="L2840">
        <v>6.721408815565489E-4</v>
      </c>
      <c r="M2840">
        <v>6.8975679918457391E-4</v>
      </c>
      <c r="N2840">
        <v>3.0670375486100695E-4</v>
      </c>
      <c r="O2840" t="s">
        <v>1539</v>
      </c>
    </row>
    <row r="2841" spans="1:15">
      <c r="A2841" t="s">
        <v>9405</v>
      </c>
      <c r="B2841" t="s">
        <v>139</v>
      </c>
      <c r="C2841" t="s">
        <v>1578</v>
      </c>
      <c r="D2841" t="s">
        <v>138</v>
      </c>
      <c r="E2841" t="s">
        <v>1579</v>
      </c>
      <c r="F2841" t="s">
        <v>9406</v>
      </c>
      <c r="G2841">
        <v>53407519.368804</v>
      </c>
      <c r="H2841">
        <v>82990773.2597211</v>
      </c>
      <c r="I2841">
        <v>321495.72727899998</v>
      </c>
      <c r="J2841">
        <v>336584.14135937003</v>
      </c>
      <c r="K2841">
        <v>1.4309722045186806E-3</v>
      </c>
      <c r="L2841">
        <v>1.9176614073261745E-3</v>
      </c>
      <c r="M2841">
        <v>1.6254881566593407E-3</v>
      </c>
      <c r="N2841">
        <v>3.1843210891972468E-3</v>
      </c>
      <c r="O2841" t="s">
        <v>1539</v>
      </c>
    </row>
    <row r="2842" spans="1:15">
      <c r="A2842" t="s">
        <v>9407</v>
      </c>
      <c r="B2842" t="s">
        <v>139</v>
      </c>
      <c r="C2842" t="s">
        <v>7830</v>
      </c>
      <c r="D2842" t="s">
        <v>138</v>
      </c>
      <c r="E2842" t="s">
        <v>7831</v>
      </c>
      <c r="F2842" t="s">
        <v>9408</v>
      </c>
      <c r="G2842">
        <v>1527687332.6400039</v>
      </c>
      <c r="H2842">
        <v>1663518472.4003491</v>
      </c>
      <c r="I2842">
        <v>5990110.5445235008</v>
      </c>
      <c r="J2842">
        <v>3590942.6318865712</v>
      </c>
      <c r="K2842">
        <v>4.093202859895502E-2</v>
      </c>
      <c r="L2842">
        <v>3.843879324889498E-2</v>
      </c>
      <c r="M2842">
        <v>3.0286106224837513E-2</v>
      </c>
      <c r="N2842">
        <v>3.3972825655517319E-2</v>
      </c>
      <c r="O2842" t="s">
        <v>1539</v>
      </c>
    </row>
    <row r="2843" spans="1:15">
      <c r="A2843" t="s">
        <v>9409</v>
      </c>
      <c r="B2843" t="s">
        <v>139</v>
      </c>
      <c r="C2843" t="s">
        <v>376</v>
      </c>
      <c r="D2843" t="s">
        <v>138</v>
      </c>
      <c r="E2843" t="s">
        <v>377</v>
      </c>
      <c r="F2843" t="s">
        <v>9410</v>
      </c>
      <c r="G2843">
        <v>109032557.020739</v>
      </c>
      <c r="H2843">
        <v>178109432.358201</v>
      </c>
      <c r="I2843">
        <v>868671.50635899999</v>
      </c>
      <c r="J2843">
        <v>332236.21627922007</v>
      </c>
      <c r="K2843">
        <v>2.9213593952354651E-3</v>
      </c>
      <c r="L2843">
        <v>4.1155609388672139E-3</v>
      </c>
      <c r="M2843">
        <v>4.3920186982410831E-3</v>
      </c>
      <c r="N2843">
        <v>3.1431866808111172E-3</v>
      </c>
      <c r="O2843" t="s">
        <v>1539</v>
      </c>
    </row>
    <row r="2844" spans="1:15">
      <c r="A2844" t="s">
        <v>9411</v>
      </c>
      <c r="B2844" t="s">
        <v>139</v>
      </c>
      <c r="C2844" t="s">
        <v>7291</v>
      </c>
      <c r="D2844" t="s">
        <v>138</v>
      </c>
      <c r="E2844" t="s">
        <v>7292</v>
      </c>
      <c r="F2844" t="s">
        <v>9412</v>
      </c>
      <c r="G2844">
        <v>11385416.258906601</v>
      </c>
      <c r="H2844">
        <v>21486558.269694418</v>
      </c>
      <c r="I2844">
        <v>106053.5000192</v>
      </c>
      <c r="J2844">
        <v>57268.834179809994</v>
      </c>
      <c r="K2844">
        <v>3.0505468885130236E-4</v>
      </c>
      <c r="L2844">
        <v>4.9648824744781658E-4</v>
      </c>
      <c r="M2844">
        <v>5.3620839602598711E-4</v>
      </c>
      <c r="N2844">
        <v>5.4180317496836921E-4</v>
      </c>
      <c r="O2844" t="s">
        <v>1539</v>
      </c>
    </row>
    <row r="2845" spans="1:15">
      <c r="A2845" t="s">
        <v>9413</v>
      </c>
      <c r="B2845" t="s">
        <v>139</v>
      </c>
      <c r="C2845" t="s">
        <v>9414</v>
      </c>
      <c r="D2845" t="s">
        <v>138</v>
      </c>
      <c r="E2845" t="s">
        <v>9415</v>
      </c>
      <c r="F2845" t="s">
        <v>9416</v>
      </c>
      <c r="G2845">
        <v>223908368.08595198</v>
      </c>
      <c r="H2845">
        <v>312480002.00464666</v>
      </c>
      <c r="I2845">
        <v>876146.99136932997</v>
      </c>
      <c r="J2845">
        <v>618935.81665984099</v>
      </c>
      <c r="K2845">
        <v>5.9992797807660106E-3</v>
      </c>
      <c r="L2845">
        <v>7.2204513449972687E-3</v>
      </c>
      <c r="M2845">
        <v>4.4298148843752473E-3</v>
      </c>
      <c r="N2845">
        <v>5.8555651668244753E-3</v>
      </c>
      <c r="O2845" t="s">
        <v>1539</v>
      </c>
    </row>
    <row r="2846" spans="1:15">
      <c r="A2846" t="s">
        <v>9417</v>
      </c>
      <c r="B2846" t="s">
        <v>139</v>
      </c>
      <c r="C2846" t="s">
        <v>2543</v>
      </c>
      <c r="D2846" t="s">
        <v>138</v>
      </c>
      <c r="E2846" t="s">
        <v>2544</v>
      </c>
      <c r="F2846" t="s">
        <v>9418</v>
      </c>
      <c r="G2846">
        <v>31279761.057712998</v>
      </c>
      <c r="H2846">
        <v>44416791.552255496</v>
      </c>
      <c r="I2846">
        <v>173548.03483000002</v>
      </c>
      <c r="J2846">
        <v>134043.92944757998</v>
      </c>
      <c r="K2846">
        <v>8.3809300949705401E-4</v>
      </c>
      <c r="L2846">
        <v>1.0263353822532856E-3</v>
      </c>
      <c r="M2846">
        <v>8.7746197318154691E-4</v>
      </c>
      <c r="N2846">
        <v>1.268149205410905E-3</v>
      </c>
      <c r="O2846" t="s">
        <v>1539</v>
      </c>
    </row>
    <row r="2847" spans="1:15">
      <c r="A2847" t="s">
        <v>9419</v>
      </c>
      <c r="B2847" t="s">
        <v>139</v>
      </c>
      <c r="C2847" t="s">
        <v>9420</v>
      </c>
      <c r="D2847" t="s">
        <v>138</v>
      </c>
      <c r="E2847" t="s">
        <v>9421</v>
      </c>
      <c r="F2847" t="s">
        <v>9422</v>
      </c>
      <c r="G2847">
        <v>33295644.924813103</v>
      </c>
      <c r="H2847">
        <v>73661244.161426097</v>
      </c>
      <c r="I2847">
        <v>106690.53836989999</v>
      </c>
      <c r="J2847">
        <v>158455.03780477997</v>
      </c>
      <c r="K2847">
        <v>8.9210551214556416E-4</v>
      </c>
      <c r="L2847">
        <v>1.7020846968364787E-3</v>
      </c>
      <c r="M2847">
        <v>5.3942927333955088E-4</v>
      </c>
      <c r="N2847">
        <v>1.4990953422032382E-3</v>
      </c>
      <c r="O2847" t="s">
        <v>1539</v>
      </c>
    </row>
    <row r="2848" spans="1:15">
      <c r="A2848" t="s">
        <v>9423</v>
      </c>
      <c r="B2848" t="s">
        <v>139</v>
      </c>
      <c r="C2848" t="s">
        <v>9424</v>
      </c>
      <c r="D2848" t="s">
        <v>138</v>
      </c>
      <c r="E2848" t="s">
        <v>9425</v>
      </c>
      <c r="F2848" t="s">
        <v>9426</v>
      </c>
      <c r="G2848">
        <v>192940382.49123418</v>
      </c>
      <c r="H2848">
        <v>250192023.77443171</v>
      </c>
      <c r="I2848">
        <v>1686798.7970845997</v>
      </c>
      <c r="J2848">
        <v>1011764.33154644</v>
      </c>
      <c r="K2848">
        <v>5.1695403144941384E-3</v>
      </c>
      <c r="L2848">
        <v>5.7811678282785623E-3</v>
      </c>
      <c r="M2848">
        <v>8.528484936749384E-3</v>
      </c>
      <c r="N2848">
        <v>9.5719973176068181E-3</v>
      </c>
      <c r="O2848" t="s">
        <v>1539</v>
      </c>
    </row>
    <row r="2849" spans="1:15">
      <c r="A2849" t="s">
        <v>9427</v>
      </c>
      <c r="B2849" t="s">
        <v>139</v>
      </c>
      <c r="C2849" t="s">
        <v>4438</v>
      </c>
      <c r="D2849" t="s">
        <v>138</v>
      </c>
      <c r="E2849" t="s">
        <v>4439</v>
      </c>
      <c r="F2849" t="s">
        <v>9428</v>
      </c>
      <c r="G2849">
        <v>67001624.782618001</v>
      </c>
      <c r="H2849">
        <v>86185851.159676298</v>
      </c>
      <c r="I2849">
        <v>364837.437049</v>
      </c>
      <c r="J2849">
        <v>219133.4664905</v>
      </c>
      <c r="K2849">
        <v>1.7952053166790513E-3</v>
      </c>
      <c r="L2849">
        <v>1.9914898263357198E-3</v>
      </c>
      <c r="M2849">
        <v>1.8446246177152054E-3</v>
      </c>
      <c r="N2849">
        <v>2.0731556628794559E-3</v>
      </c>
      <c r="O2849" t="s">
        <v>1539</v>
      </c>
    </row>
    <row r="2850" spans="1:15">
      <c r="A2850" t="s">
        <v>9429</v>
      </c>
      <c r="B2850" t="s">
        <v>139</v>
      </c>
      <c r="C2850" t="s">
        <v>9430</v>
      </c>
      <c r="D2850" t="s">
        <v>138</v>
      </c>
      <c r="E2850" t="s">
        <v>9431</v>
      </c>
      <c r="F2850" t="s">
        <v>9432</v>
      </c>
      <c r="G2850">
        <v>4700009482.6992922</v>
      </c>
      <c r="H2850">
        <v>4306160802.7631245</v>
      </c>
      <c r="I2850">
        <v>24286910.749859937</v>
      </c>
      <c r="J2850">
        <v>10744714.147077145</v>
      </c>
      <c r="K2850">
        <v>0.12592951348804654</v>
      </c>
      <c r="L2850">
        <v>9.9502126090050297E-2</v>
      </c>
      <c r="M2850">
        <v>0.12279505584682292</v>
      </c>
      <c r="N2850">
        <v>0.10165250126684637</v>
      </c>
      <c r="O2850" t="s">
        <v>1539</v>
      </c>
    </row>
    <row r="2851" spans="1:15">
      <c r="A2851" t="s">
        <v>9433</v>
      </c>
      <c r="B2851" t="s">
        <v>139</v>
      </c>
      <c r="C2851" t="s">
        <v>9434</v>
      </c>
      <c r="D2851" t="s">
        <v>138</v>
      </c>
      <c r="E2851" t="s">
        <v>9435</v>
      </c>
      <c r="F2851" t="s">
        <v>9436</v>
      </c>
      <c r="G2851">
        <v>504757888.92512</v>
      </c>
      <c r="H2851">
        <v>768770561.30795848</v>
      </c>
      <c r="I2851">
        <v>2547613.4510240001</v>
      </c>
      <c r="J2851">
        <v>2028477.8263018737</v>
      </c>
      <c r="K2851">
        <v>1.3524210028846155E-2</v>
      </c>
      <c r="L2851">
        <v>1.7763922163914384E-2</v>
      </c>
      <c r="M2851">
        <v>1.2880779248402908E-2</v>
      </c>
      <c r="N2851">
        <v>1.9190817176277599E-2</v>
      </c>
      <c r="O2851" t="s">
        <v>1539</v>
      </c>
    </row>
    <row r="2852" spans="1:15">
      <c r="A2852" t="s">
        <v>9437</v>
      </c>
      <c r="B2852" t="s">
        <v>139</v>
      </c>
      <c r="C2852" t="s">
        <v>1978</v>
      </c>
      <c r="D2852" t="s">
        <v>138</v>
      </c>
      <c r="E2852" t="s">
        <v>1979</v>
      </c>
      <c r="F2852" t="s">
        <v>9438</v>
      </c>
      <c r="G2852">
        <v>42752960.732543997</v>
      </c>
      <c r="H2852">
        <v>76292565.369496703</v>
      </c>
      <c r="I2852">
        <v>210570.48302120002</v>
      </c>
      <c r="J2852">
        <v>108456.72532396001</v>
      </c>
      <c r="K2852">
        <v>1.1454997197432855E-3</v>
      </c>
      <c r="L2852">
        <v>1.7628864333765685E-3</v>
      </c>
      <c r="M2852">
        <v>1.0646481344865919E-3</v>
      </c>
      <c r="N2852">
        <v>1.0260763811376897E-3</v>
      </c>
      <c r="O2852" t="s">
        <v>1539</v>
      </c>
    </row>
    <row r="2853" spans="1:15">
      <c r="A2853" t="s">
        <v>9439</v>
      </c>
      <c r="B2853" t="s">
        <v>139</v>
      </c>
      <c r="C2853" t="s">
        <v>9440</v>
      </c>
      <c r="D2853" t="s">
        <v>138</v>
      </c>
      <c r="E2853" t="s">
        <v>9441</v>
      </c>
      <c r="F2853" t="s">
        <v>9442</v>
      </c>
      <c r="G2853">
        <v>74744063.845174998</v>
      </c>
      <c r="H2853">
        <v>100429095.29826336</v>
      </c>
      <c r="I2853">
        <v>563281.06000756996</v>
      </c>
      <c r="J2853">
        <v>311644.93116126093</v>
      </c>
      <c r="K2853">
        <v>2.002652043743672E-3</v>
      </c>
      <c r="L2853">
        <v>2.3206073718996631E-3</v>
      </c>
      <c r="M2853">
        <v>2.8479591304746759E-3</v>
      </c>
      <c r="N2853">
        <v>2.9483787400983591E-3</v>
      </c>
      <c r="O2853" t="s">
        <v>1539</v>
      </c>
    </row>
    <row r="2854" spans="1:15">
      <c r="A2854" t="s">
        <v>9443</v>
      </c>
      <c r="B2854" t="s">
        <v>139</v>
      </c>
      <c r="C2854" t="s">
        <v>444</v>
      </c>
      <c r="D2854" t="s">
        <v>138</v>
      </c>
      <c r="E2854" t="s">
        <v>445</v>
      </c>
      <c r="F2854" t="s">
        <v>9444</v>
      </c>
      <c r="G2854">
        <v>207989111.56513971</v>
      </c>
      <c r="H2854">
        <v>333407977.46089387</v>
      </c>
      <c r="I2854">
        <v>1678901.0274635998</v>
      </c>
      <c r="J2854">
        <v>745466.16303527798</v>
      </c>
      <c r="K2854">
        <v>5.5727478267057883E-3</v>
      </c>
      <c r="L2854">
        <v>7.7040324623862877E-3</v>
      </c>
      <c r="M2854">
        <v>8.4885536720585211E-3</v>
      </c>
      <c r="N2854">
        <v>7.0526306279584472E-3</v>
      </c>
      <c r="O2854" t="s">
        <v>1539</v>
      </c>
    </row>
    <row r="2855" spans="1:15">
      <c r="A2855" t="s">
        <v>9445</v>
      </c>
      <c r="B2855" t="s">
        <v>139</v>
      </c>
      <c r="C2855" t="s">
        <v>4375</v>
      </c>
      <c r="D2855" t="s">
        <v>138</v>
      </c>
      <c r="E2855" t="s">
        <v>4376</v>
      </c>
      <c r="F2855" t="s">
        <v>9446</v>
      </c>
      <c r="G2855">
        <v>430475309.68271995</v>
      </c>
      <c r="H2855">
        <v>625215277.76305163</v>
      </c>
      <c r="I2855">
        <v>2234638.8911914998</v>
      </c>
      <c r="J2855">
        <v>2419330.0983704603</v>
      </c>
      <c r="K2855">
        <v>1.1533922754093607E-2</v>
      </c>
      <c r="L2855">
        <v>1.4446801280966254E-2</v>
      </c>
      <c r="M2855">
        <v>1.1298374267008214E-2</v>
      </c>
      <c r="N2855">
        <v>2.2888552689549466E-2</v>
      </c>
      <c r="O2855" t="s">
        <v>1539</v>
      </c>
    </row>
    <row r="2856" spans="1:15">
      <c r="A2856" t="s">
        <v>9447</v>
      </c>
      <c r="B2856" t="s">
        <v>139</v>
      </c>
      <c r="C2856" t="s">
        <v>8215</v>
      </c>
      <c r="D2856" t="s">
        <v>138</v>
      </c>
      <c r="E2856" t="s">
        <v>8216</v>
      </c>
      <c r="F2856" t="s">
        <v>9448</v>
      </c>
      <c r="G2856">
        <v>64890097.665651999</v>
      </c>
      <c r="H2856">
        <v>118984966.0837667</v>
      </c>
      <c r="I2856">
        <v>342615.52108500001</v>
      </c>
      <c r="J2856">
        <v>279149.14311152999</v>
      </c>
      <c r="K2856">
        <v>1.738630200493619E-3</v>
      </c>
      <c r="L2856">
        <v>2.749376449316626E-3</v>
      </c>
      <c r="M2856">
        <v>1.7322702124996914E-3</v>
      </c>
      <c r="N2856">
        <v>2.6409458860758043E-3</v>
      </c>
      <c r="O2856" t="s">
        <v>1539</v>
      </c>
    </row>
    <row r="2857" spans="1:15">
      <c r="A2857" t="s">
        <v>9449</v>
      </c>
      <c r="B2857" t="s">
        <v>139</v>
      </c>
      <c r="C2857" t="s">
        <v>6158</v>
      </c>
      <c r="D2857" t="s">
        <v>138</v>
      </c>
      <c r="E2857" t="s">
        <v>6159</v>
      </c>
      <c r="F2857" t="s">
        <v>9450</v>
      </c>
      <c r="G2857">
        <v>163114566.83683103</v>
      </c>
      <c r="H2857">
        <v>245035864.9527826</v>
      </c>
      <c r="I2857">
        <v>558947.9060823</v>
      </c>
      <c r="J2857">
        <v>287015.47270856996</v>
      </c>
      <c r="K2857">
        <v>4.3704035322027872E-3</v>
      </c>
      <c r="L2857">
        <v>5.6620248634169515E-3</v>
      </c>
      <c r="M2857">
        <v>2.8260506266008568E-3</v>
      </c>
      <c r="N2857">
        <v>2.7153668588800048E-3</v>
      </c>
      <c r="O2857" t="s">
        <v>1539</v>
      </c>
    </row>
    <row r="2858" spans="1:15">
      <c r="A2858" t="s">
        <v>9451</v>
      </c>
      <c r="B2858" t="s">
        <v>139</v>
      </c>
      <c r="C2858" t="s">
        <v>9452</v>
      </c>
      <c r="D2858" t="s">
        <v>138</v>
      </c>
      <c r="E2858" t="s">
        <v>9453</v>
      </c>
      <c r="F2858" t="s">
        <v>9454</v>
      </c>
      <c r="G2858">
        <v>254551697.62792739</v>
      </c>
      <c r="H2858">
        <v>415096385.68960834</v>
      </c>
      <c r="I2858">
        <v>1545918.8341366001</v>
      </c>
      <c r="J2858">
        <v>1148979.1680079191</v>
      </c>
      <c r="K2858">
        <v>6.8203205882536198E-3</v>
      </c>
      <c r="L2858">
        <v>9.5916002212246172E-3</v>
      </c>
      <c r="M2858">
        <v>7.8161933202457196E-3</v>
      </c>
      <c r="N2858">
        <v>1.0870145518322322E-2</v>
      </c>
      <c r="O2858" t="s">
        <v>1539</v>
      </c>
    </row>
    <row r="2859" spans="1:15">
      <c r="A2859" t="s">
        <v>9455</v>
      </c>
      <c r="B2859" t="s">
        <v>139</v>
      </c>
      <c r="C2859" t="s">
        <v>3828</v>
      </c>
      <c r="D2859" t="s">
        <v>138</v>
      </c>
      <c r="E2859" t="s">
        <v>3829</v>
      </c>
      <c r="F2859" t="s">
        <v>9456</v>
      </c>
      <c r="G2859">
        <v>41231247.047870263</v>
      </c>
      <c r="H2859">
        <v>72637319.572429061</v>
      </c>
      <c r="I2859">
        <v>238405.39788369101</v>
      </c>
      <c r="J2859">
        <v>182993.03803371571</v>
      </c>
      <c r="K2859">
        <v>1.1047277458388818E-3</v>
      </c>
      <c r="L2859">
        <v>1.6784249502019102E-3</v>
      </c>
      <c r="M2859">
        <v>1.2053819626887173E-3</v>
      </c>
      <c r="N2859">
        <v>1.7312419647391478E-3</v>
      </c>
      <c r="O2859" t="s">
        <v>1539</v>
      </c>
    </row>
    <row r="2860" spans="1:15">
      <c r="A2860" t="s">
        <v>9457</v>
      </c>
      <c r="B2860" t="s">
        <v>139</v>
      </c>
      <c r="C2860" t="s">
        <v>452</v>
      </c>
      <c r="D2860" t="s">
        <v>138</v>
      </c>
      <c r="E2860" t="s">
        <v>453</v>
      </c>
      <c r="F2860" t="s">
        <v>9458</v>
      </c>
      <c r="G2860">
        <v>64563630.179926001</v>
      </c>
      <c r="H2860">
        <v>100653133.55899079</v>
      </c>
      <c r="I2860">
        <v>468264.38852179999</v>
      </c>
      <c r="J2860">
        <v>255928.05554553002</v>
      </c>
      <c r="K2860">
        <v>1.7298830071531643E-3</v>
      </c>
      <c r="L2860">
        <v>2.3257842067390851E-3</v>
      </c>
      <c r="M2860">
        <v>2.3675531372364606E-3</v>
      </c>
      <c r="N2860">
        <v>2.4212581772257297E-3</v>
      </c>
      <c r="O2860" t="s">
        <v>1539</v>
      </c>
    </row>
    <row r="2861" spans="1:15">
      <c r="A2861" t="s">
        <v>9459</v>
      </c>
      <c r="B2861" t="s">
        <v>139</v>
      </c>
      <c r="C2861" t="s">
        <v>9460</v>
      </c>
      <c r="D2861" t="s">
        <v>138</v>
      </c>
      <c r="E2861" t="s">
        <v>9461</v>
      </c>
      <c r="F2861" t="s">
        <v>9462</v>
      </c>
      <c r="G2861">
        <v>132649116.77220121</v>
      </c>
      <c r="H2861">
        <v>142544413.79615736</v>
      </c>
      <c r="I2861">
        <v>993820.10238729999</v>
      </c>
      <c r="J2861">
        <v>292222.35336241603</v>
      </c>
      <c r="K2861">
        <v>3.5541287312783761E-3</v>
      </c>
      <c r="L2861">
        <v>3.2937627935019234E-3</v>
      </c>
      <c r="M2861">
        <v>5.024772241774206E-3</v>
      </c>
      <c r="N2861">
        <v>2.7646275869939669E-3</v>
      </c>
      <c r="O2861" t="s">
        <v>1539</v>
      </c>
    </row>
    <row r="2862" spans="1:15">
      <c r="A2862" t="s">
        <v>9463</v>
      </c>
      <c r="B2862" t="s">
        <v>139</v>
      </c>
      <c r="C2862" t="s">
        <v>6636</v>
      </c>
      <c r="D2862" t="s">
        <v>138</v>
      </c>
      <c r="E2862" t="s">
        <v>6637</v>
      </c>
      <c r="F2862" t="s">
        <v>9464</v>
      </c>
      <c r="G2862">
        <v>136754077.02298543</v>
      </c>
      <c r="H2862">
        <v>198222901.40243781</v>
      </c>
      <c r="I2862">
        <v>664200.14272420004</v>
      </c>
      <c r="J2862">
        <v>788486.06227344007</v>
      </c>
      <c r="K2862">
        <v>3.6641148173005137E-3</v>
      </c>
      <c r="L2862">
        <v>4.5803213193118513E-3</v>
      </c>
      <c r="M2862">
        <v>3.3582078206367298E-3</v>
      </c>
      <c r="N2862">
        <v>7.4596289251627028E-3</v>
      </c>
      <c r="O2862" t="s">
        <v>1539</v>
      </c>
    </row>
    <row r="2863" spans="1:15">
      <c r="A2863" t="s">
        <v>9465</v>
      </c>
      <c r="B2863" t="s">
        <v>139</v>
      </c>
      <c r="C2863" t="s">
        <v>9466</v>
      </c>
      <c r="D2863" t="s">
        <v>138</v>
      </c>
      <c r="E2863" t="s">
        <v>9467</v>
      </c>
      <c r="F2863" t="s">
        <v>9468</v>
      </c>
      <c r="G2863">
        <v>625531798.06439161</v>
      </c>
      <c r="H2863">
        <v>966510505.26596582</v>
      </c>
      <c r="I2863">
        <v>4647664.3671694295</v>
      </c>
      <c r="J2863">
        <v>3212295.6898118379</v>
      </c>
      <c r="K2863">
        <v>1.6760160865954516E-2</v>
      </c>
      <c r="L2863">
        <v>2.2333083822746066E-2</v>
      </c>
      <c r="M2863">
        <v>2.3498674302459416E-2</v>
      </c>
      <c r="N2863">
        <v>3.0390561089697319E-2</v>
      </c>
      <c r="O2863" t="s">
        <v>1539</v>
      </c>
    </row>
    <row r="2864" spans="1:15">
      <c r="A2864" t="s">
        <v>9469</v>
      </c>
      <c r="B2864" t="s">
        <v>139</v>
      </c>
      <c r="C2864" t="s">
        <v>9470</v>
      </c>
      <c r="D2864" t="s">
        <v>138</v>
      </c>
      <c r="E2864" t="s">
        <v>9471</v>
      </c>
      <c r="F2864" t="s">
        <v>9472</v>
      </c>
      <c r="G2864">
        <v>1623528396.1732645</v>
      </c>
      <c r="H2864">
        <v>1575531479.0569327</v>
      </c>
      <c r="I2864">
        <v>7232815.2934084889</v>
      </c>
      <c r="J2864">
        <v>3290534.8556484012</v>
      </c>
      <c r="K2864">
        <v>4.3499942248352366E-2</v>
      </c>
      <c r="L2864">
        <v>3.6405684568809625E-2</v>
      </c>
      <c r="M2864">
        <v>3.6569243698026617E-2</v>
      </c>
      <c r="N2864">
        <v>3.1130758250408359E-2</v>
      </c>
      <c r="O2864" t="s">
        <v>1539</v>
      </c>
    </row>
    <row r="2865" spans="1:15">
      <c r="A2865" t="s">
        <v>9473</v>
      </c>
      <c r="B2865" t="s">
        <v>139</v>
      </c>
      <c r="C2865" t="s">
        <v>460</v>
      </c>
      <c r="D2865" t="s">
        <v>138</v>
      </c>
      <c r="E2865" t="s">
        <v>461</v>
      </c>
      <c r="F2865" t="s">
        <v>9474</v>
      </c>
      <c r="G2865">
        <v>228786623.23022988</v>
      </c>
      <c r="H2865">
        <v>276427752.15239257</v>
      </c>
      <c r="I2865">
        <v>1348703.0149106998</v>
      </c>
      <c r="J2865">
        <v>1206750.4044154</v>
      </c>
      <c r="K2865">
        <v>6.1299851121596532E-3</v>
      </c>
      <c r="L2865">
        <v>6.3873947837264624E-3</v>
      </c>
      <c r="M2865">
        <v>6.8190666051545041E-3</v>
      </c>
      <c r="N2865">
        <v>1.1416701769304229E-2</v>
      </c>
      <c r="O2865" t="s">
        <v>1539</v>
      </c>
    </row>
    <row r="2866" spans="1:15">
      <c r="A2866" t="s">
        <v>9475</v>
      </c>
      <c r="B2866" t="s">
        <v>139</v>
      </c>
      <c r="C2866" t="s">
        <v>7092</v>
      </c>
      <c r="D2866" t="s">
        <v>138</v>
      </c>
      <c r="E2866" t="s">
        <v>7093</v>
      </c>
      <c r="F2866" t="s">
        <v>9476</v>
      </c>
      <c r="G2866">
        <v>6737117.2735475004</v>
      </c>
      <c r="H2866">
        <v>18603376.283386841</v>
      </c>
      <c r="I2866">
        <v>38571.267968599997</v>
      </c>
      <c r="J2866">
        <v>11629.879557517999</v>
      </c>
      <c r="K2866">
        <v>1.8051067847686558E-4</v>
      </c>
      <c r="L2866">
        <v>4.2986678329857845E-4</v>
      </c>
      <c r="M2866">
        <v>1.9501702184640028E-4</v>
      </c>
      <c r="N2866">
        <v>1.1002678435847095E-4</v>
      </c>
      <c r="O2866" t="s">
        <v>1539</v>
      </c>
    </row>
    <row r="2867" spans="1:15">
      <c r="A2867" t="s">
        <v>9477</v>
      </c>
      <c r="B2867" t="s">
        <v>139</v>
      </c>
      <c r="C2867" t="s">
        <v>9478</v>
      </c>
      <c r="D2867" t="s">
        <v>138</v>
      </c>
      <c r="E2867" t="s">
        <v>9479</v>
      </c>
      <c r="F2867" t="s">
        <v>9480</v>
      </c>
      <c r="G2867">
        <v>189203323.23212412</v>
      </c>
      <c r="H2867">
        <v>255948529.6074369</v>
      </c>
      <c r="I2867">
        <v>938116.4520849</v>
      </c>
      <c r="J2867">
        <v>478312.45517049002</v>
      </c>
      <c r="K2867">
        <v>5.0694115687739379E-3</v>
      </c>
      <c r="L2867">
        <v>5.91418296530416E-3</v>
      </c>
      <c r="M2867">
        <v>4.7431335879246405E-3</v>
      </c>
      <c r="N2867">
        <v>4.5251699384104187E-3</v>
      </c>
      <c r="O2867" t="s">
        <v>1539</v>
      </c>
    </row>
    <row r="2868" spans="1:15">
      <c r="A2868" t="s">
        <v>9481</v>
      </c>
      <c r="B2868" t="s">
        <v>139</v>
      </c>
      <c r="C2868" t="s">
        <v>9482</v>
      </c>
      <c r="D2868" t="s">
        <v>138</v>
      </c>
      <c r="E2868" t="s">
        <v>9482</v>
      </c>
      <c r="F2868" t="s">
        <v>9483</v>
      </c>
      <c r="G2868">
        <v>364426040.70774281</v>
      </c>
      <c r="H2868">
        <v>389212849.40073287</v>
      </c>
      <c r="I2868">
        <v>2093175.2919474903</v>
      </c>
      <c r="J2868">
        <v>1159130.5238754011</v>
      </c>
      <c r="K2868">
        <v>9.7642343441282954E-3</v>
      </c>
      <c r="L2868">
        <v>8.9935113412600125E-3</v>
      </c>
      <c r="M2868">
        <v>1.0583131774936187E-2</v>
      </c>
      <c r="N2868">
        <v>1.0966184435789488E-2</v>
      </c>
      <c r="O2868" t="s">
        <v>1539</v>
      </c>
    </row>
    <row r="2869" spans="1:15">
      <c r="A2869" t="s">
        <v>9484</v>
      </c>
      <c r="B2869" t="s">
        <v>139</v>
      </c>
      <c r="C2869" t="s">
        <v>9485</v>
      </c>
      <c r="D2869" t="s">
        <v>138</v>
      </c>
      <c r="E2869" t="s">
        <v>9486</v>
      </c>
      <c r="F2869" t="s">
        <v>9487</v>
      </c>
      <c r="G2869">
        <v>45362019.270703003</v>
      </c>
      <c r="H2869">
        <v>63227632.672281899</v>
      </c>
      <c r="I2869">
        <v>272678.63716899999</v>
      </c>
      <c r="J2869">
        <v>75824.155466839991</v>
      </c>
      <c r="K2869">
        <v>1.2154054238874188E-3</v>
      </c>
      <c r="L2869">
        <v>1.4609960395570605E-3</v>
      </c>
      <c r="M2869">
        <v>1.3786680745140063E-3</v>
      </c>
      <c r="N2869">
        <v>7.173494756719254E-4</v>
      </c>
      <c r="O2869" t="s">
        <v>1539</v>
      </c>
    </row>
    <row r="2870" spans="1:15">
      <c r="A2870" t="s">
        <v>9488</v>
      </c>
      <c r="B2870" t="s">
        <v>139</v>
      </c>
      <c r="C2870" t="s">
        <v>9489</v>
      </c>
      <c r="D2870" t="s">
        <v>138</v>
      </c>
      <c r="E2870" t="s">
        <v>9490</v>
      </c>
      <c r="F2870" t="s">
        <v>9491</v>
      </c>
      <c r="G2870">
        <v>137524047.735715</v>
      </c>
      <c r="H2870">
        <v>176695109.63619062</v>
      </c>
      <c r="I2870">
        <v>508809.64561699994</v>
      </c>
      <c r="J2870">
        <v>332011.29778040003</v>
      </c>
      <c r="K2870">
        <v>3.6847449963695127E-3</v>
      </c>
      <c r="L2870">
        <v>4.0828802926342169E-3</v>
      </c>
      <c r="M2870">
        <v>2.572550683470602E-3</v>
      </c>
      <c r="N2870">
        <v>3.1410587947014188E-3</v>
      </c>
      <c r="O2870" t="s">
        <v>1539</v>
      </c>
    </row>
    <row r="2871" spans="1:15">
      <c r="A2871" t="s">
        <v>9492</v>
      </c>
      <c r="B2871" t="s">
        <v>139</v>
      </c>
      <c r="C2871" t="s">
        <v>9493</v>
      </c>
      <c r="D2871" t="s">
        <v>138</v>
      </c>
      <c r="E2871" t="s">
        <v>9494</v>
      </c>
      <c r="F2871" t="s">
        <v>9495</v>
      </c>
      <c r="G2871">
        <v>58322049.775701702</v>
      </c>
      <c r="H2871">
        <v>89344827.860673696</v>
      </c>
      <c r="I2871">
        <v>245925.81272699998</v>
      </c>
      <c r="J2871">
        <v>122669.88964728</v>
      </c>
      <c r="K2871">
        <v>1.5626494756903558E-3</v>
      </c>
      <c r="L2871">
        <v>2.0644840577207814E-3</v>
      </c>
      <c r="M2871">
        <v>1.2434053148633337E-3</v>
      </c>
      <c r="N2871">
        <v>1.1605428438658028E-3</v>
      </c>
      <c r="O2871" t="s">
        <v>1539</v>
      </c>
    </row>
    <row r="2872" spans="1:15">
      <c r="A2872" t="s">
        <v>9496</v>
      </c>
      <c r="B2872" t="s">
        <v>139</v>
      </c>
      <c r="C2872" t="s">
        <v>5939</v>
      </c>
      <c r="D2872" t="s">
        <v>138</v>
      </c>
      <c r="E2872" t="s">
        <v>5940</v>
      </c>
      <c r="F2872" t="s">
        <v>9497</v>
      </c>
      <c r="G2872">
        <v>44369507.787439995</v>
      </c>
      <c r="H2872">
        <v>60887837.316523403</v>
      </c>
      <c r="I2872">
        <v>146941.29563329997</v>
      </c>
      <c r="J2872">
        <v>137032.6536401</v>
      </c>
      <c r="K2872">
        <v>1.1888126077072207E-3</v>
      </c>
      <c r="L2872">
        <v>1.4069305684385166E-3</v>
      </c>
      <c r="M2872">
        <v>7.4293782314820112E-4</v>
      </c>
      <c r="N2872">
        <v>1.2964246239662734E-3</v>
      </c>
      <c r="O2872" t="s">
        <v>1539</v>
      </c>
    </row>
    <row r="2873" spans="1:15">
      <c r="A2873" t="s">
        <v>9498</v>
      </c>
      <c r="B2873" t="s">
        <v>139</v>
      </c>
      <c r="C2873" t="s">
        <v>488</v>
      </c>
      <c r="D2873" t="s">
        <v>138</v>
      </c>
      <c r="E2873" t="s">
        <v>489</v>
      </c>
      <c r="F2873" t="s">
        <v>9499</v>
      </c>
      <c r="G2873">
        <v>66565762.552463748</v>
      </c>
      <c r="H2873">
        <v>120173157.57673325</v>
      </c>
      <c r="I2873">
        <v>277439.01046699996</v>
      </c>
      <c r="J2873">
        <v>366138.22528393002</v>
      </c>
      <c r="K2873">
        <v>1.7835270596897447E-3</v>
      </c>
      <c r="L2873">
        <v>2.7768318986524754E-3</v>
      </c>
      <c r="M2873">
        <v>1.4027366071899046E-3</v>
      </c>
      <c r="N2873">
        <v>3.4639233673461776E-3</v>
      </c>
      <c r="O2873" t="s">
        <v>775</v>
      </c>
    </row>
    <row r="2874" spans="1:15">
      <c r="A2874" t="s">
        <v>9500</v>
      </c>
      <c r="B2874" t="s">
        <v>139</v>
      </c>
      <c r="C2874" t="s">
        <v>9501</v>
      </c>
      <c r="D2874" t="s">
        <v>138</v>
      </c>
      <c r="E2874" t="s">
        <v>9502</v>
      </c>
      <c r="F2874" t="s">
        <v>9503</v>
      </c>
      <c r="G2874">
        <v>1323909582.89399</v>
      </c>
      <c r="H2874">
        <v>1417020597.3350658</v>
      </c>
      <c r="I2874">
        <v>7857937.5924110999</v>
      </c>
      <c r="J2874">
        <v>3979728.2444958398</v>
      </c>
      <c r="K2874">
        <v>3.5472117724378117E-2</v>
      </c>
      <c r="L2874">
        <v>3.2742985830384957E-2</v>
      </c>
      <c r="M2874">
        <v>3.9729873240734619E-2</v>
      </c>
      <c r="N2874">
        <v>3.7651009126693807E-2</v>
      </c>
      <c r="O2874" t="s">
        <v>1539</v>
      </c>
    </row>
    <row r="2875" spans="1:15">
      <c r="A2875" t="s">
        <v>9504</v>
      </c>
      <c r="B2875" t="s">
        <v>139</v>
      </c>
      <c r="C2875" t="s">
        <v>3226</v>
      </c>
      <c r="D2875" t="s">
        <v>138</v>
      </c>
      <c r="E2875" t="s">
        <v>3227</v>
      </c>
      <c r="F2875" t="s">
        <v>9505</v>
      </c>
      <c r="G2875">
        <v>230820945.241759</v>
      </c>
      <c r="H2875">
        <v>336606493.6763953</v>
      </c>
      <c r="I2875">
        <v>1432215.9996159999</v>
      </c>
      <c r="J2875">
        <v>941506.56595293991</v>
      </c>
      <c r="K2875">
        <v>6.1844916364832509E-3</v>
      </c>
      <c r="L2875">
        <v>7.7779403302884057E-3</v>
      </c>
      <c r="M2875">
        <v>7.2413097519442348E-3</v>
      </c>
      <c r="N2875">
        <v>8.9073097783909094E-3</v>
      </c>
      <c r="O2875" t="s">
        <v>1539</v>
      </c>
    </row>
    <row r="2876" spans="1:15">
      <c r="A2876" t="s">
        <v>9506</v>
      </c>
      <c r="B2876" t="s">
        <v>139</v>
      </c>
      <c r="C2876" t="s">
        <v>9507</v>
      </c>
      <c r="D2876" t="s">
        <v>138</v>
      </c>
      <c r="E2876" t="s">
        <v>9508</v>
      </c>
      <c r="F2876" t="s">
        <v>9509</v>
      </c>
      <c r="G2876">
        <v>35335508.697914004</v>
      </c>
      <c r="H2876">
        <v>53964662.832207896</v>
      </c>
      <c r="I2876">
        <v>369622.15558900003</v>
      </c>
      <c r="J2876">
        <v>240877.17703861999</v>
      </c>
      <c r="K2876">
        <v>9.4676051943311484E-4</v>
      </c>
      <c r="L2876">
        <v>1.2469573087219368E-3</v>
      </c>
      <c r="M2876">
        <v>1.8688162403707965E-3</v>
      </c>
      <c r="N2876">
        <v>2.2788663531577982E-3</v>
      </c>
      <c r="O2876" t="s">
        <v>1539</v>
      </c>
    </row>
    <row r="2877" spans="1:15">
      <c r="A2877" t="s">
        <v>9510</v>
      </c>
      <c r="B2877" t="s">
        <v>139</v>
      </c>
      <c r="C2877" t="s">
        <v>504</v>
      </c>
      <c r="D2877" t="s">
        <v>138</v>
      </c>
      <c r="E2877" t="s">
        <v>505</v>
      </c>
      <c r="F2877" t="s">
        <v>9511</v>
      </c>
      <c r="G2877">
        <v>66984231.017773002</v>
      </c>
      <c r="H2877">
        <v>121480205.6686943</v>
      </c>
      <c r="I2877">
        <v>464399.41756699997</v>
      </c>
      <c r="J2877">
        <v>155939.11310334998</v>
      </c>
      <c r="K2877">
        <v>1.7947392775459986E-3</v>
      </c>
      <c r="L2877">
        <v>2.807033758269194E-3</v>
      </c>
      <c r="M2877">
        <v>2.3480117748487495E-3</v>
      </c>
      <c r="N2877">
        <v>1.4752929370951439E-3</v>
      </c>
      <c r="O2877" t="s">
        <v>1539</v>
      </c>
    </row>
    <row r="2878" spans="1:15">
      <c r="A2878" t="s">
        <v>9512</v>
      </c>
      <c r="B2878" t="s">
        <v>139</v>
      </c>
      <c r="C2878" t="s">
        <v>9513</v>
      </c>
      <c r="D2878" t="s">
        <v>138</v>
      </c>
      <c r="E2878" t="s">
        <v>9514</v>
      </c>
      <c r="F2878" t="s">
        <v>9515</v>
      </c>
      <c r="G2878">
        <v>24396168.335946999</v>
      </c>
      <c r="H2878">
        <v>39354358.4842932</v>
      </c>
      <c r="I2878">
        <v>49897.612068000002</v>
      </c>
      <c r="J2878">
        <v>82254.252585149996</v>
      </c>
      <c r="K2878">
        <v>6.5365774703796521E-4</v>
      </c>
      <c r="L2878">
        <v>9.0935813116512344E-4</v>
      </c>
      <c r="M2878">
        <v>2.5228322052233429E-4</v>
      </c>
      <c r="N2878">
        <v>7.7818268598518064E-4</v>
      </c>
      <c r="O2878" t="s">
        <v>1539</v>
      </c>
    </row>
    <row r="2879" spans="1:15">
      <c r="A2879" t="s">
        <v>9516</v>
      </c>
      <c r="B2879" t="s">
        <v>139</v>
      </c>
      <c r="C2879" t="s">
        <v>6692</v>
      </c>
      <c r="D2879" t="s">
        <v>138</v>
      </c>
      <c r="E2879" t="s">
        <v>6693</v>
      </c>
      <c r="F2879" t="s">
        <v>9517</v>
      </c>
      <c r="G2879">
        <v>205236171.14570799</v>
      </c>
      <c r="H2879">
        <v>290352081.89615083</v>
      </c>
      <c r="I2879">
        <v>1392916.2175429999</v>
      </c>
      <c r="J2879">
        <v>1628076.7870137999</v>
      </c>
      <c r="K2879">
        <v>5.498987029210224E-3</v>
      </c>
      <c r="L2879">
        <v>6.7091431989258765E-3</v>
      </c>
      <c r="M2879">
        <v>7.0426093497347924E-3</v>
      </c>
      <c r="N2879">
        <v>1.540274365507094E-2</v>
      </c>
      <c r="O2879" t="s">
        <v>1539</v>
      </c>
    </row>
    <row r="2880" spans="1:15">
      <c r="A2880" t="s">
        <v>9518</v>
      </c>
      <c r="B2880" t="s">
        <v>139</v>
      </c>
      <c r="C2880" t="s">
        <v>1516</v>
      </c>
      <c r="D2880" t="s">
        <v>138</v>
      </c>
      <c r="E2880" t="s">
        <v>1517</v>
      </c>
      <c r="F2880" t="s">
        <v>9519</v>
      </c>
      <c r="G2880">
        <v>47297466.937206998</v>
      </c>
      <c r="H2880">
        <v>77534479.8010775</v>
      </c>
      <c r="I2880">
        <v>333802.50904500001</v>
      </c>
      <c r="J2880">
        <v>78973.698057479996</v>
      </c>
      <c r="K2880">
        <v>1.2672627624569666E-3</v>
      </c>
      <c r="L2880">
        <v>1.7915832545182483E-3</v>
      </c>
      <c r="M2880">
        <v>1.6877114657419647E-3</v>
      </c>
      <c r="N2880">
        <v>7.471463486089417E-4</v>
      </c>
      <c r="O2880" t="s">
        <v>1539</v>
      </c>
    </row>
    <row r="2881" spans="1:15">
      <c r="A2881" t="s">
        <v>9520</v>
      </c>
      <c r="B2881" t="s">
        <v>139</v>
      </c>
      <c r="C2881" t="s">
        <v>528</v>
      </c>
      <c r="D2881" t="s">
        <v>138</v>
      </c>
      <c r="E2881" t="s">
        <v>529</v>
      </c>
      <c r="F2881" t="s">
        <v>9521</v>
      </c>
      <c r="G2881">
        <v>429792793.41728902</v>
      </c>
      <c r="H2881">
        <v>577595203.03313851</v>
      </c>
      <c r="I2881">
        <v>2816088.7701169997</v>
      </c>
      <c r="J2881">
        <v>605606.10830084211</v>
      </c>
      <c r="K2881">
        <v>1.1515635782212003E-2</v>
      </c>
      <c r="L2881">
        <v>1.3346447880983369E-2</v>
      </c>
      <c r="M2881">
        <v>1.4238195271422987E-2</v>
      </c>
      <c r="N2881">
        <v>5.7294568146336053E-3</v>
      </c>
      <c r="O2881" t="s">
        <v>1539</v>
      </c>
    </row>
    <row r="2882" spans="1:15">
      <c r="A2882" t="s">
        <v>9522</v>
      </c>
      <c r="B2882" t="s">
        <v>139</v>
      </c>
      <c r="C2882" t="s">
        <v>3960</v>
      </c>
      <c r="D2882" t="s">
        <v>138</v>
      </c>
      <c r="E2882" t="s">
        <v>3961</v>
      </c>
      <c r="F2882" t="s">
        <v>9523</v>
      </c>
      <c r="G2882">
        <v>92207581.460292011</v>
      </c>
      <c r="H2882">
        <v>152960643.82262117</v>
      </c>
      <c r="I2882">
        <v>743892.84650940006</v>
      </c>
      <c r="J2882">
        <v>461293.87510889501</v>
      </c>
      <c r="K2882">
        <v>2.4705600948139428E-3</v>
      </c>
      <c r="L2882">
        <v>3.5344498186615789E-3</v>
      </c>
      <c r="M2882">
        <v>3.7611355586548052E-3</v>
      </c>
      <c r="N2882">
        <v>4.3641622831493603E-3</v>
      </c>
      <c r="O2882" t="s">
        <v>1539</v>
      </c>
    </row>
    <row r="2883" spans="1:15">
      <c r="A2883" t="s">
        <v>9524</v>
      </c>
      <c r="B2883" t="s">
        <v>139</v>
      </c>
      <c r="C2883" t="s">
        <v>9525</v>
      </c>
      <c r="D2883" t="s">
        <v>138</v>
      </c>
      <c r="E2883" t="s">
        <v>9526</v>
      </c>
      <c r="F2883" t="s">
        <v>9527</v>
      </c>
      <c r="G2883">
        <v>257526855.1638</v>
      </c>
      <c r="H2883">
        <v>378252566.8370558</v>
      </c>
      <c r="I2883">
        <v>2162432.311493</v>
      </c>
      <c r="J2883">
        <v>1206246.0612795001</v>
      </c>
      <c r="K2883">
        <v>6.9000353510475787E-3</v>
      </c>
      <c r="L2883">
        <v>8.7402529360156491E-3</v>
      </c>
      <c r="M2883">
        <v>1.0933296506485028E-2</v>
      </c>
      <c r="N2883">
        <v>1.1411930330943076E-2</v>
      </c>
      <c r="O2883" t="s">
        <v>1539</v>
      </c>
    </row>
    <row r="2884" spans="1:15">
      <c r="A2884" t="s">
        <v>9528</v>
      </c>
      <c r="B2884" t="s">
        <v>139</v>
      </c>
      <c r="C2884" t="s">
        <v>6712</v>
      </c>
      <c r="D2884" t="s">
        <v>138</v>
      </c>
      <c r="E2884" t="s">
        <v>6713</v>
      </c>
      <c r="F2884" t="s">
        <v>9529</v>
      </c>
      <c r="G2884">
        <v>114411652.51769899</v>
      </c>
      <c r="H2884">
        <v>158014101.35909802</v>
      </c>
      <c r="I2884">
        <v>583896.08722500002</v>
      </c>
      <c r="J2884">
        <v>301467.25272657</v>
      </c>
      <c r="K2884">
        <v>3.0654839723094837E-3</v>
      </c>
      <c r="L2884">
        <v>3.6512196728348332E-3</v>
      </c>
      <c r="M2884">
        <v>2.9521890774004164E-3</v>
      </c>
      <c r="N2884">
        <v>2.8520907927584655E-3</v>
      </c>
      <c r="O2884" t="s">
        <v>1539</v>
      </c>
    </row>
    <row r="2885" spans="1:15">
      <c r="A2885" t="s">
        <v>9530</v>
      </c>
      <c r="B2885" t="s">
        <v>139</v>
      </c>
      <c r="C2885" t="s">
        <v>7724</v>
      </c>
      <c r="D2885" t="s">
        <v>138</v>
      </c>
      <c r="E2885" t="s">
        <v>7725</v>
      </c>
      <c r="F2885" t="s">
        <v>9531</v>
      </c>
      <c r="G2885">
        <v>43047747.606206</v>
      </c>
      <c r="H2885">
        <v>65076391.308931999</v>
      </c>
      <c r="I2885">
        <v>165230.92342959999</v>
      </c>
      <c r="J2885">
        <v>68695.211159629995</v>
      </c>
      <c r="K2885">
        <v>1.1533980798890608E-3</v>
      </c>
      <c r="L2885">
        <v>1.5037151630175661E-3</v>
      </c>
      <c r="M2885">
        <v>8.3541050894160606E-4</v>
      </c>
      <c r="N2885">
        <v>6.4990468279048114E-4</v>
      </c>
      <c r="O2885" t="s">
        <v>1539</v>
      </c>
    </row>
    <row r="2886" spans="1:15">
      <c r="A2886" t="s">
        <v>9532</v>
      </c>
      <c r="B2886" t="s">
        <v>139</v>
      </c>
      <c r="C2886" t="s">
        <v>9533</v>
      </c>
      <c r="D2886" t="s">
        <v>138</v>
      </c>
      <c r="E2886" t="s">
        <v>9534</v>
      </c>
      <c r="F2886" t="s">
        <v>9535</v>
      </c>
      <c r="G2886">
        <v>84028426.935259998</v>
      </c>
      <c r="H2886">
        <v>113701127.3499943</v>
      </c>
      <c r="I2886">
        <v>437817.73147699999</v>
      </c>
      <c r="J2886">
        <v>175573.42202645002</v>
      </c>
      <c r="K2886">
        <v>2.2514122497144279E-3</v>
      </c>
      <c r="L2886">
        <v>2.6272831945570838E-3</v>
      </c>
      <c r="M2886">
        <v>2.213614293771701E-3</v>
      </c>
      <c r="N2886">
        <v>1.661047214534159E-3</v>
      </c>
      <c r="O2886" t="s">
        <v>1539</v>
      </c>
    </row>
    <row r="2887" spans="1:15">
      <c r="A2887" t="s">
        <v>9536</v>
      </c>
      <c r="B2887" t="s">
        <v>139</v>
      </c>
      <c r="C2887" t="s">
        <v>1151</v>
      </c>
      <c r="D2887" t="s">
        <v>138</v>
      </c>
      <c r="E2887" t="s">
        <v>1152</v>
      </c>
      <c r="F2887" t="s">
        <v>9537</v>
      </c>
      <c r="G2887">
        <v>120670743.78228326</v>
      </c>
      <c r="H2887">
        <v>165390501.68889832</v>
      </c>
      <c r="I2887">
        <v>574501.51003629004</v>
      </c>
      <c r="J2887">
        <v>407900.96780794172</v>
      </c>
      <c r="K2887">
        <v>3.2331866802992773E-3</v>
      </c>
      <c r="L2887">
        <v>3.821665587264112E-3</v>
      </c>
      <c r="M2887">
        <v>2.9046899268321794E-3</v>
      </c>
      <c r="N2887">
        <v>3.8590280838810436E-3</v>
      </c>
      <c r="O2887" t="s">
        <v>1539</v>
      </c>
    </row>
    <row r="2888" spans="1:15">
      <c r="A2888" t="s">
        <v>9538</v>
      </c>
      <c r="B2888" t="s">
        <v>139</v>
      </c>
      <c r="C2888" t="s">
        <v>3272</v>
      </c>
      <c r="D2888" t="s">
        <v>138</v>
      </c>
      <c r="E2888" t="s">
        <v>3273</v>
      </c>
      <c r="F2888" t="s">
        <v>9539</v>
      </c>
      <c r="G2888">
        <v>61629012.034655996</v>
      </c>
      <c r="H2888">
        <v>100977771.3758076</v>
      </c>
      <c r="I2888">
        <v>258920.99856050001</v>
      </c>
      <c r="J2888">
        <v>161971.12349288</v>
      </c>
      <c r="K2888">
        <v>1.6512544348774327E-3</v>
      </c>
      <c r="L2888">
        <v>2.3332855877747807E-3</v>
      </c>
      <c r="M2888">
        <v>1.3091092072438696E-3</v>
      </c>
      <c r="N2888">
        <v>1.5323599688811991E-3</v>
      </c>
      <c r="O2888" t="s">
        <v>1539</v>
      </c>
    </row>
    <row r="2889" spans="1:15">
      <c r="A2889" t="s">
        <v>9540</v>
      </c>
      <c r="B2889" t="s">
        <v>139</v>
      </c>
      <c r="C2889" t="s">
        <v>9541</v>
      </c>
      <c r="D2889" t="s">
        <v>138</v>
      </c>
      <c r="E2889" t="s">
        <v>9542</v>
      </c>
      <c r="F2889" t="s">
        <v>9543</v>
      </c>
      <c r="G2889">
        <v>53955334.844793394</v>
      </c>
      <c r="H2889">
        <v>88430517.494544894</v>
      </c>
      <c r="I2889">
        <v>530367.841181</v>
      </c>
      <c r="J2889">
        <v>334947.90991768998</v>
      </c>
      <c r="K2889">
        <v>1.4456500762605367E-3</v>
      </c>
      <c r="L2889">
        <v>2.0433571584936062E-3</v>
      </c>
      <c r="M2889">
        <v>2.6815493064532873E-3</v>
      </c>
      <c r="N2889">
        <v>3.1688411968128151E-3</v>
      </c>
      <c r="O2889" t="s">
        <v>1539</v>
      </c>
    </row>
    <row r="2890" spans="1:15">
      <c r="A2890" t="s">
        <v>9544</v>
      </c>
      <c r="B2890" t="s">
        <v>139</v>
      </c>
      <c r="C2890" t="s">
        <v>9545</v>
      </c>
      <c r="D2890" t="s">
        <v>138</v>
      </c>
      <c r="E2890" t="s">
        <v>9546</v>
      </c>
      <c r="F2890" t="s">
        <v>9547</v>
      </c>
      <c r="G2890">
        <v>249908325.24558717</v>
      </c>
      <c r="H2890">
        <v>353384918.31192189</v>
      </c>
      <c r="I2890">
        <v>1342938.0230517802</v>
      </c>
      <c r="J2890">
        <v>1337436.78924771</v>
      </c>
      <c r="K2890">
        <v>6.695908578617394E-3</v>
      </c>
      <c r="L2890">
        <v>8.1656380963832792E-3</v>
      </c>
      <c r="M2890">
        <v>6.7899187030370399E-3</v>
      </c>
      <c r="N2890">
        <v>1.2653086257330812E-2</v>
      </c>
      <c r="O2890" t="s">
        <v>1539</v>
      </c>
    </row>
    <row r="2891" spans="1:15">
      <c r="A2891" t="s">
        <v>9548</v>
      </c>
      <c r="B2891" t="s">
        <v>139</v>
      </c>
      <c r="C2891" t="s">
        <v>9549</v>
      </c>
      <c r="D2891" t="s">
        <v>138</v>
      </c>
      <c r="E2891" t="s">
        <v>9550</v>
      </c>
      <c r="F2891" t="s">
        <v>9551</v>
      </c>
      <c r="G2891">
        <v>125414223.65665404</v>
      </c>
      <c r="H2891">
        <v>212492899.07647136</v>
      </c>
      <c r="I2891">
        <v>681391.38447810011</v>
      </c>
      <c r="J2891">
        <v>453944.75121698686</v>
      </c>
      <c r="K2891">
        <v>3.360280915963838E-3</v>
      </c>
      <c r="L2891">
        <v>4.9100570567593028E-3</v>
      </c>
      <c r="M2891">
        <v>3.4451270469223767E-3</v>
      </c>
      <c r="N2891">
        <v>4.2946344375960534E-3</v>
      </c>
      <c r="O2891" t="s">
        <v>1539</v>
      </c>
    </row>
    <row r="2892" spans="1:15">
      <c r="A2892" t="s">
        <v>9552</v>
      </c>
      <c r="B2892" t="s">
        <v>139</v>
      </c>
      <c r="C2892" t="s">
        <v>9553</v>
      </c>
      <c r="D2892" t="s">
        <v>138</v>
      </c>
      <c r="E2892" t="s">
        <v>9554</v>
      </c>
      <c r="F2892" t="s">
        <v>9555</v>
      </c>
      <c r="G2892">
        <v>104892716.42221572</v>
      </c>
      <c r="H2892">
        <v>141243149.96433029</v>
      </c>
      <c r="I2892">
        <v>615293.75302559999</v>
      </c>
      <c r="J2892">
        <v>197476.72315212002</v>
      </c>
      <c r="K2892">
        <v>2.8104387440305886E-3</v>
      </c>
      <c r="L2892">
        <v>3.263694590338726E-3</v>
      </c>
      <c r="M2892">
        <v>3.1109362381716477E-3</v>
      </c>
      <c r="N2892">
        <v>1.8682677431538955E-3</v>
      </c>
      <c r="O2892" t="s">
        <v>1539</v>
      </c>
    </row>
    <row r="2893" spans="1:15">
      <c r="A2893" t="s">
        <v>9556</v>
      </c>
      <c r="B2893" t="s">
        <v>139</v>
      </c>
      <c r="C2893" t="s">
        <v>9557</v>
      </c>
      <c r="D2893" t="s">
        <v>138</v>
      </c>
      <c r="E2893" t="s">
        <v>9558</v>
      </c>
      <c r="F2893" t="s">
        <v>9559</v>
      </c>
      <c r="G2893">
        <v>228295476.89889649</v>
      </c>
      <c r="H2893">
        <v>279409562.93395346</v>
      </c>
      <c r="I2893">
        <v>1021175.0559603999</v>
      </c>
      <c r="J2893">
        <v>1194914.5010426801</v>
      </c>
      <c r="K2893">
        <v>6.116825602847189E-3</v>
      </c>
      <c r="L2893">
        <v>6.4562952558530869E-3</v>
      </c>
      <c r="M2893">
        <v>5.1630793770987525E-3</v>
      </c>
      <c r="N2893">
        <v>1.1304725855741469E-2</v>
      </c>
      <c r="O2893" t="s">
        <v>1539</v>
      </c>
    </row>
    <row r="2894" spans="1:15">
      <c r="A2894" t="s">
        <v>9560</v>
      </c>
      <c r="B2894" t="s">
        <v>139</v>
      </c>
      <c r="C2894" t="s">
        <v>9561</v>
      </c>
      <c r="D2894" t="s">
        <v>138</v>
      </c>
      <c r="E2894" t="s">
        <v>9562</v>
      </c>
      <c r="F2894" t="s">
        <v>9563</v>
      </c>
      <c r="G2894">
        <v>1742967324.61517</v>
      </c>
      <c r="H2894">
        <v>1764868685.0196488</v>
      </c>
      <c r="I2894">
        <v>8975038.2569820005</v>
      </c>
      <c r="J2894">
        <v>5049049.7757358151</v>
      </c>
      <c r="K2894">
        <v>4.6700124334279676E-2</v>
      </c>
      <c r="L2894">
        <v>4.0780684807804723E-2</v>
      </c>
      <c r="M2894">
        <v>4.5377954213457666E-2</v>
      </c>
      <c r="N2894">
        <v>4.7767537758458926E-2</v>
      </c>
      <c r="O2894" t="s">
        <v>1539</v>
      </c>
    </row>
    <row r="2895" spans="1:15">
      <c r="A2895" t="s">
        <v>9564</v>
      </c>
      <c r="B2895" t="s">
        <v>139</v>
      </c>
      <c r="C2895" t="s">
        <v>976</v>
      </c>
      <c r="D2895" t="s">
        <v>138</v>
      </c>
      <c r="E2895" t="s">
        <v>977</v>
      </c>
      <c r="F2895" t="s">
        <v>9565</v>
      </c>
      <c r="G2895">
        <v>179898959.31292608</v>
      </c>
      <c r="H2895">
        <v>266456953.42950463</v>
      </c>
      <c r="I2895">
        <v>1386398.2245383998</v>
      </c>
      <c r="J2895">
        <v>740163.23017786012</v>
      </c>
      <c r="K2895">
        <v>4.8201154713993812E-3</v>
      </c>
      <c r="L2895">
        <v>6.1570003053998054E-3</v>
      </c>
      <c r="M2895">
        <v>7.0096542603348905E-3</v>
      </c>
      <c r="N2895">
        <v>7.0024611789039739E-3</v>
      </c>
      <c r="O2895" t="s">
        <v>1539</v>
      </c>
    </row>
    <row r="2896" spans="1:15">
      <c r="A2896" t="s">
        <v>9566</v>
      </c>
      <c r="B2896" t="s">
        <v>139</v>
      </c>
      <c r="C2896" t="s">
        <v>9567</v>
      </c>
      <c r="D2896" t="s">
        <v>138</v>
      </c>
      <c r="E2896" t="s">
        <v>9568</v>
      </c>
      <c r="F2896" t="s">
        <v>9569</v>
      </c>
      <c r="G2896">
        <v>31220001.213645</v>
      </c>
      <c r="H2896">
        <v>58163089.733684503</v>
      </c>
      <c r="I2896">
        <v>141168.6151232</v>
      </c>
      <c r="J2896">
        <v>42541.024513669996</v>
      </c>
      <c r="K2896">
        <v>8.3649183653829596E-4</v>
      </c>
      <c r="L2896">
        <v>1.3439700358505954E-3</v>
      </c>
      <c r="M2896">
        <v>7.1375104707262801E-4</v>
      </c>
      <c r="N2896">
        <v>4.0246780780530463E-4</v>
      </c>
      <c r="O2896" t="s">
        <v>1539</v>
      </c>
    </row>
    <row r="2897" spans="1:15">
      <c r="A2897" t="s">
        <v>9570</v>
      </c>
      <c r="B2897" t="s">
        <v>139</v>
      </c>
      <c r="C2897" t="s">
        <v>2180</v>
      </c>
      <c r="D2897" t="s">
        <v>138</v>
      </c>
      <c r="E2897" t="s">
        <v>2181</v>
      </c>
      <c r="F2897" t="s">
        <v>9571</v>
      </c>
      <c r="G2897">
        <v>43881329.787742004</v>
      </c>
      <c r="H2897">
        <v>67582806.246323705</v>
      </c>
      <c r="I2897">
        <v>193722.83516189997</v>
      </c>
      <c r="J2897">
        <v>120314.23561793</v>
      </c>
      <c r="K2897">
        <v>1.1757326302680626E-3</v>
      </c>
      <c r="L2897">
        <v>1.5616306999790067E-3</v>
      </c>
      <c r="M2897">
        <v>9.7946612508746362E-4</v>
      </c>
      <c r="N2897">
        <v>1.1382567112684185E-3</v>
      </c>
      <c r="O2897" t="s">
        <v>1539</v>
      </c>
    </row>
    <row r="2898" spans="1:15">
      <c r="A2898" t="s">
        <v>9572</v>
      </c>
      <c r="B2898" t="s">
        <v>139</v>
      </c>
      <c r="C2898" t="s">
        <v>9573</v>
      </c>
      <c r="D2898" t="s">
        <v>138</v>
      </c>
      <c r="E2898" t="s">
        <v>9574</v>
      </c>
      <c r="F2898" t="s">
        <v>9575</v>
      </c>
      <c r="G2898">
        <v>352123560.49680269</v>
      </c>
      <c r="H2898">
        <v>470403990.31215966</v>
      </c>
      <c r="I2898">
        <v>1780118.0821375798</v>
      </c>
      <c r="J2898">
        <v>1224545.6058598033</v>
      </c>
      <c r="K2898">
        <v>9.4346083394653748E-3</v>
      </c>
      <c r="L2898">
        <v>1.0869588782487937E-2</v>
      </c>
      <c r="M2898">
        <v>9.0003089137750472E-3</v>
      </c>
      <c r="N2898">
        <v>1.1585056805334951E-2</v>
      </c>
      <c r="O2898" t="s">
        <v>1539</v>
      </c>
    </row>
    <row r="2899" spans="1:15">
      <c r="A2899" t="s">
        <v>9576</v>
      </c>
      <c r="B2899" t="s">
        <v>139</v>
      </c>
      <c r="C2899" t="s">
        <v>9577</v>
      </c>
      <c r="D2899" t="s">
        <v>138</v>
      </c>
      <c r="E2899" t="s">
        <v>9578</v>
      </c>
      <c r="F2899" t="s">
        <v>9579</v>
      </c>
      <c r="G2899">
        <v>198149911.60836875</v>
      </c>
      <c r="H2899">
        <v>375116753.53211308</v>
      </c>
      <c r="I2899">
        <v>2000977.0374958902</v>
      </c>
      <c r="J2899">
        <v>1795454.75682873</v>
      </c>
      <c r="K2899">
        <v>5.3091216216462674E-3</v>
      </c>
      <c r="L2899">
        <v>8.6677939394396147E-3</v>
      </c>
      <c r="M2899">
        <v>1.0116975748714155E-2</v>
      </c>
      <c r="N2899">
        <v>1.6986256166968031E-2</v>
      </c>
      <c r="O2899" t="s">
        <v>1539</v>
      </c>
    </row>
    <row r="2900" spans="1:15">
      <c r="A2900" t="s">
        <v>9580</v>
      </c>
      <c r="B2900" t="s">
        <v>139</v>
      </c>
      <c r="C2900" t="s">
        <v>6126</v>
      </c>
      <c r="D2900" t="s">
        <v>138</v>
      </c>
      <c r="E2900" t="s">
        <v>6127</v>
      </c>
      <c r="F2900" t="s">
        <v>9581</v>
      </c>
      <c r="G2900">
        <v>350476279.13210297</v>
      </c>
      <c r="H2900">
        <v>576237045.64308167</v>
      </c>
      <c r="I2900">
        <v>2271218.7048710003</v>
      </c>
      <c r="J2900">
        <v>1810825.7000756997</v>
      </c>
      <c r="K2900">
        <v>9.3904719730179987E-3</v>
      </c>
      <c r="L2900">
        <v>1.3315065042751026E-2</v>
      </c>
      <c r="M2900">
        <v>1.148332246029239E-2</v>
      </c>
      <c r="N2900">
        <v>1.7131676027049677E-2</v>
      </c>
      <c r="O2900" t="s">
        <v>1539</v>
      </c>
    </row>
    <row r="2901" spans="1:15">
      <c r="A2901" t="s">
        <v>9582</v>
      </c>
      <c r="B2901" t="s">
        <v>139</v>
      </c>
      <c r="C2901" t="s">
        <v>552</v>
      </c>
      <c r="D2901" t="s">
        <v>138</v>
      </c>
      <c r="E2901" t="s">
        <v>553</v>
      </c>
      <c r="F2901" t="s">
        <v>9583</v>
      </c>
      <c r="G2901">
        <v>95604444.32498619</v>
      </c>
      <c r="H2901">
        <v>180499583.25367701</v>
      </c>
      <c r="I2901">
        <v>393958.19011200004</v>
      </c>
      <c r="J2901">
        <v>181306.70328696998</v>
      </c>
      <c r="K2901">
        <v>2.5615738022354171E-3</v>
      </c>
      <c r="L2901">
        <v>4.1707899715645756E-3</v>
      </c>
      <c r="M2901">
        <v>1.9918596668946592E-3</v>
      </c>
      <c r="N2901">
        <v>1.7152880600904579E-3</v>
      </c>
      <c r="O2901" t="s">
        <v>1539</v>
      </c>
    </row>
    <row r="2902" spans="1:15">
      <c r="A2902" t="s">
        <v>9584</v>
      </c>
      <c r="B2902" t="s">
        <v>139</v>
      </c>
      <c r="C2902" t="s">
        <v>990</v>
      </c>
      <c r="D2902" t="s">
        <v>138</v>
      </c>
      <c r="E2902" t="s">
        <v>991</v>
      </c>
      <c r="F2902" t="s">
        <v>9585</v>
      </c>
      <c r="G2902">
        <v>88105111.954543993</v>
      </c>
      <c r="H2902">
        <v>167274381.24682477</v>
      </c>
      <c r="I2902">
        <v>336100.16123859998</v>
      </c>
      <c r="J2902">
        <v>395053.92898339999</v>
      </c>
      <c r="K2902">
        <v>2.3606407444679324E-3</v>
      </c>
      <c r="L2902">
        <v>3.8651962471481986E-3</v>
      </c>
      <c r="M2902">
        <v>1.6993284363948217E-3</v>
      </c>
      <c r="N2902">
        <v>3.7374861226421585E-3</v>
      </c>
      <c r="O2902" t="s">
        <v>1539</v>
      </c>
    </row>
    <row r="2903" spans="1:15">
      <c r="A2903" t="s">
        <v>9586</v>
      </c>
      <c r="B2903" t="s">
        <v>139</v>
      </c>
      <c r="C2903" t="s">
        <v>9587</v>
      </c>
      <c r="D2903" t="s">
        <v>138</v>
      </c>
      <c r="E2903" t="s">
        <v>9588</v>
      </c>
      <c r="F2903" t="s">
        <v>9589</v>
      </c>
      <c r="G2903">
        <v>282012575.1712516</v>
      </c>
      <c r="H2903">
        <v>427857538.38348395</v>
      </c>
      <c r="I2903">
        <v>2158591.8066413002</v>
      </c>
      <c r="J2903">
        <v>1489874.284381903</v>
      </c>
      <c r="K2903">
        <v>7.5560924971646579E-3</v>
      </c>
      <c r="L2903">
        <v>9.8864711938983791E-3</v>
      </c>
      <c r="M2903">
        <v>1.0913878845152897E-2</v>
      </c>
      <c r="N2903">
        <v>1.4095251442475238E-2</v>
      </c>
      <c r="O2903" t="s">
        <v>1539</v>
      </c>
    </row>
    <row r="2904" spans="1:15">
      <c r="A2904" t="s">
        <v>9590</v>
      </c>
      <c r="B2904" t="s">
        <v>139</v>
      </c>
      <c r="C2904" t="s">
        <v>9591</v>
      </c>
      <c r="D2904" t="s">
        <v>138</v>
      </c>
      <c r="E2904" t="s">
        <v>9592</v>
      </c>
      <c r="F2904" t="s">
        <v>9593</v>
      </c>
      <c r="G2904">
        <v>141442470.69651648</v>
      </c>
      <c r="H2904">
        <v>222924720.52769199</v>
      </c>
      <c r="I2904">
        <v>949327.02320750011</v>
      </c>
      <c r="J2904">
        <v>394228.04338303505</v>
      </c>
      <c r="K2904">
        <v>3.7897331030766353E-3</v>
      </c>
      <c r="L2904">
        <v>5.1511043517702563E-3</v>
      </c>
      <c r="M2904">
        <v>4.7998144363558225E-3</v>
      </c>
      <c r="N2904">
        <v>3.7296726679621932E-3</v>
      </c>
      <c r="O2904" t="s">
        <v>1539</v>
      </c>
    </row>
    <row r="2905" spans="1:15">
      <c r="A2905" t="s">
        <v>9594</v>
      </c>
      <c r="B2905" t="s">
        <v>139</v>
      </c>
      <c r="C2905" t="s">
        <v>9595</v>
      </c>
      <c r="D2905" t="s">
        <v>138</v>
      </c>
      <c r="E2905" t="s">
        <v>9596</v>
      </c>
      <c r="F2905" t="s">
        <v>9597</v>
      </c>
      <c r="G2905">
        <v>137495019.59088755</v>
      </c>
      <c r="H2905">
        <v>199902169.20525423</v>
      </c>
      <c r="I2905">
        <v>967809.00237043004</v>
      </c>
      <c r="J2905">
        <v>677770.33614794444</v>
      </c>
      <c r="K2905">
        <v>3.6839672319481775E-3</v>
      </c>
      <c r="L2905">
        <v>4.619124031125953E-3</v>
      </c>
      <c r="M2905">
        <v>4.8932596541048472E-3</v>
      </c>
      <c r="N2905">
        <v>6.4121808184773059E-3</v>
      </c>
      <c r="O2905" t="s">
        <v>1539</v>
      </c>
    </row>
    <row r="2906" spans="1:15">
      <c r="A2906" t="s">
        <v>9598</v>
      </c>
      <c r="B2906" t="s">
        <v>139</v>
      </c>
      <c r="C2906" t="s">
        <v>9599</v>
      </c>
      <c r="D2906" t="s">
        <v>138</v>
      </c>
      <c r="E2906" t="s">
        <v>9600</v>
      </c>
      <c r="F2906" t="s">
        <v>9601</v>
      </c>
      <c r="G2906">
        <v>569268770.64853191</v>
      </c>
      <c r="H2906">
        <v>669303254.43822765</v>
      </c>
      <c r="I2906">
        <v>2972072.3207380599</v>
      </c>
      <c r="J2906">
        <v>1909697.5024564641</v>
      </c>
      <c r="K2906">
        <v>1.5252679722368673E-2</v>
      </c>
      <c r="L2906">
        <v>1.5465538763173994E-2</v>
      </c>
      <c r="M2906">
        <v>1.5026850897779637E-2</v>
      </c>
      <c r="N2906">
        <v>1.8067072341850666E-2</v>
      </c>
      <c r="O2906" t="s">
        <v>1539</v>
      </c>
    </row>
    <row r="2907" spans="1:15">
      <c r="A2907" t="s">
        <v>9602</v>
      </c>
      <c r="B2907" t="s">
        <v>139</v>
      </c>
      <c r="C2907" t="s">
        <v>3652</v>
      </c>
      <c r="D2907" t="s">
        <v>138</v>
      </c>
      <c r="E2907" t="s">
        <v>3653</v>
      </c>
      <c r="F2907" t="s">
        <v>9603</v>
      </c>
      <c r="G2907">
        <v>794567945.52826095</v>
      </c>
      <c r="H2907">
        <v>874352998.42949915</v>
      </c>
      <c r="I2907">
        <v>4162906.9304219992</v>
      </c>
      <c r="J2907">
        <v>1680346.573686867</v>
      </c>
      <c r="K2907">
        <v>2.1289224028566155E-2</v>
      </c>
      <c r="L2907">
        <v>2.0203607408511192E-2</v>
      </c>
      <c r="M2907">
        <v>2.1047732017924248E-2</v>
      </c>
      <c r="N2907">
        <v>1.5897252348673285E-2</v>
      </c>
      <c r="O2907" t="s">
        <v>1539</v>
      </c>
    </row>
    <row r="2908" spans="1:15">
      <c r="A2908" t="s">
        <v>9604</v>
      </c>
      <c r="B2908" t="s">
        <v>139</v>
      </c>
      <c r="C2908" t="s">
        <v>6778</v>
      </c>
      <c r="D2908" t="s">
        <v>138</v>
      </c>
      <c r="E2908" t="s">
        <v>6779</v>
      </c>
      <c r="F2908" t="s">
        <v>9605</v>
      </c>
      <c r="G2908">
        <v>27320307.457328998</v>
      </c>
      <c r="H2908">
        <v>34475683.949526601</v>
      </c>
      <c r="I2908">
        <v>147080.49352819999</v>
      </c>
      <c r="J2908">
        <v>107259.15134693001</v>
      </c>
      <c r="K2908">
        <v>7.3200555001208078E-4</v>
      </c>
      <c r="L2908">
        <v>7.9662697435389296E-4</v>
      </c>
      <c r="M2908">
        <v>7.4364161019852026E-4</v>
      </c>
      <c r="N2908">
        <v>1.0147464947814016E-3</v>
      </c>
      <c r="O2908" t="s">
        <v>1539</v>
      </c>
    </row>
    <row r="2909" spans="1:15">
      <c r="A2909" t="s">
        <v>9606</v>
      </c>
      <c r="B2909" t="s">
        <v>139</v>
      </c>
      <c r="C2909" t="s">
        <v>1545</v>
      </c>
      <c r="D2909" t="s">
        <v>138</v>
      </c>
      <c r="E2909" t="s">
        <v>1546</v>
      </c>
      <c r="F2909" t="s">
        <v>9607</v>
      </c>
      <c r="G2909">
        <v>152709846.82921702</v>
      </c>
      <c r="H2909">
        <v>181344670.69045109</v>
      </c>
      <c r="I2909">
        <v>1007105.9725790001</v>
      </c>
      <c r="J2909">
        <v>584297.79773066996</v>
      </c>
      <c r="K2909">
        <v>4.0916250885929947E-3</v>
      </c>
      <c r="L2909">
        <v>4.1903173418933971E-3</v>
      </c>
      <c r="M2909">
        <v>5.0919458394773579E-3</v>
      </c>
      <c r="N2909">
        <v>5.5278653122837725E-3</v>
      </c>
      <c r="O2909" t="s">
        <v>1539</v>
      </c>
    </row>
    <row r="2910" spans="1:15">
      <c r="A2910" t="s">
        <v>9608</v>
      </c>
      <c r="B2910" t="s">
        <v>139</v>
      </c>
      <c r="C2910" t="s">
        <v>2761</v>
      </c>
      <c r="D2910" t="s">
        <v>138</v>
      </c>
      <c r="E2910" t="s">
        <v>2762</v>
      </c>
      <c r="F2910" t="s">
        <v>9609</v>
      </c>
      <c r="G2910">
        <v>115487948.86470792</v>
      </c>
      <c r="H2910">
        <v>229638160.72536972</v>
      </c>
      <c r="I2910">
        <v>605824.04830850009</v>
      </c>
      <c r="J2910">
        <v>169372.12634237201</v>
      </c>
      <c r="K2910">
        <v>3.0943216748389592E-3</v>
      </c>
      <c r="L2910">
        <v>5.3062312974752812E-3</v>
      </c>
      <c r="M2910">
        <v>3.0630572414739755E-3</v>
      </c>
      <c r="N2910">
        <v>1.6023786256119206E-3</v>
      </c>
      <c r="O2910" t="s">
        <v>1539</v>
      </c>
    </row>
    <row r="2911" spans="1:15">
      <c r="A2911" t="s">
        <v>9610</v>
      </c>
      <c r="B2911" t="s">
        <v>139</v>
      </c>
      <c r="C2911" t="s">
        <v>2280</v>
      </c>
      <c r="D2911" t="s">
        <v>138</v>
      </c>
      <c r="E2911" t="s">
        <v>2281</v>
      </c>
      <c r="F2911" t="s">
        <v>9611</v>
      </c>
      <c r="G2911">
        <v>171605189.80619499</v>
      </c>
      <c r="H2911">
        <v>253981765.03764811</v>
      </c>
      <c r="I2911">
        <v>1023880.1691350001</v>
      </c>
      <c r="J2911">
        <v>785196.27553827001</v>
      </c>
      <c r="K2911">
        <v>4.5978966944353805E-3</v>
      </c>
      <c r="L2911">
        <v>5.8687370878332127E-3</v>
      </c>
      <c r="M2911">
        <v>5.1767564777711345E-3</v>
      </c>
      <c r="N2911">
        <v>7.4285052446545997E-3</v>
      </c>
      <c r="O2911" t="s">
        <v>1539</v>
      </c>
    </row>
    <row r="2912" spans="1:15">
      <c r="A2912" t="s">
        <v>9612</v>
      </c>
      <c r="B2912" t="s">
        <v>139</v>
      </c>
      <c r="C2912" t="s">
        <v>149</v>
      </c>
      <c r="D2912" t="s">
        <v>138</v>
      </c>
      <c r="E2912" t="s">
        <v>584</v>
      </c>
      <c r="F2912" t="s">
        <v>9613</v>
      </c>
      <c r="G2912">
        <v>267670406.87586752</v>
      </c>
      <c r="H2912">
        <v>440796559.59095532</v>
      </c>
      <c r="I2912">
        <v>1146993.8482377999</v>
      </c>
      <c r="J2912">
        <v>1195674.5939386101</v>
      </c>
      <c r="K2912">
        <v>7.1718161925210921E-3</v>
      </c>
      <c r="L2912">
        <v>1.0185452160619718E-2</v>
      </c>
      <c r="M2912">
        <v>5.7992214448737674E-3</v>
      </c>
      <c r="N2912">
        <v>1.1311916865479728E-2</v>
      </c>
      <c r="O2912" t="s">
        <v>1539</v>
      </c>
    </row>
    <row r="2913" spans="1:16">
      <c r="A2913" t="s">
        <v>9614</v>
      </c>
      <c r="B2913" t="s">
        <v>139</v>
      </c>
      <c r="C2913" t="s">
        <v>7770</v>
      </c>
      <c r="D2913" t="s">
        <v>138</v>
      </c>
      <c r="E2913" t="s">
        <v>7771</v>
      </c>
      <c r="F2913" t="s">
        <v>9615</v>
      </c>
      <c r="G2913">
        <v>62153344.819494002</v>
      </c>
      <c r="H2913">
        <v>80530996.695971102</v>
      </c>
      <c r="I2913">
        <v>426240.61695900001</v>
      </c>
      <c r="J2913">
        <v>159175.63239750999</v>
      </c>
      <c r="K2913">
        <v>1.6653031240861534E-3</v>
      </c>
      <c r="L2913">
        <v>1.8608235396732637E-3</v>
      </c>
      <c r="M2913">
        <v>2.1550801953668197E-3</v>
      </c>
      <c r="N2913">
        <v>1.5059126704027321E-3</v>
      </c>
      <c r="O2913" t="s">
        <v>1539</v>
      </c>
    </row>
    <row r="2914" spans="1:16">
      <c r="A2914" t="s">
        <v>9616</v>
      </c>
      <c r="B2914" t="s">
        <v>139</v>
      </c>
      <c r="C2914" t="s">
        <v>9192</v>
      </c>
      <c r="D2914" t="s">
        <v>138</v>
      </c>
      <c r="E2914" t="s">
        <v>9193</v>
      </c>
      <c r="F2914" t="s">
        <v>9617</v>
      </c>
      <c r="G2914">
        <v>117779713.87570119</v>
      </c>
      <c r="H2914">
        <v>235136427.92995051</v>
      </c>
      <c r="I2914">
        <v>491541.16415879998</v>
      </c>
      <c r="J2914">
        <v>232376.40224008998</v>
      </c>
      <c r="K2914">
        <v>3.1557259877293157E-3</v>
      </c>
      <c r="L2914">
        <v>5.4332793343985506E-3</v>
      </c>
      <c r="M2914">
        <v>2.4852409318562793E-3</v>
      </c>
      <c r="N2914">
        <v>2.1984430855726098E-3</v>
      </c>
      <c r="O2914" t="s">
        <v>1539</v>
      </c>
    </row>
    <row r="2915" spans="1:16">
      <c r="A2915" t="s">
        <v>9618</v>
      </c>
      <c r="B2915" t="s">
        <v>139</v>
      </c>
      <c r="C2915" t="s">
        <v>9619</v>
      </c>
      <c r="D2915" t="s">
        <v>138</v>
      </c>
      <c r="E2915" t="s">
        <v>9620</v>
      </c>
      <c r="F2915" t="s">
        <v>9621</v>
      </c>
      <c r="G2915">
        <v>231132913.33292571</v>
      </c>
      <c r="H2915">
        <v>400449474.87699139</v>
      </c>
      <c r="I2915">
        <v>1803992.9940611999</v>
      </c>
      <c r="J2915">
        <v>996289.63176182809</v>
      </c>
      <c r="K2915">
        <v>6.1928503408835356E-3</v>
      </c>
      <c r="L2915">
        <v>9.2531551809066689E-3</v>
      </c>
      <c r="M2915">
        <v>9.1210208961755197E-3</v>
      </c>
      <c r="N2915">
        <v>9.4255958482026992E-3</v>
      </c>
      <c r="O2915" t="s">
        <v>1539</v>
      </c>
    </row>
    <row r="2916" spans="1:16">
      <c r="A2916" t="s">
        <v>9622</v>
      </c>
      <c r="B2916" t="s">
        <v>139</v>
      </c>
      <c r="C2916" t="s">
        <v>4337</v>
      </c>
      <c r="D2916" t="s">
        <v>138</v>
      </c>
      <c r="E2916" t="s">
        <v>4338</v>
      </c>
      <c r="F2916" t="s">
        <v>9623</v>
      </c>
      <c r="G2916">
        <v>414696942.14875454</v>
      </c>
      <c r="H2916">
        <v>488260917.05888569</v>
      </c>
      <c r="I2916">
        <v>2008402.7193178381</v>
      </c>
      <c r="J2916">
        <v>912750.60553963552</v>
      </c>
      <c r="K2916">
        <v>1.1111165703389381E-2</v>
      </c>
      <c r="L2916">
        <v>1.1282207413820378E-2</v>
      </c>
      <c r="M2916">
        <v>1.0154520129035647E-2</v>
      </c>
      <c r="N2916">
        <v>8.6352583061664982E-3</v>
      </c>
      <c r="O2916" t="s">
        <v>1539</v>
      </c>
    </row>
    <row r="2917" spans="1:16">
      <c r="A2917" t="s">
        <v>9624</v>
      </c>
      <c r="B2917" t="s">
        <v>139</v>
      </c>
      <c r="C2917" t="s">
        <v>9625</v>
      </c>
      <c r="D2917" t="s">
        <v>138</v>
      </c>
      <c r="E2917" t="s">
        <v>9625</v>
      </c>
      <c r="F2917" t="s">
        <v>9626</v>
      </c>
      <c r="G2917">
        <v>422417758.922261</v>
      </c>
      <c r="H2917">
        <v>298564016.26763499</v>
      </c>
      <c r="I2917">
        <v>2731773.3395080003</v>
      </c>
      <c r="J2917">
        <v>424574.51289533998</v>
      </c>
      <c r="K2917">
        <v>1.1318033094529115E-2</v>
      </c>
      <c r="L2917">
        <v>6.8988957341192501E-3</v>
      </c>
      <c r="M2917">
        <v>1.3811894943768482E-2</v>
      </c>
      <c r="N2917">
        <v>4.0167714672711581E-3</v>
      </c>
      <c r="O2917" t="s">
        <v>1539</v>
      </c>
    </row>
    <row r="2918" spans="1:16">
      <c r="A2918" t="s">
        <v>9627</v>
      </c>
      <c r="B2918" t="s">
        <v>139</v>
      </c>
      <c r="C2918" t="s">
        <v>9628</v>
      </c>
      <c r="D2918" t="s">
        <v>138</v>
      </c>
      <c r="E2918" t="s">
        <v>9628</v>
      </c>
      <c r="F2918" t="s">
        <v>9629</v>
      </c>
      <c r="G2918" t="s">
        <v>14</v>
      </c>
      <c r="H2918" t="s">
        <v>14</v>
      </c>
      <c r="I2918" t="s">
        <v>14</v>
      </c>
      <c r="J2918" t="s">
        <v>14</v>
      </c>
      <c r="K2918" t="e">
        <v>#VALUE!</v>
      </c>
      <c r="L2918" t="e">
        <v>#VALUE!</v>
      </c>
      <c r="M2918" t="e">
        <v>#VALUE!</v>
      </c>
      <c r="N2918" t="e">
        <v>#VALUE!</v>
      </c>
      <c r="O2918" t="s">
        <v>1539</v>
      </c>
      <c r="P2918" t="s">
        <v>9630</v>
      </c>
    </row>
    <row r="2919" spans="1:16">
      <c r="A2919" t="s">
        <v>9631</v>
      </c>
      <c r="B2919" t="s">
        <v>139</v>
      </c>
      <c r="C2919" t="s">
        <v>9632</v>
      </c>
      <c r="D2919" t="s">
        <v>138</v>
      </c>
      <c r="E2919" t="s">
        <v>9632</v>
      </c>
      <c r="F2919" t="s">
        <v>9633</v>
      </c>
      <c r="G2919">
        <v>92273365.952208087</v>
      </c>
      <c r="H2919">
        <v>108686964.0176305</v>
      </c>
      <c r="I2919">
        <v>484819.42376030004</v>
      </c>
      <c r="J2919">
        <v>129597.45875031</v>
      </c>
      <c r="K2919">
        <v>2.4723226889305171E-3</v>
      </c>
      <c r="L2919">
        <v>2.5114213085325704E-3</v>
      </c>
      <c r="M2919">
        <v>2.4512556919827231E-3</v>
      </c>
      <c r="N2919">
        <v>1.2260824866503889E-3</v>
      </c>
      <c r="O2919" t="s">
        <v>161</v>
      </c>
    </row>
    <row r="2920" spans="1:16">
      <c r="A2920" t="s">
        <v>9634</v>
      </c>
      <c r="B2920" t="s">
        <v>139</v>
      </c>
      <c r="C2920" t="s">
        <v>9635</v>
      </c>
      <c r="D2920" t="s">
        <v>138</v>
      </c>
      <c r="E2920" t="s">
        <v>9635</v>
      </c>
      <c r="F2920" t="s">
        <v>9636</v>
      </c>
      <c r="G2920">
        <v>8248758.0543480003</v>
      </c>
      <c r="H2920">
        <v>11019744.05179869</v>
      </c>
      <c r="I2920">
        <v>32610.625650299997</v>
      </c>
      <c r="J2920">
        <v>24667.868626019001</v>
      </c>
      <c r="K2920">
        <v>2.2101276443980088E-4</v>
      </c>
      <c r="L2920">
        <v>2.5463237727178556E-4</v>
      </c>
      <c r="M2920">
        <v>1.6487990750126662E-4</v>
      </c>
      <c r="N2920">
        <v>2.333752682884466E-4</v>
      </c>
      <c r="O2920" t="s">
        <v>1539</v>
      </c>
    </row>
    <row r="2921" spans="1:16">
      <c r="A2921" t="s">
        <v>9637</v>
      </c>
      <c r="B2921" t="s">
        <v>139</v>
      </c>
      <c r="C2921" t="s">
        <v>9638</v>
      </c>
      <c r="D2921" t="s">
        <v>138</v>
      </c>
      <c r="E2921" t="s">
        <v>9638</v>
      </c>
      <c r="F2921" t="s">
        <v>9639</v>
      </c>
      <c r="G2921">
        <v>112620328.0955496</v>
      </c>
      <c r="H2921">
        <v>109155074.7258777</v>
      </c>
      <c r="I2921">
        <v>320495.3928872</v>
      </c>
      <c r="J2921">
        <v>38513.828864978801</v>
      </c>
      <c r="K2921">
        <v>3.0174881940433144E-3</v>
      </c>
      <c r="L2921">
        <v>2.5222379066229686E-3</v>
      </c>
      <c r="M2921">
        <v>1.6204304480535938E-3</v>
      </c>
      <c r="N2921">
        <v>3.643677238778247E-4</v>
      </c>
      <c r="O2921" t="s">
        <v>1539</v>
      </c>
    </row>
    <row r="2922" spans="1:16">
      <c r="A2922" t="s">
        <v>9640</v>
      </c>
      <c r="B2922" t="s">
        <v>139</v>
      </c>
      <c r="C2922" t="s">
        <v>9641</v>
      </c>
      <c r="D2922" t="s">
        <v>138</v>
      </c>
      <c r="E2922" t="s">
        <v>9641</v>
      </c>
      <c r="F2922" t="s">
        <v>9642</v>
      </c>
      <c r="G2922">
        <v>1202284211.9952641</v>
      </c>
      <c r="H2922">
        <v>1385481379.2308972</v>
      </c>
      <c r="I2922">
        <v>4540159.2926674001</v>
      </c>
      <c r="J2922">
        <v>2730754.3224109947</v>
      </c>
      <c r="K2922">
        <v>3.2213353281144816E-2</v>
      </c>
      <c r="L2922">
        <v>3.2014211546208461E-2</v>
      </c>
      <c r="M2922">
        <v>2.2955126719843552E-2</v>
      </c>
      <c r="N2922">
        <v>2.5834843386116638E-2</v>
      </c>
      <c r="O2922" t="s">
        <v>1539</v>
      </c>
    </row>
    <row r="2923" spans="1:16">
      <c r="A2923" t="s">
        <v>9643</v>
      </c>
      <c r="B2923" t="s">
        <v>139</v>
      </c>
      <c r="C2923" t="s">
        <v>9644</v>
      </c>
      <c r="D2923" t="s">
        <v>138</v>
      </c>
      <c r="E2923" t="s">
        <v>9644</v>
      </c>
      <c r="F2923" t="s">
        <v>9645</v>
      </c>
      <c r="G2923">
        <v>104904096.92880701</v>
      </c>
      <c r="H2923">
        <v>110812426.05610269</v>
      </c>
      <c r="I2923">
        <v>464066.66346519999</v>
      </c>
      <c r="J2923">
        <v>182123.47501922</v>
      </c>
      <c r="K2923">
        <v>2.8107436671724597E-3</v>
      </c>
      <c r="L2923">
        <v>2.5605341961924947E-3</v>
      </c>
      <c r="M2923">
        <v>2.3463293641488203E-3</v>
      </c>
      <c r="N2923">
        <v>1.7230152912118047E-3</v>
      </c>
      <c r="O2923" t="s">
        <v>1539</v>
      </c>
    </row>
    <row r="2924" spans="1:16">
      <c r="A2924" t="s">
        <v>9646</v>
      </c>
      <c r="B2924" t="s">
        <v>139</v>
      </c>
      <c r="C2924" t="s">
        <v>9647</v>
      </c>
      <c r="D2924" t="s">
        <v>138</v>
      </c>
      <c r="E2924" t="s">
        <v>9647</v>
      </c>
      <c r="F2924" t="s">
        <v>9648</v>
      </c>
      <c r="G2924">
        <v>13068873.1141971</v>
      </c>
      <c r="H2924">
        <v>18705375.333316009</v>
      </c>
      <c r="I2924">
        <v>78960.041243489992</v>
      </c>
      <c r="J2924">
        <v>34138.211562115001</v>
      </c>
      <c r="K2924">
        <v>3.5016032183889708E-4</v>
      </c>
      <c r="L2924">
        <v>4.3222366749124611E-4</v>
      </c>
      <c r="M2924">
        <v>3.9922338308167541E-4</v>
      </c>
      <c r="N2924">
        <v>3.229713277211533E-4</v>
      </c>
      <c r="O2924" t="s">
        <v>1539</v>
      </c>
    </row>
    <row r="2925" spans="1:16">
      <c r="A2925" t="s">
        <v>9649</v>
      </c>
      <c r="B2925" t="s">
        <v>139</v>
      </c>
      <c r="C2925" t="s">
        <v>9650</v>
      </c>
      <c r="D2925" t="s">
        <v>138</v>
      </c>
      <c r="E2925" t="s">
        <v>9650</v>
      </c>
      <c r="F2925" t="s">
        <v>9651</v>
      </c>
      <c r="G2925">
        <v>178248615.49194312</v>
      </c>
      <c r="H2925">
        <v>169471549.41095251</v>
      </c>
      <c r="I2925">
        <v>796009.42285750015</v>
      </c>
      <c r="J2925">
        <v>222835.30587106998</v>
      </c>
      <c r="K2925">
        <v>4.775897051153763E-3</v>
      </c>
      <c r="L2925">
        <v>3.9159660427321901E-3</v>
      </c>
      <c r="M2925">
        <v>4.0246379023296617E-3</v>
      </c>
      <c r="N2925">
        <v>2.1081776492415053E-3</v>
      </c>
      <c r="O2925" t="s">
        <v>1539</v>
      </c>
    </row>
    <row r="2926" spans="1:16">
      <c r="A2926" t="s">
        <v>9652</v>
      </c>
      <c r="B2926" t="s">
        <v>139</v>
      </c>
      <c r="C2926" t="s">
        <v>9653</v>
      </c>
      <c r="D2926" t="s">
        <v>138</v>
      </c>
      <c r="E2926" t="s">
        <v>9653</v>
      </c>
      <c r="F2926" t="s">
        <v>9654</v>
      </c>
      <c r="G2926">
        <v>36567024.065213002</v>
      </c>
      <c r="H2926">
        <v>31130365.158804402</v>
      </c>
      <c r="I2926">
        <v>188065.50273830001</v>
      </c>
      <c r="J2926">
        <v>137842.73335522701</v>
      </c>
      <c r="K2926">
        <v>9.7975707648855913E-4</v>
      </c>
      <c r="L2926">
        <v>7.1932695065011836E-4</v>
      </c>
      <c r="M2926">
        <v>9.5086255100367424E-4</v>
      </c>
      <c r="N2926">
        <v>1.3040885439311051E-3</v>
      </c>
      <c r="O2926" t="s">
        <v>1539</v>
      </c>
    </row>
    <row r="2927" spans="1:16">
      <c r="A2927" t="s">
        <v>9655</v>
      </c>
      <c r="B2927" t="s">
        <v>139</v>
      </c>
      <c r="C2927" t="s">
        <v>9656</v>
      </c>
      <c r="D2927" t="s">
        <v>138</v>
      </c>
      <c r="E2927" t="s">
        <v>9656</v>
      </c>
      <c r="F2927" t="s">
        <v>9657</v>
      </c>
      <c r="G2927">
        <v>88814622.765648007</v>
      </c>
      <c r="H2927">
        <v>82554038.230451703</v>
      </c>
      <c r="I2927">
        <v>484194.30240599997</v>
      </c>
      <c r="J2927">
        <v>5921.1642812469991</v>
      </c>
      <c r="K2927">
        <v>2.3796509936143922E-3</v>
      </c>
      <c r="L2927">
        <v>1.9075698046339526E-3</v>
      </c>
      <c r="M2927">
        <v>2.4480950672164481E-3</v>
      </c>
      <c r="N2927">
        <v>5.6018350173084836E-5</v>
      </c>
      <c r="O2927" t="s">
        <v>1539</v>
      </c>
    </row>
    <row r="2928" spans="1:16">
      <c r="A2928" t="s">
        <v>9658</v>
      </c>
      <c r="B2928" t="s">
        <v>139</v>
      </c>
      <c r="C2928" t="s">
        <v>9659</v>
      </c>
      <c r="D2928" t="s">
        <v>138</v>
      </c>
      <c r="E2928" t="s">
        <v>9659</v>
      </c>
      <c r="F2928" t="s">
        <v>9660</v>
      </c>
      <c r="G2928">
        <v>27149653.653081398</v>
      </c>
      <c r="H2928">
        <v>23077880.513038099</v>
      </c>
      <c r="I2928">
        <v>128118.9269031</v>
      </c>
      <c r="J2928">
        <v>38646.696966760006</v>
      </c>
      <c r="K2928">
        <v>7.2743314422803065E-4</v>
      </c>
      <c r="L2928">
        <v>5.3325880799109287E-4</v>
      </c>
      <c r="M2928">
        <v>6.4777158964904238E-4</v>
      </c>
      <c r="N2928">
        <v>3.6562474893216845E-4</v>
      </c>
      <c r="O2928" t="s">
        <v>1539</v>
      </c>
    </row>
    <row r="2929" spans="1:15">
      <c r="A2929" t="s">
        <v>9661</v>
      </c>
      <c r="B2929" t="s">
        <v>139</v>
      </c>
      <c r="C2929" t="s">
        <v>9662</v>
      </c>
      <c r="D2929" t="s">
        <v>138</v>
      </c>
      <c r="E2929" t="s">
        <v>9662</v>
      </c>
      <c r="F2929" t="s">
        <v>9663</v>
      </c>
      <c r="G2929">
        <v>16141680.754130999</v>
      </c>
      <c r="H2929">
        <v>15444323.244416101</v>
      </c>
      <c r="I2929">
        <v>85108.123222700015</v>
      </c>
      <c r="J2929">
        <v>29100.879668090001</v>
      </c>
      <c r="K2929">
        <v>4.3249146873628434E-4</v>
      </c>
      <c r="L2929">
        <v>3.5687078797784494E-4</v>
      </c>
      <c r="M2929">
        <v>4.3030819571031716E-4</v>
      </c>
      <c r="N2929">
        <v>2.753146493088946E-4</v>
      </c>
      <c r="O2929" t="s">
        <v>1539</v>
      </c>
    </row>
    <row r="2930" spans="1:15">
      <c r="A2930" t="s">
        <v>9664</v>
      </c>
      <c r="B2930" t="s">
        <v>139</v>
      </c>
      <c r="C2930" t="s">
        <v>9665</v>
      </c>
      <c r="D2930" t="s">
        <v>138</v>
      </c>
      <c r="E2930" t="s">
        <v>9665</v>
      </c>
      <c r="F2930" t="s">
        <v>9666</v>
      </c>
      <c r="G2930">
        <v>173948572.749172</v>
      </c>
      <c r="H2930">
        <v>155484929.74572971</v>
      </c>
      <c r="I2930">
        <v>1067990.45435</v>
      </c>
      <c r="J2930">
        <v>322057.85259099997</v>
      </c>
      <c r="K2930">
        <v>4.6606840302932219E-3</v>
      </c>
      <c r="L2930">
        <v>3.5927782991138917E-3</v>
      </c>
      <c r="M2930">
        <v>5.3997788700458063E-3</v>
      </c>
      <c r="N2930">
        <v>3.0468922504941717E-3</v>
      </c>
      <c r="O2930" t="s">
        <v>1539</v>
      </c>
    </row>
    <row r="2931" spans="1:15">
      <c r="A2931" t="s">
        <v>9667</v>
      </c>
      <c r="B2931" t="s">
        <v>139</v>
      </c>
      <c r="C2931" t="s">
        <v>9668</v>
      </c>
      <c r="D2931" t="s">
        <v>138</v>
      </c>
      <c r="E2931" t="s">
        <v>9668</v>
      </c>
      <c r="F2931" t="s">
        <v>9669</v>
      </c>
      <c r="G2931">
        <v>21293773.504158001</v>
      </c>
      <c r="H2931">
        <v>29829656.157209799</v>
      </c>
      <c r="I2931">
        <v>50948.681770000003</v>
      </c>
      <c r="J2931">
        <v>32661.156162120002</v>
      </c>
      <c r="K2931">
        <v>5.70533856915377E-4</v>
      </c>
      <c r="L2931">
        <v>6.8927156790637989E-4</v>
      </c>
      <c r="M2931">
        <v>2.5759744776536632E-4</v>
      </c>
      <c r="N2931">
        <v>3.0899735187927033E-4</v>
      </c>
      <c r="O2931" t="s">
        <v>1539</v>
      </c>
    </row>
    <row r="2932" spans="1:15">
      <c r="A2932" t="s">
        <v>9670</v>
      </c>
      <c r="B2932" t="s">
        <v>139</v>
      </c>
      <c r="C2932" t="s">
        <v>9671</v>
      </c>
      <c r="D2932" t="s">
        <v>138</v>
      </c>
      <c r="E2932" t="s">
        <v>9671</v>
      </c>
      <c r="F2932" t="s">
        <v>9672</v>
      </c>
      <c r="G2932">
        <v>750206379.99080205</v>
      </c>
      <c r="H2932">
        <v>629760444.06411839</v>
      </c>
      <c r="I2932">
        <v>3717735.4810394999</v>
      </c>
      <c r="J2932">
        <v>403211.04176921205</v>
      </c>
      <c r="K2932">
        <v>2.0100624221211744E-2</v>
      </c>
      <c r="L2932">
        <v>1.4551826088701906E-2</v>
      </c>
      <c r="M2932">
        <v>1.879693719468184E-2</v>
      </c>
      <c r="N2932">
        <v>3.8146581075310382E-3</v>
      </c>
      <c r="O2932" t="s">
        <v>1539</v>
      </c>
    </row>
    <row r="2933" spans="1:15">
      <c r="A2933" t="s">
        <v>9673</v>
      </c>
      <c r="B2933" t="s">
        <v>139</v>
      </c>
      <c r="C2933" t="s">
        <v>9674</v>
      </c>
      <c r="D2933" t="s">
        <v>138</v>
      </c>
      <c r="E2933" t="s">
        <v>9674</v>
      </c>
      <c r="F2933" t="s">
        <v>9675</v>
      </c>
      <c r="G2933">
        <v>151501831.59137401</v>
      </c>
      <c r="H2933">
        <v>154302025.52180001</v>
      </c>
      <c r="I2933">
        <v>855811.07295599999</v>
      </c>
      <c r="J2933">
        <v>137774.39205972</v>
      </c>
      <c r="K2933">
        <v>4.0592581813031926E-3</v>
      </c>
      <c r="L2933">
        <v>3.5654450222965513E-3</v>
      </c>
      <c r="M2933">
        <v>4.3269961165632196E-3</v>
      </c>
      <c r="N2933">
        <v>1.3034419875376068E-3</v>
      </c>
      <c r="O2933" t="s">
        <v>1539</v>
      </c>
    </row>
    <row r="2934" spans="1:15">
      <c r="A2934" t="s">
        <v>9676</v>
      </c>
      <c r="B2934" t="s">
        <v>139</v>
      </c>
      <c r="C2934" t="s">
        <v>9677</v>
      </c>
      <c r="D2934" t="s">
        <v>138</v>
      </c>
      <c r="E2934" t="s">
        <v>9677</v>
      </c>
      <c r="F2934" t="s">
        <v>9678</v>
      </c>
      <c r="G2934">
        <v>39395417.396016002</v>
      </c>
      <c r="H2934">
        <v>35116261.182184398</v>
      </c>
      <c r="I2934">
        <v>146095.38342530001</v>
      </c>
      <c r="J2934">
        <v>62237.380714703002</v>
      </c>
      <c r="K2934">
        <v>1.0555395185053139E-3</v>
      </c>
      <c r="L2934">
        <v>8.1142874314372375E-4</v>
      </c>
      <c r="M2934">
        <v>7.3866087587019205E-4</v>
      </c>
      <c r="N2934">
        <v>5.8880909583504837E-4</v>
      </c>
      <c r="O2934" t="s">
        <v>1539</v>
      </c>
    </row>
    <row r="2935" spans="1:15">
      <c r="A2935" t="s">
        <v>9679</v>
      </c>
      <c r="B2935" t="s">
        <v>139</v>
      </c>
      <c r="C2935" t="s">
        <v>9680</v>
      </c>
      <c r="D2935" t="s">
        <v>138</v>
      </c>
      <c r="E2935" t="s">
        <v>9680</v>
      </c>
      <c r="F2935" t="s">
        <v>9681</v>
      </c>
      <c r="G2935">
        <v>8685546.0128208995</v>
      </c>
      <c r="H2935">
        <v>11412909.276743099</v>
      </c>
      <c r="I2935">
        <v>36476.726569799997</v>
      </c>
      <c r="J2935">
        <v>0</v>
      </c>
      <c r="K2935">
        <v>2.3271582489327452E-4</v>
      </c>
      <c r="L2935">
        <v>2.6371721585039578E-4</v>
      </c>
      <c r="M2935">
        <v>1.8442698301074424E-4</v>
      </c>
      <c r="N2935">
        <v>0</v>
      </c>
      <c r="O2935" t="s">
        <v>1539</v>
      </c>
    </row>
    <row r="2936" spans="1:15">
      <c r="A2936" t="s">
        <v>9682</v>
      </c>
      <c r="B2936" t="s">
        <v>139</v>
      </c>
      <c r="C2936" t="s">
        <v>9683</v>
      </c>
      <c r="D2936" t="s">
        <v>138</v>
      </c>
      <c r="E2936" t="s">
        <v>9683</v>
      </c>
      <c r="F2936" t="s">
        <v>9684</v>
      </c>
      <c r="G2936">
        <v>281586225.61118978</v>
      </c>
      <c r="H2936">
        <v>302540126.26027066</v>
      </c>
      <c r="I2936">
        <v>1204151.4584758601</v>
      </c>
      <c r="J2936">
        <v>212260.30094480107</v>
      </c>
      <c r="K2936">
        <v>7.5446691175157319E-3</v>
      </c>
      <c r="L2936">
        <v>6.9907714015539817E-3</v>
      </c>
      <c r="M2936">
        <v>6.0882113462054554E-3</v>
      </c>
      <c r="N2936">
        <v>2.0081307157493863E-3</v>
      </c>
      <c r="O2936" t="s">
        <v>1539</v>
      </c>
    </row>
    <row r="2937" spans="1:15">
      <c r="A2937" t="s">
        <v>9685</v>
      </c>
      <c r="B2937" t="s">
        <v>139</v>
      </c>
      <c r="C2937" t="s">
        <v>9686</v>
      </c>
      <c r="D2937" t="s">
        <v>138</v>
      </c>
      <c r="E2937" t="s">
        <v>9686</v>
      </c>
      <c r="F2937" t="s">
        <v>9687</v>
      </c>
      <c r="G2937">
        <v>81378769.128553003</v>
      </c>
      <c r="H2937">
        <v>83474877.413543209</v>
      </c>
      <c r="I2937">
        <v>347664.01484720001</v>
      </c>
      <c r="J2937">
        <v>324720.69752751995</v>
      </c>
      <c r="K2937">
        <v>2.180418750714765E-3</v>
      </c>
      <c r="L2937">
        <v>1.9288475647319585E-3</v>
      </c>
      <c r="M2937">
        <v>1.7577954874042102E-3</v>
      </c>
      <c r="N2937">
        <v>3.0720846236534562E-3</v>
      </c>
      <c r="O2937" t="s">
        <v>1539</v>
      </c>
    </row>
    <row r="2938" spans="1:15">
      <c r="A2938" t="s">
        <v>9688</v>
      </c>
      <c r="B2938" t="s">
        <v>139</v>
      </c>
      <c r="C2938" t="s">
        <v>9689</v>
      </c>
      <c r="D2938" t="s">
        <v>138</v>
      </c>
      <c r="E2938" t="s">
        <v>9689</v>
      </c>
      <c r="F2938" t="s">
        <v>9690</v>
      </c>
      <c r="G2938">
        <v>12561953.211092999</v>
      </c>
      <c r="H2938">
        <v>13614581.452841699</v>
      </c>
      <c r="I2938">
        <v>91599.464382299993</v>
      </c>
      <c r="J2938">
        <v>76321.762229319997</v>
      </c>
      <c r="K2938">
        <v>3.3657818397081669E-4</v>
      </c>
      <c r="L2938">
        <v>3.1459108529218431E-4</v>
      </c>
      <c r="M2938">
        <v>4.6312853290443547E-4</v>
      </c>
      <c r="N2938">
        <v>7.2205718323501116E-4</v>
      </c>
      <c r="O2938" t="s">
        <v>1539</v>
      </c>
    </row>
    <row r="2939" spans="1:15">
      <c r="A2939" t="s">
        <v>9691</v>
      </c>
      <c r="B2939" t="s">
        <v>139</v>
      </c>
      <c r="C2939" t="s">
        <v>9692</v>
      </c>
      <c r="D2939" t="s">
        <v>138</v>
      </c>
      <c r="E2939" t="s">
        <v>9692</v>
      </c>
      <c r="F2939" t="s">
        <v>9693</v>
      </c>
      <c r="G2939">
        <v>43869104.197111398</v>
      </c>
      <c r="H2939">
        <v>40496058.837015502</v>
      </c>
      <c r="I2939">
        <v>116290.98595649999</v>
      </c>
      <c r="J2939">
        <v>110753.31611412999</v>
      </c>
      <c r="K2939">
        <v>1.1754050644012524E-3</v>
      </c>
      <c r="L2939">
        <v>9.3573931330322071E-4</v>
      </c>
      <c r="M2939">
        <v>5.8796930832765012E-4</v>
      </c>
      <c r="N2939">
        <v>1.0478037342353695E-3</v>
      </c>
      <c r="O2939" t="s">
        <v>1539</v>
      </c>
    </row>
    <row r="2940" spans="1:15">
      <c r="A2940" t="s">
        <v>9694</v>
      </c>
      <c r="B2940" t="s">
        <v>139</v>
      </c>
      <c r="C2940" t="s">
        <v>9695</v>
      </c>
      <c r="D2940" t="s">
        <v>138</v>
      </c>
      <c r="E2940" t="s">
        <v>9695</v>
      </c>
      <c r="F2940" t="s">
        <v>9696</v>
      </c>
      <c r="G2940">
        <v>948913406.04595101</v>
      </c>
      <c r="H2940">
        <v>786503381.77567542</v>
      </c>
      <c r="I2940">
        <v>3656023.6185054998</v>
      </c>
      <c r="J2940">
        <v>3244317.6673731604</v>
      </c>
      <c r="K2940">
        <v>2.5424672866196676E-2</v>
      </c>
      <c r="L2940">
        <v>1.8173673081014089E-2</v>
      </c>
      <c r="M2940">
        <v>1.8484920912153289E-2</v>
      </c>
      <c r="N2940">
        <v>3.0693511365531761E-2</v>
      </c>
      <c r="O2940" t="s">
        <v>1539</v>
      </c>
    </row>
    <row r="2941" spans="1:15">
      <c r="A2941" t="s">
        <v>9697</v>
      </c>
      <c r="B2941" t="s">
        <v>139</v>
      </c>
      <c r="C2941" t="s">
        <v>9698</v>
      </c>
      <c r="D2941" t="s">
        <v>138</v>
      </c>
      <c r="E2941" t="s">
        <v>9698</v>
      </c>
      <c r="F2941" t="s">
        <v>9699</v>
      </c>
      <c r="G2941">
        <v>1057652980.7</v>
      </c>
      <c r="H2941">
        <v>960372811.55878007</v>
      </c>
      <c r="I2941">
        <v>5443426.8436657991</v>
      </c>
      <c r="J2941">
        <v>1160753.4287856168</v>
      </c>
      <c r="K2941">
        <v>2.8338182250270749E-2</v>
      </c>
      <c r="L2941">
        <v>2.2191260606863689E-2</v>
      </c>
      <c r="M2941">
        <v>2.7522063639563204E-2</v>
      </c>
      <c r="N2941">
        <v>1.0981538249877371E-2</v>
      </c>
      <c r="O2941" t="s">
        <v>1539</v>
      </c>
    </row>
    <row r="2942" spans="1:15">
      <c r="A2942" t="s">
        <v>9700</v>
      </c>
      <c r="B2942" t="s">
        <v>139</v>
      </c>
      <c r="C2942" t="s">
        <v>9701</v>
      </c>
      <c r="D2942" t="s">
        <v>138</v>
      </c>
      <c r="E2942" t="s">
        <v>9701</v>
      </c>
      <c r="F2942" t="s">
        <v>9702</v>
      </c>
      <c r="G2942">
        <v>15145109.916045301</v>
      </c>
      <c r="H2942">
        <v>27736920.244299702</v>
      </c>
      <c r="I2942">
        <v>41427.413982669997</v>
      </c>
      <c r="J2942">
        <v>43109.671140097998</v>
      </c>
      <c r="K2942">
        <v>4.0578988839725245E-4</v>
      </c>
      <c r="L2942">
        <v>6.4091488030986908E-4</v>
      </c>
      <c r="M2942">
        <v>2.0945774726086776E-4</v>
      </c>
      <c r="N2942">
        <v>4.0784760210435398E-4</v>
      </c>
      <c r="O2942" t="s">
        <v>775</v>
      </c>
    </row>
    <row r="2943" spans="1:15">
      <c r="A2943" t="s">
        <v>9703</v>
      </c>
      <c r="B2943" t="s">
        <v>139</v>
      </c>
      <c r="C2943" t="s">
        <v>9704</v>
      </c>
      <c r="D2943" t="s">
        <v>138</v>
      </c>
      <c r="E2943" t="s">
        <v>9704</v>
      </c>
      <c r="F2943" t="s">
        <v>9705</v>
      </c>
      <c r="G2943">
        <v>191653852.971194</v>
      </c>
      <c r="H2943">
        <v>129773978.3008101</v>
      </c>
      <c r="I2943">
        <v>874161.64400059998</v>
      </c>
      <c r="J2943">
        <v>206265.16891092001</v>
      </c>
      <c r="K2943">
        <v>5.1350697379680624E-3</v>
      </c>
      <c r="L2943">
        <v>2.9986773238493414E-3</v>
      </c>
      <c r="M2943">
        <v>4.4197769325118163E-3</v>
      </c>
      <c r="N2943">
        <v>1.9514125789681686E-3</v>
      </c>
      <c r="O2943" t="s">
        <v>1539</v>
      </c>
    </row>
    <row r="2944" spans="1:15">
      <c r="A2944" t="s">
        <v>9706</v>
      </c>
      <c r="B2944" t="s">
        <v>139</v>
      </c>
      <c r="C2944" t="s">
        <v>9707</v>
      </c>
      <c r="D2944" t="s">
        <v>138</v>
      </c>
      <c r="E2944" t="s">
        <v>9707</v>
      </c>
      <c r="F2944" t="s">
        <v>9708</v>
      </c>
      <c r="G2944">
        <v>19049671.014956899</v>
      </c>
      <c r="H2944">
        <v>30738893.0587258</v>
      </c>
      <c r="I2944">
        <v>34385.193672900001</v>
      </c>
      <c r="J2944">
        <v>14952.156860647001</v>
      </c>
      <c r="K2944">
        <v>5.1040658786993072E-4</v>
      </c>
      <c r="L2944">
        <v>7.1028123497740982E-4</v>
      </c>
      <c r="M2944">
        <v>1.738521552145914E-4</v>
      </c>
      <c r="N2944">
        <v>1.4145784833489178E-4</v>
      </c>
      <c r="O2944" t="s">
        <v>1539</v>
      </c>
    </row>
    <row r="2945" spans="1:15">
      <c r="A2945" t="s">
        <v>9709</v>
      </c>
      <c r="B2945" t="s">
        <v>139</v>
      </c>
      <c r="C2945" t="s">
        <v>9710</v>
      </c>
      <c r="D2945" t="s">
        <v>138</v>
      </c>
      <c r="E2945" t="s">
        <v>9710</v>
      </c>
      <c r="F2945" t="s">
        <v>9711</v>
      </c>
      <c r="G2945">
        <v>301787680.61893797</v>
      </c>
      <c r="H2945">
        <v>260554646.2523078</v>
      </c>
      <c r="I2945">
        <v>1122867.56167</v>
      </c>
      <c r="J2945">
        <v>469555.58901573002</v>
      </c>
      <c r="K2945">
        <v>8.0859359830913625E-3</v>
      </c>
      <c r="L2945">
        <v>6.0206161479408457E-3</v>
      </c>
      <c r="M2945">
        <v>5.677238507768992E-3</v>
      </c>
      <c r="N2945">
        <v>4.4423238677094596E-3</v>
      </c>
      <c r="O2945" t="s">
        <v>1539</v>
      </c>
    </row>
    <row r="2946" spans="1:15">
      <c r="A2946" t="s">
        <v>9712</v>
      </c>
      <c r="B2946" t="s">
        <v>139</v>
      </c>
      <c r="C2946" t="s">
        <v>9713</v>
      </c>
      <c r="D2946" t="s">
        <v>138</v>
      </c>
      <c r="E2946" t="s">
        <v>9713</v>
      </c>
      <c r="F2946" t="s">
        <v>9714</v>
      </c>
      <c r="G2946">
        <v>32059119.927896202</v>
      </c>
      <c r="H2946">
        <v>38749829.922514573</v>
      </c>
      <c r="I2946">
        <v>76239.746373320013</v>
      </c>
      <c r="J2946">
        <v>13975.555608418001</v>
      </c>
      <c r="K2946">
        <v>8.5897472978209454E-4</v>
      </c>
      <c r="L2946">
        <v>8.9538933623750801E-4</v>
      </c>
      <c r="M2946">
        <v>3.8546952348451468E-4</v>
      </c>
      <c r="N2946">
        <v>1.3221851830986573E-4</v>
      </c>
      <c r="O2946" t="s">
        <v>1539</v>
      </c>
    </row>
    <row r="2947" spans="1:15">
      <c r="A2947" t="s">
        <v>9715</v>
      </c>
      <c r="B2947" t="s">
        <v>139</v>
      </c>
      <c r="C2947" t="s">
        <v>9716</v>
      </c>
      <c r="D2947" t="s">
        <v>138</v>
      </c>
      <c r="E2947" t="s">
        <v>9716</v>
      </c>
      <c r="F2947" t="s">
        <v>9717</v>
      </c>
      <c r="G2947">
        <v>1028351763.64554</v>
      </c>
      <c r="H2947">
        <v>917405884.04865992</v>
      </c>
      <c r="I2947">
        <v>6879997.7311399998</v>
      </c>
      <c r="J2947">
        <v>898777.29483873991</v>
      </c>
      <c r="K2947">
        <v>2.7553101279294358E-2</v>
      </c>
      <c r="L2947">
        <v>2.1198427121390806E-2</v>
      </c>
      <c r="M2947">
        <v>3.4785391782535514E-2</v>
      </c>
      <c r="N2947">
        <v>8.5030610262499147E-3</v>
      </c>
      <c r="O2947" t="s">
        <v>1539</v>
      </c>
    </row>
    <row r="2948" spans="1:15">
      <c r="A2948" t="s">
        <v>9718</v>
      </c>
      <c r="B2948" t="s">
        <v>139</v>
      </c>
      <c r="C2948" t="s">
        <v>9719</v>
      </c>
      <c r="D2948" t="s">
        <v>138</v>
      </c>
      <c r="E2948" t="s">
        <v>9719</v>
      </c>
      <c r="F2948" t="s">
        <v>9720</v>
      </c>
      <c r="G2948">
        <v>355001085.82375002</v>
      </c>
      <c r="H2948">
        <v>366976681.09850401</v>
      </c>
      <c r="I2948">
        <v>1878424.7977760001</v>
      </c>
      <c r="J2948">
        <v>497047.88739294</v>
      </c>
      <c r="K2948">
        <v>9.5117071976285068E-3</v>
      </c>
      <c r="L2948">
        <v>8.4797019125112671E-3</v>
      </c>
      <c r="M2948">
        <v>9.4973494291895975E-3</v>
      </c>
      <c r="N2948">
        <v>4.7024202143747711E-3</v>
      </c>
      <c r="O2948" t="s">
        <v>1539</v>
      </c>
    </row>
    <row r="2949" spans="1:15">
      <c r="A2949" t="s">
        <v>9721</v>
      </c>
      <c r="B2949" t="s">
        <v>139</v>
      </c>
      <c r="C2949" t="s">
        <v>9722</v>
      </c>
      <c r="D2949" t="s">
        <v>138</v>
      </c>
      <c r="E2949" t="s">
        <v>9722</v>
      </c>
      <c r="F2949" t="s">
        <v>9723</v>
      </c>
      <c r="G2949">
        <v>66294813.849647008</v>
      </c>
      <c r="H2949">
        <v>87624629.892550007</v>
      </c>
      <c r="I2949">
        <v>227607.00851029999</v>
      </c>
      <c r="J2949">
        <v>101812.218183234</v>
      </c>
      <c r="K2949">
        <v>1.7762674066078676E-3</v>
      </c>
      <c r="L2949">
        <v>2.0247355757285943E-3</v>
      </c>
      <c r="M2949">
        <v>1.1507851125656962E-3</v>
      </c>
      <c r="N2949">
        <v>9.6321470224193636E-4</v>
      </c>
      <c r="O2949" t="s">
        <v>1539</v>
      </c>
    </row>
    <row r="2950" spans="1:15">
      <c r="A2950" t="s">
        <v>9724</v>
      </c>
      <c r="B2950" t="s">
        <v>139</v>
      </c>
      <c r="C2950" t="s">
        <v>9725</v>
      </c>
      <c r="D2950" t="s">
        <v>138</v>
      </c>
      <c r="E2950" t="s">
        <v>9725</v>
      </c>
      <c r="F2950" t="s">
        <v>9726</v>
      </c>
      <c r="G2950">
        <v>56062742.262033001</v>
      </c>
      <c r="H2950">
        <v>63552390.4304149</v>
      </c>
      <c r="I2950">
        <v>194193.37141950001</v>
      </c>
      <c r="J2950">
        <v>81818.278461429989</v>
      </c>
      <c r="K2950">
        <v>1.5021148114384047E-3</v>
      </c>
      <c r="L2950">
        <v>1.468500192067514E-3</v>
      </c>
      <c r="M2950">
        <v>9.818451648354598E-4</v>
      </c>
      <c r="N2950">
        <v>7.7405806623661189E-4</v>
      </c>
      <c r="O2950" t="s">
        <v>1539</v>
      </c>
    </row>
    <row r="2951" spans="1:15">
      <c r="A2951" t="s">
        <v>9727</v>
      </c>
      <c r="B2951" t="s">
        <v>139</v>
      </c>
      <c r="C2951" t="s">
        <v>9728</v>
      </c>
      <c r="D2951" t="s">
        <v>138</v>
      </c>
      <c r="E2951" t="s">
        <v>9728</v>
      </c>
      <c r="F2951" t="s">
        <v>9729</v>
      </c>
      <c r="G2951">
        <v>616152735.17781901</v>
      </c>
      <c r="H2951">
        <v>659337726.68227899</v>
      </c>
      <c r="I2951">
        <v>2844919.7061550003</v>
      </c>
      <c r="J2951">
        <v>1454828.2747929001</v>
      </c>
      <c r="K2951">
        <v>1.6508863324826671E-2</v>
      </c>
      <c r="L2951">
        <v>1.5235266080674532E-2</v>
      </c>
      <c r="M2951">
        <v>1.4383965000532024E-2</v>
      </c>
      <c r="N2951">
        <v>1.3763691711301457E-2</v>
      </c>
      <c r="O2951" t="s">
        <v>1539</v>
      </c>
    </row>
    <row r="2952" spans="1:15">
      <c r="A2952" t="s">
        <v>9730</v>
      </c>
      <c r="B2952" t="s">
        <v>139</v>
      </c>
      <c r="C2952" t="s">
        <v>9731</v>
      </c>
      <c r="D2952" t="s">
        <v>138</v>
      </c>
      <c r="E2952" t="s">
        <v>9731</v>
      </c>
      <c r="F2952" t="s">
        <v>9732</v>
      </c>
      <c r="G2952">
        <v>1459338864.1434901</v>
      </c>
      <c r="H2952">
        <v>1491908203.9091346</v>
      </c>
      <c r="I2952">
        <v>3847631.4206111003</v>
      </c>
      <c r="J2952">
        <v>3055640.1194292102</v>
      </c>
      <c r="K2952">
        <v>3.9100736679842575E-2</v>
      </c>
      <c r="L2952">
        <v>3.4473407989059041E-2</v>
      </c>
      <c r="M2952">
        <v>1.9453693392217676E-2</v>
      </c>
      <c r="N2952">
        <v>2.8908489966277949E-2</v>
      </c>
      <c r="O2952" t="s">
        <v>1539</v>
      </c>
    </row>
    <row r="2953" spans="1:15">
      <c r="A2953" t="s">
        <v>9733</v>
      </c>
      <c r="B2953" t="s">
        <v>139</v>
      </c>
      <c r="C2953" t="s">
        <v>9734</v>
      </c>
      <c r="D2953" t="s">
        <v>138</v>
      </c>
      <c r="E2953" t="s">
        <v>9734</v>
      </c>
      <c r="F2953" t="s">
        <v>9735</v>
      </c>
      <c r="G2953">
        <v>67829309.772814795</v>
      </c>
      <c r="H2953">
        <v>75982731.930868596</v>
      </c>
      <c r="I2953">
        <v>238409.73655170001</v>
      </c>
      <c r="J2953">
        <v>153777.69355999</v>
      </c>
      <c r="K2953">
        <v>1.8173818609010387E-3</v>
      </c>
      <c r="L2953">
        <v>1.7557271359677244E-3</v>
      </c>
      <c r="M2953">
        <v>1.2054038990718973E-3</v>
      </c>
      <c r="N2953">
        <v>1.454844398412581E-3</v>
      </c>
      <c r="O2953" t="s">
        <v>1539</v>
      </c>
    </row>
    <row r="2954" spans="1:15">
      <c r="A2954" t="s">
        <v>9736</v>
      </c>
      <c r="B2954" t="s">
        <v>139</v>
      </c>
      <c r="C2954" t="s">
        <v>9737</v>
      </c>
      <c r="D2954" t="s">
        <v>138</v>
      </c>
      <c r="E2954" t="s">
        <v>9737</v>
      </c>
      <c r="F2954" t="s">
        <v>9738</v>
      </c>
      <c r="G2954">
        <v>79226933.533416003</v>
      </c>
      <c r="H2954">
        <v>67310294.500209004</v>
      </c>
      <c r="I2954">
        <v>242608.386268</v>
      </c>
      <c r="J2954">
        <v>0</v>
      </c>
      <c r="K2954">
        <v>2.122763630953978E-3</v>
      </c>
      <c r="L2954">
        <v>1.5553337920452563E-3</v>
      </c>
      <c r="M2954">
        <v>1.226632347255546E-3</v>
      </c>
      <c r="N2954">
        <v>0</v>
      </c>
      <c r="O2954" t="s">
        <v>1539</v>
      </c>
    </row>
    <row r="2955" spans="1:15">
      <c r="A2955" t="s">
        <v>9739</v>
      </c>
      <c r="B2955" t="s">
        <v>139</v>
      </c>
      <c r="C2955" t="s">
        <v>9740</v>
      </c>
      <c r="D2955" t="s">
        <v>138</v>
      </c>
      <c r="E2955" t="s">
        <v>9740</v>
      </c>
      <c r="F2955" t="s">
        <v>9741</v>
      </c>
      <c r="G2955">
        <v>63349831.337629005</v>
      </c>
      <c r="H2955">
        <v>68948843.552542403</v>
      </c>
      <c r="I2955">
        <v>213810.37211</v>
      </c>
      <c r="J2955">
        <v>156965.79272831001</v>
      </c>
      <c r="K2955">
        <v>1.6973611370919514E-3</v>
      </c>
      <c r="L2955">
        <v>1.5931956188273387E-3</v>
      </c>
      <c r="M2955">
        <v>1.0810290717615805E-3</v>
      </c>
      <c r="N2955">
        <v>1.4850060435071264E-3</v>
      </c>
      <c r="O2955" t="s">
        <v>1539</v>
      </c>
    </row>
    <row r="2956" spans="1:15">
      <c r="A2956" t="s">
        <v>9742</v>
      </c>
      <c r="B2956" t="s">
        <v>149</v>
      </c>
      <c r="C2956" t="s">
        <v>1265</v>
      </c>
      <c r="D2956" t="s">
        <v>148</v>
      </c>
      <c r="E2956" t="s">
        <v>1266</v>
      </c>
      <c r="F2956" t="s">
        <v>9743</v>
      </c>
      <c r="G2956">
        <v>210842419.58629209</v>
      </c>
      <c r="H2956">
        <v>307377449.05813748</v>
      </c>
      <c r="I2956">
        <v>734791.34239750006</v>
      </c>
      <c r="J2956">
        <v>887676.84525626386</v>
      </c>
      <c r="K2956">
        <v>8.227438067626814E-3</v>
      </c>
      <c r="L2956">
        <v>9.7710874790514785E-3</v>
      </c>
      <c r="M2956">
        <v>1.2869683678631304E-2</v>
      </c>
      <c r="N2956">
        <v>7.7390712331383534E-3</v>
      </c>
      <c r="O2956" t="s">
        <v>1067</v>
      </c>
    </row>
    <row r="2957" spans="1:15">
      <c r="A2957" t="s">
        <v>9744</v>
      </c>
      <c r="B2957" t="s">
        <v>149</v>
      </c>
      <c r="C2957" t="s">
        <v>9745</v>
      </c>
      <c r="D2957" t="s">
        <v>148</v>
      </c>
      <c r="E2957" t="s">
        <v>9746</v>
      </c>
      <c r="F2957" t="s">
        <v>9747</v>
      </c>
      <c r="G2957">
        <v>35474007.231163159</v>
      </c>
      <c r="H2957">
        <v>63942014.071767427</v>
      </c>
      <c r="I2957">
        <v>44225.992631509005</v>
      </c>
      <c r="J2957">
        <v>246923.735844468</v>
      </c>
      <c r="K2957">
        <v>1.3842574851759854E-3</v>
      </c>
      <c r="L2957">
        <v>2.0326247582457112E-3</v>
      </c>
      <c r="M2957">
        <v>7.7460702474239744E-4</v>
      </c>
      <c r="N2957">
        <v>2.1527658303414458E-3</v>
      </c>
      <c r="O2957" t="s">
        <v>1067</v>
      </c>
    </row>
    <row r="2958" spans="1:15">
      <c r="A2958" t="s">
        <v>9748</v>
      </c>
      <c r="B2958" t="s">
        <v>149</v>
      </c>
      <c r="C2958" t="s">
        <v>785</v>
      </c>
      <c r="D2958" t="s">
        <v>148</v>
      </c>
      <c r="E2958" t="s">
        <v>786</v>
      </c>
      <c r="F2958" t="s">
        <v>9749</v>
      </c>
      <c r="G2958">
        <v>707238030.78221595</v>
      </c>
      <c r="H2958">
        <v>870942400.39556408</v>
      </c>
      <c r="I2958">
        <v>1578543.5012419999</v>
      </c>
      <c r="J2958">
        <v>3229235.937825209</v>
      </c>
      <c r="K2958">
        <v>2.7597658520274987E-2</v>
      </c>
      <c r="L2958">
        <v>2.7686007576536758E-2</v>
      </c>
      <c r="M2958">
        <v>2.7647788374394973E-2</v>
      </c>
      <c r="N2958">
        <v>2.8153586617689547E-2</v>
      </c>
      <c r="O2958" t="s">
        <v>1067</v>
      </c>
    </row>
    <row r="2959" spans="1:15">
      <c r="A2959" t="s">
        <v>9750</v>
      </c>
      <c r="B2959" t="s">
        <v>149</v>
      </c>
      <c r="C2959" t="s">
        <v>9751</v>
      </c>
      <c r="D2959" t="s">
        <v>148</v>
      </c>
      <c r="E2959" t="s">
        <v>9752</v>
      </c>
      <c r="F2959" t="s">
        <v>9753</v>
      </c>
      <c r="G2959">
        <v>219170919.14134392</v>
      </c>
      <c r="H2959">
        <v>430675919.62832469</v>
      </c>
      <c r="I2959">
        <v>617144.15590209991</v>
      </c>
      <c r="J2959">
        <v>1265533.98892163</v>
      </c>
      <c r="K2959">
        <v>8.5524306114417564E-3</v>
      </c>
      <c r="L2959">
        <v>1.3690568708615215E-2</v>
      </c>
      <c r="M2959">
        <v>1.0809123096988425E-2</v>
      </c>
      <c r="N2959">
        <v>1.1033359426419156E-2</v>
      </c>
      <c r="O2959" t="s">
        <v>1067</v>
      </c>
    </row>
    <row r="2960" spans="1:15">
      <c r="A2960" t="s">
        <v>9754</v>
      </c>
      <c r="B2960" t="s">
        <v>149</v>
      </c>
      <c r="C2960" t="s">
        <v>9755</v>
      </c>
      <c r="D2960" t="s">
        <v>148</v>
      </c>
      <c r="E2960" t="s">
        <v>9756</v>
      </c>
      <c r="F2960" t="s">
        <v>9757</v>
      </c>
      <c r="G2960">
        <v>202868225.50727502</v>
      </c>
      <c r="H2960">
        <v>352583881.66313475</v>
      </c>
      <c r="I2960">
        <v>529790.83440382988</v>
      </c>
      <c r="J2960">
        <v>1088687.080414111</v>
      </c>
      <c r="K2960">
        <v>7.9162711399607313E-3</v>
      </c>
      <c r="L2960">
        <v>1.120813502093451E-2</v>
      </c>
      <c r="M2960">
        <v>9.2791518642131275E-3</v>
      </c>
      <c r="N2960">
        <v>9.4915474149715896E-3</v>
      </c>
      <c r="O2960" t="s">
        <v>1067</v>
      </c>
    </row>
    <row r="2961" spans="1:15">
      <c r="A2961" t="s">
        <v>9758</v>
      </c>
      <c r="B2961" t="s">
        <v>149</v>
      </c>
      <c r="C2961" t="s">
        <v>808</v>
      </c>
      <c r="D2961" t="s">
        <v>148</v>
      </c>
      <c r="E2961" t="s">
        <v>809</v>
      </c>
      <c r="F2961" t="s">
        <v>9759</v>
      </c>
      <c r="G2961">
        <v>1356455021.9097772</v>
      </c>
      <c r="H2961">
        <v>1591543118.4036624</v>
      </c>
      <c r="I2961">
        <v>2264664.0481203003</v>
      </c>
      <c r="J2961">
        <v>6977687.868853</v>
      </c>
      <c r="K2961">
        <v>5.2931235119489405E-2</v>
      </c>
      <c r="L2961">
        <v>5.059286907434523E-2</v>
      </c>
      <c r="M2961">
        <v>3.9665015434966949E-2</v>
      </c>
      <c r="N2961">
        <v>6.0833876368679179E-2</v>
      </c>
      <c r="O2961" t="s">
        <v>1067</v>
      </c>
    </row>
    <row r="2962" spans="1:15">
      <c r="A2962" t="s">
        <v>9760</v>
      </c>
      <c r="B2962" t="s">
        <v>149</v>
      </c>
      <c r="C2962" t="s">
        <v>820</v>
      </c>
      <c r="D2962" t="s">
        <v>148</v>
      </c>
      <c r="E2962" t="s">
        <v>821</v>
      </c>
      <c r="F2962" t="s">
        <v>9761</v>
      </c>
      <c r="G2962">
        <v>18471753.2393356</v>
      </c>
      <c r="H2962">
        <v>42375268.054597303</v>
      </c>
      <c r="I2962">
        <v>63767.453129900001</v>
      </c>
      <c r="J2962">
        <v>148345.05653977001</v>
      </c>
      <c r="K2962">
        <v>7.2079995133483702E-4</v>
      </c>
      <c r="L2962">
        <v>1.347048888519508E-3</v>
      </c>
      <c r="M2962">
        <v>1.1168707406051669E-3</v>
      </c>
      <c r="N2962">
        <v>1.2933230891178475E-3</v>
      </c>
      <c r="O2962" t="s">
        <v>1067</v>
      </c>
    </row>
    <row r="2963" spans="1:15">
      <c r="A2963" t="s">
        <v>9762</v>
      </c>
      <c r="B2963" t="s">
        <v>149</v>
      </c>
      <c r="C2963" t="s">
        <v>9763</v>
      </c>
      <c r="D2963" t="s">
        <v>148</v>
      </c>
      <c r="E2963" t="s">
        <v>9764</v>
      </c>
      <c r="F2963" t="s">
        <v>9765</v>
      </c>
      <c r="G2963">
        <v>501391386.90322399</v>
      </c>
      <c r="H2963">
        <v>730408491.85215998</v>
      </c>
      <c r="I2963">
        <v>1416916.2433596998</v>
      </c>
      <c r="J2963">
        <v>2546834.6686567999</v>
      </c>
      <c r="K2963">
        <v>1.9565164313149377E-2</v>
      </c>
      <c r="L2963">
        <v>2.3218636536929686E-2</v>
      </c>
      <c r="M2963">
        <v>2.4816928016129482E-2</v>
      </c>
      <c r="N2963">
        <v>2.2204178271734869E-2</v>
      </c>
      <c r="O2963" t="s">
        <v>1067</v>
      </c>
    </row>
    <row r="2964" spans="1:15">
      <c r="A2964" t="s">
        <v>9766</v>
      </c>
      <c r="B2964" t="s">
        <v>149</v>
      </c>
      <c r="C2964" t="s">
        <v>1338</v>
      </c>
      <c r="D2964" t="s">
        <v>148</v>
      </c>
      <c r="E2964" t="s">
        <v>1339</v>
      </c>
      <c r="F2964" t="s">
        <v>9767</v>
      </c>
      <c r="G2964">
        <v>144349145.18755829</v>
      </c>
      <c r="H2964">
        <v>270111119.18704218</v>
      </c>
      <c r="I2964">
        <v>341982.55123900005</v>
      </c>
      <c r="J2964">
        <v>880429.89726212795</v>
      </c>
      <c r="K2964">
        <v>5.6327548055833459E-3</v>
      </c>
      <c r="L2964">
        <v>8.5864443950860406E-3</v>
      </c>
      <c r="M2964">
        <v>5.9897374997599402E-3</v>
      </c>
      <c r="N2964">
        <v>7.675889854634247E-3</v>
      </c>
      <c r="O2964" t="s">
        <v>1067</v>
      </c>
    </row>
    <row r="2965" spans="1:15">
      <c r="A2965" t="s">
        <v>9768</v>
      </c>
      <c r="B2965" t="s">
        <v>149</v>
      </c>
      <c r="C2965" t="s">
        <v>9769</v>
      </c>
      <c r="D2965" t="s">
        <v>148</v>
      </c>
      <c r="E2965" t="s">
        <v>9770</v>
      </c>
      <c r="F2965" t="s">
        <v>9771</v>
      </c>
      <c r="G2965">
        <v>27741171.383515898</v>
      </c>
      <c r="H2965">
        <v>82171917.494075403</v>
      </c>
      <c r="I2965">
        <v>75990.9725721</v>
      </c>
      <c r="J2965">
        <v>259279.05451272998</v>
      </c>
      <c r="K2965">
        <v>1.082508775649325E-3</v>
      </c>
      <c r="L2965">
        <v>2.6121271961110876E-3</v>
      </c>
      <c r="M2965">
        <v>1.3309625780884838E-3</v>
      </c>
      <c r="N2965">
        <v>2.2604837366862929E-3</v>
      </c>
      <c r="O2965" t="s">
        <v>1067</v>
      </c>
    </row>
    <row r="2966" spans="1:15">
      <c r="A2966" t="s">
        <v>9772</v>
      </c>
      <c r="B2966" t="s">
        <v>149</v>
      </c>
      <c r="C2966" t="s">
        <v>444</v>
      </c>
      <c r="D2966" t="s">
        <v>148</v>
      </c>
      <c r="E2966" t="s">
        <v>445</v>
      </c>
      <c r="F2966" t="s">
        <v>9773</v>
      </c>
      <c r="G2966">
        <v>330150544.55767095</v>
      </c>
      <c r="H2966">
        <v>399745141.26352704</v>
      </c>
      <c r="I2966">
        <v>555473.68786890002</v>
      </c>
      <c r="J2966">
        <v>1722964.1171500999</v>
      </c>
      <c r="K2966">
        <v>1.288304869423963E-2</v>
      </c>
      <c r="L2966">
        <v>1.2707323704391019E-2</v>
      </c>
      <c r="M2966">
        <v>9.7289805175851552E-3</v>
      </c>
      <c r="N2966">
        <v>1.5021392194719823E-2</v>
      </c>
      <c r="O2966" t="s">
        <v>1067</v>
      </c>
    </row>
    <row r="2967" spans="1:15">
      <c r="A2967" t="s">
        <v>9774</v>
      </c>
      <c r="B2967" t="s">
        <v>149</v>
      </c>
      <c r="C2967" t="s">
        <v>1358</v>
      </c>
      <c r="D2967" t="s">
        <v>148</v>
      </c>
      <c r="E2967" t="s">
        <v>1359</v>
      </c>
      <c r="F2967" t="s">
        <v>9775</v>
      </c>
      <c r="G2967">
        <v>15164580.626558719</v>
      </c>
      <c r="H2967">
        <v>38145710.889815524</v>
      </c>
      <c r="I2967">
        <v>77604.236496600992</v>
      </c>
      <c r="J2967">
        <v>108320.51031475479</v>
      </c>
      <c r="K2967">
        <v>5.9174832166769976E-4</v>
      </c>
      <c r="L2967">
        <v>1.2125973430942773E-3</v>
      </c>
      <c r="M2967">
        <v>1.359218485855077E-3</v>
      </c>
      <c r="N2967">
        <v>9.4437536567012266E-4</v>
      </c>
      <c r="O2967" t="s">
        <v>1067</v>
      </c>
    </row>
    <row r="2968" spans="1:15">
      <c r="A2968" t="s">
        <v>9776</v>
      </c>
      <c r="B2968" t="s">
        <v>149</v>
      </c>
      <c r="C2968" t="s">
        <v>868</v>
      </c>
      <c r="D2968" t="s">
        <v>148</v>
      </c>
      <c r="E2968" t="s">
        <v>869</v>
      </c>
      <c r="F2968" t="s">
        <v>9777</v>
      </c>
      <c r="G2968">
        <v>394469045.51438701</v>
      </c>
      <c r="H2968">
        <v>599263180.12157345</v>
      </c>
      <c r="I2968">
        <v>911935.64199479995</v>
      </c>
      <c r="J2968">
        <v>2227550.2069082242</v>
      </c>
      <c r="K2968">
        <v>1.5392868512577465E-2</v>
      </c>
      <c r="L2968">
        <v>1.9049715500875846E-2</v>
      </c>
      <c r="M2968">
        <v>1.59723210802253E-2</v>
      </c>
      <c r="N2968">
        <v>1.9420546811354574E-2</v>
      </c>
      <c r="O2968" t="s">
        <v>1067</v>
      </c>
    </row>
    <row r="2969" spans="1:15">
      <c r="A2969" t="s">
        <v>9778</v>
      </c>
      <c r="B2969" t="s">
        <v>149</v>
      </c>
      <c r="C2969" t="s">
        <v>9779</v>
      </c>
      <c r="D2969" t="s">
        <v>148</v>
      </c>
      <c r="E2969" t="s">
        <v>9780</v>
      </c>
      <c r="F2969" t="s">
        <v>9781</v>
      </c>
      <c r="G2969">
        <v>279080256.81412333</v>
      </c>
      <c r="H2969">
        <v>419266003.94938332</v>
      </c>
      <c r="I2969">
        <v>643993.63574689999</v>
      </c>
      <c r="J2969">
        <v>1369738.027758806</v>
      </c>
      <c r="K2969">
        <v>1.0890197206714599E-2</v>
      </c>
      <c r="L2969">
        <v>1.3327863882450657E-2</v>
      </c>
      <c r="M2969">
        <v>1.1279384915004558E-2</v>
      </c>
      <c r="N2969">
        <v>1.1941845981691204E-2</v>
      </c>
      <c r="O2969" t="s">
        <v>1067</v>
      </c>
    </row>
    <row r="2970" spans="1:15">
      <c r="A2970" t="s">
        <v>9782</v>
      </c>
      <c r="B2970" t="s">
        <v>149</v>
      </c>
      <c r="C2970" t="s">
        <v>9783</v>
      </c>
      <c r="D2970" t="s">
        <v>148</v>
      </c>
      <c r="E2970" t="s">
        <v>9784</v>
      </c>
      <c r="F2970" t="s">
        <v>9785</v>
      </c>
      <c r="G2970">
        <v>181053019.11001253</v>
      </c>
      <c r="H2970">
        <v>251507494.59394562</v>
      </c>
      <c r="I2970">
        <v>423286.89312383998</v>
      </c>
      <c r="J2970">
        <v>868565.66835460404</v>
      </c>
      <c r="K2970">
        <v>7.0650038289606521E-3</v>
      </c>
      <c r="L2970">
        <v>7.9950618981475662E-3</v>
      </c>
      <c r="M2970">
        <v>7.4137623914293013E-3</v>
      </c>
      <c r="N2970">
        <v>7.5724534372800462E-3</v>
      </c>
      <c r="O2970" t="s">
        <v>1067</v>
      </c>
    </row>
    <row r="2971" spans="1:15">
      <c r="A2971" t="s">
        <v>9786</v>
      </c>
      <c r="B2971" t="s">
        <v>149</v>
      </c>
      <c r="C2971" t="s">
        <v>472</v>
      </c>
      <c r="D2971" t="s">
        <v>148</v>
      </c>
      <c r="E2971" t="s">
        <v>473</v>
      </c>
      <c r="F2971" t="s">
        <v>9787</v>
      </c>
      <c r="G2971">
        <v>137970506.40528321</v>
      </c>
      <c r="H2971">
        <v>209139465.35637039</v>
      </c>
      <c r="I2971">
        <v>405444.97575679998</v>
      </c>
      <c r="J2971">
        <v>553346.71765490994</v>
      </c>
      <c r="K2971">
        <v>5.3838492217833456E-3</v>
      </c>
      <c r="L2971">
        <v>6.6482431212207729E-3</v>
      </c>
      <c r="M2971">
        <v>7.1012657417207289E-3</v>
      </c>
      <c r="N2971">
        <v>4.8242664967996984E-3</v>
      </c>
      <c r="O2971" t="s">
        <v>1067</v>
      </c>
    </row>
    <row r="2972" spans="1:15">
      <c r="A2972" t="s">
        <v>9788</v>
      </c>
      <c r="B2972" t="s">
        <v>149</v>
      </c>
      <c r="C2972" t="s">
        <v>8820</v>
      </c>
      <c r="D2972" t="s">
        <v>148</v>
      </c>
      <c r="E2972" t="s">
        <v>8821</v>
      </c>
      <c r="F2972" t="s">
        <v>9789</v>
      </c>
      <c r="G2972">
        <v>8196381432.0330153</v>
      </c>
      <c r="H2972">
        <v>7843029361.3077345</v>
      </c>
      <c r="I2972">
        <v>17585368.0139421</v>
      </c>
      <c r="J2972">
        <v>29434344.374698199</v>
      </c>
      <c r="K2972">
        <v>0.31983706477575591</v>
      </c>
      <c r="L2972">
        <v>0.24931863487360897</v>
      </c>
      <c r="M2972">
        <v>0.30800325296881942</v>
      </c>
      <c r="N2972">
        <v>0.25661871100259737</v>
      </c>
      <c r="O2972" t="s">
        <v>1067</v>
      </c>
    </row>
    <row r="2973" spans="1:15">
      <c r="A2973" t="s">
        <v>9790</v>
      </c>
      <c r="B2973" t="s">
        <v>149</v>
      </c>
      <c r="C2973" t="s">
        <v>9791</v>
      </c>
      <c r="D2973" t="s">
        <v>148</v>
      </c>
      <c r="E2973" t="s">
        <v>9792</v>
      </c>
      <c r="F2973" t="s">
        <v>9793</v>
      </c>
      <c r="G2973">
        <v>754199086.12065852</v>
      </c>
      <c r="H2973">
        <v>955831007.78464735</v>
      </c>
      <c r="I2973">
        <v>1532104.8745841102</v>
      </c>
      <c r="J2973">
        <v>3450562.2867361009</v>
      </c>
      <c r="K2973">
        <v>2.9430160609491912E-2</v>
      </c>
      <c r="L2973">
        <v>3.0384494441188643E-2</v>
      </c>
      <c r="M2973">
        <v>2.6834427626829464E-2</v>
      </c>
      <c r="N2973">
        <v>3.0083185648176074E-2</v>
      </c>
      <c r="O2973" t="s">
        <v>1067</v>
      </c>
    </row>
    <row r="2974" spans="1:15">
      <c r="A2974" t="s">
        <v>9794</v>
      </c>
      <c r="B2974" t="s">
        <v>149</v>
      </c>
      <c r="C2974" t="s">
        <v>9795</v>
      </c>
      <c r="D2974" t="s">
        <v>148</v>
      </c>
      <c r="E2974" t="s">
        <v>9796</v>
      </c>
      <c r="F2974" t="s">
        <v>9797</v>
      </c>
      <c r="G2974">
        <v>347392651.55675405</v>
      </c>
      <c r="H2974">
        <v>738629040.07238901</v>
      </c>
      <c r="I2974">
        <v>2222542.9867225001</v>
      </c>
      <c r="J2974">
        <v>1109744.487225374</v>
      </c>
      <c r="K2974">
        <v>1.3555865709756245E-2</v>
      </c>
      <c r="L2974">
        <v>2.3479955953925779E-2</v>
      </c>
      <c r="M2974">
        <v>3.8927275745997338E-2</v>
      </c>
      <c r="N2974">
        <v>9.6751331107891823E-3</v>
      </c>
      <c r="O2974" t="s">
        <v>1067</v>
      </c>
    </row>
    <row r="2975" spans="1:15">
      <c r="A2975" t="s">
        <v>9798</v>
      </c>
      <c r="B2975" t="s">
        <v>149</v>
      </c>
      <c r="C2975" t="s">
        <v>9799</v>
      </c>
      <c r="D2975" t="s">
        <v>148</v>
      </c>
      <c r="E2975" t="s">
        <v>9800</v>
      </c>
      <c r="F2975" t="s">
        <v>9801</v>
      </c>
      <c r="G2975">
        <v>75198430.045414492</v>
      </c>
      <c r="H2975">
        <v>159340287.68354934</v>
      </c>
      <c r="I2975">
        <v>159738.48043229998</v>
      </c>
      <c r="J2975">
        <v>573336.09054723894</v>
      </c>
      <c r="K2975">
        <v>2.9343735819167163E-3</v>
      </c>
      <c r="L2975">
        <v>5.0651988122873371E-3</v>
      </c>
      <c r="M2975">
        <v>2.7977789010976395E-3</v>
      </c>
      <c r="N2975">
        <v>4.9985407065486738E-3</v>
      </c>
      <c r="O2975" t="s">
        <v>1067</v>
      </c>
    </row>
    <row r="2976" spans="1:15">
      <c r="A2976" t="s">
        <v>9802</v>
      </c>
      <c r="B2976" t="s">
        <v>149</v>
      </c>
      <c r="C2976" t="s">
        <v>2441</v>
      </c>
      <c r="D2976" t="s">
        <v>148</v>
      </c>
      <c r="E2976" t="s">
        <v>2442</v>
      </c>
      <c r="F2976" t="s">
        <v>9803</v>
      </c>
      <c r="G2976">
        <v>407042358.95981002</v>
      </c>
      <c r="H2976">
        <v>602064868.49153113</v>
      </c>
      <c r="I2976">
        <v>1184594.3303770002</v>
      </c>
      <c r="J2976">
        <v>1981930.6504825901</v>
      </c>
      <c r="K2976">
        <v>1.5883501080160668E-2</v>
      </c>
      <c r="L2976">
        <v>1.9138777148813201E-2</v>
      </c>
      <c r="M2976">
        <v>2.074786873469282E-2</v>
      </c>
      <c r="N2976">
        <v>1.727915126455391E-2</v>
      </c>
      <c r="O2976" t="s">
        <v>1067</v>
      </c>
    </row>
    <row r="2977" spans="1:15">
      <c r="A2977" t="s">
        <v>9804</v>
      </c>
      <c r="B2977" t="s">
        <v>149</v>
      </c>
      <c r="C2977" t="s">
        <v>910</v>
      </c>
      <c r="D2977" t="s">
        <v>148</v>
      </c>
      <c r="E2977" t="s">
        <v>911</v>
      </c>
      <c r="F2977" t="s">
        <v>9805</v>
      </c>
      <c r="G2977">
        <v>84102239.082527995</v>
      </c>
      <c r="H2977">
        <v>196426243.83696401</v>
      </c>
      <c r="I2977">
        <v>237162.27445240002</v>
      </c>
      <c r="J2977">
        <v>678412.64326566993</v>
      </c>
      <c r="K2977">
        <v>3.2818157027317157E-3</v>
      </c>
      <c r="L2977">
        <v>6.2441080749207952E-3</v>
      </c>
      <c r="M2977">
        <v>4.1538369828206002E-3</v>
      </c>
      <c r="N2977">
        <v>5.9146341371324055E-3</v>
      </c>
      <c r="O2977" t="s">
        <v>1067</v>
      </c>
    </row>
    <row r="2978" spans="1:15">
      <c r="A2978" t="s">
        <v>9806</v>
      </c>
      <c r="B2978" t="s">
        <v>149</v>
      </c>
      <c r="C2978" t="s">
        <v>2679</v>
      </c>
      <c r="D2978" t="s">
        <v>148</v>
      </c>
      <c r="E2978" t="s">
        <v>2680</v>
      </c>
      <c r="F2978" t="s">
        <v>9807</v>
      </c>
      <c r="G2978">
        <v>187410895.70183548</v>
      </c>
      <c r="H2978">
        <v>282330027.13358921</v>
      </c>
      <c r="I2978">
        <v>398099.12783817004</v>
      </c>
      <c r="J2978">
        <v>1012553.1345682499</v>
      </c>
      <c r="K2978">
        <v>7.3130992359640278E-3</v>
      </c>
      <c r="L2978">
        <v>8.9748659231129926E-3</v>
      </c>
      <c r="M2978">
        <v>6.9726050817357655E-3</v>
      </c>
      <c r="N2978">
        <v>8.8277855591681765E-3</v>
      </c>
      <c r="O2978" t="s">
        <v>1067</v>
      </c>
    </row>
    <row r="2979" spans="1:15">
      <c r="A2979" t="s">
        <v>9808</v>
      </c>
      <c r="B2979" t="s">
        <v>149</v>
      </c>
      <c r="C2979" t="s">
        <v>9809</v>
      </c>
      <c r="D2979" t="s">
        <v>148</v>
      </c>
      <c r="E2979" t="s">
        <v>9810</v>
      </c>
      <c r="F2979" t="s">
        <v>9811</v>
      </c>
      <c r="G2979">
        <v>145721584.74654764</v>
      </c>
      <c r="H2979">
        <v>339287515.23493028</v>
      </c>
      <c r="I2979">
        <v>467787.54274170997</v>
      </c>
      <c r="J2979">
        <v>963865.22341558</v>
      </c>
      <c r="K2979">
        <v>5.686309785151983E-3</v>
      </c>
      <c r="L2979">
        <v>1.0785462635821001E-2</v>
      </c>
      <c r="M2979">
        <v>8.1931799635075707E-3</v>
      </c>
      <c r="N2979">
        <v>8.4033076485221635E-3</v>
      </c>
      <c r="O2979" t="s">
        <v>1067</v>
      </c>
    </row>
    <row r="2980" spans="1:15">
      <c r="A2980" t="s">
        <v>9812</v>
      </c>
      <c r="B2980" t="s">
        <v>149</v>
      </c>
      <c r="C2980" t="s">
        <v>9813</v>
      </c>
      <c r="D2980" t="s">
        <v>148</v>
      </c>
      <c r="E2980" t="s">
        <v>9814</v>
      </c>
      <c r="F2980" t="s">
        <v>9815</v>
      </c>
      <c r="G2980">
        <v>82036095.740996554</v>
      </c>
      <c r="H2980">
        <v>140368736.23312503</v>
      </c>
      <c r="I2980">
        <v>169054.98612265999</v>
      </c>
      <c r="J2980">
        <v>516882.43128652702</v>
      </c>
      <c r="K2980">
        <v>3.2011911945580549E-3</v>
      </c>
      <c r="L2980">
        <v>4.4621204491756689E-3</v>
      </c>
      <c r="M2980">
        <v>2.9609551312827784E-3</v>
      </c>
      <c r="N2980">
        <v>4.5063583400436176E-3</v>
      </c>
      <c r="O2980" t="s">
        <v>1067</v>
      </c>
    </row>
    <row r="2981" spans="1:15">
      <c r="A2981" t="s">
        <v>9816</v>
      </c>
      <c r="B2981" t="s">
        <v>149</v>
      </c>
      <c r="C2981" t="s">
        <v>9817</v>
      </c>
      <c r="D2981" t="s">
        <v>148</v>
      </c>
      <c r="E2981" t="s">
        <v>9818</v>
      </c>
      <c r="F2981" t="s">
        <v>9819</v>
      </c>
      <c r="G2981">
        <v>40158416.556805097</v>
      </c>
      <c r="H2981">
        <v>94451038.913945824</v>
      </c>
      <c r="I2981">
        <v>106450.48702974999</v>
      </c>
      <c r="J2981">
        <v>313677.95695337001</v>
      </c>
      <c r="K2981">
        <v>1.5670512877028005E-3</v>
      </c>
      <c r="L2981">
        <v>3.0024628239428987E-3</v>
      </c>
      <c r="M2981">
        <v>1.8644532351716338E-3</v>
      </c>
      <c r="N2981">
        <v>2.7347520283990492E-3</v>
      </c>
      <c r="O2981" t="s">
        <v>1067</v>
      </c>
    </row>
    <row r="2982" spans="1:15">
      <c r="A2982" t="s">
        <v>9820</v>
      </c>
      <c r="B2982" t="s">
        <v>149</v>
      </c>
      <c r="C2982" t="s">
        <v>2158</v>
      </c>
      <c r="D2982" t="s">
        <v>148</v>
      </c>
      <c r="E2982" t="s">
        <v>2159</v>
      </c>
      <c r="F2982" t="s">
        <v>9821</v>
      </c>
      <c r="G2982">
        <v>3006910599.7758698</v>
      </c>
      <c r="H2982">
        <v>3376037974.1949</v>
      </c>
      <c r="I2982">
        <v>5626059.1254430003</v>
      </c>
      <c r="J2982">
        <v>13451259.153915001</v>
      </c>
      <c r="K2982">
        <v>0.11733488347880344</v>
      </c>
      <c r="L2982">
        <v>0.10731939665560444</v>
      </c>
      <c r="M2982">
        <v>9.8538996207387583E-2</v>
      </c>
      <c r="N2982">
        <v>0.11727269143479774</v>
      </c>
      <c r="O2982" t="s">
        <v>1067</v>
      </c>
    </row>
    <row r="2983" spans="1:15">
      <c r="A2983" t="s">
        <v>9822</v>
      </c>
      <c r="B2983" t="s">
        <v>149</v>
      </c>
      <c r="C2983" t="s">
        <v>1476</v>
      </c>
      <c r="D2983" t="s">
        <v>148</v>
      </c>
      <c r="E2983" t="s">
        <v>1477</v>
      </c>
      <c r="F2983" t="s">
        <v>9823</v>
      </c>
      <c r="G2983">
        <v>18274784.581163101</v>
      </c>
      <c r="H2983">
        <v>35783098.317799196</v>
      </c>
      <c r="I2983">
        <v>53962.584590600003</v>
      </c>
      <c r="J2983">
        <v>133904.59230804001</v>
      </c>
      <c r="K2983">
        <v>7.1311389157723427E-4</v>
      </c>
      <c r="L2983">
        <v>1.1374932839285316E-3</v>
      </c>
      <c r="M2983">
        <v>9.4514095919588604E-4</v>
      </c>
      <c r="N2983">
        <v>1.1674261684916458E-3</v>
      </c>
      <c r="O2983" t="s">
        <v>1067</v>
      </c>
    </row>
    <row r="2984" spans="1:15">
      <c r="A2984" t="s">
        <v>9824</v>
      </c>
      <c r="B2984" t="s">
        <v>149</v>
      </c>
      <c r="C2984" t="s">
        <v>9825</v>
      </c>
      <c r="D2984" t="s">
        <v>148</v>
      </c>
      <c r="E2984" t="s">
        <v>9826</v>
      </c>
      <c r="F2984" t="s">
        <v>9827</v>
      </c>
      <c r="G2984">
        <v>563525409.43418193</v>
      </c>
      <c r="H2984">
        <v>781805714.14495754</v>
      </c>
      <c r="I2984">
        <v>1551084.9481853</v>
      </c>
      <c r="J2984">
        <v>2581589.2869643401</v>
      </c>
      <c r="K2984">
        <v>2.1989741982429839E-2</v>
      </c>
      <c r="L2984">
        <v>2.4852480388331395E-2</v>
      </c>
      <c r="M2984">
        <v>2.7166858793815522E-2</v>
      </c>
      <c r="N2984">
        <v>2.2507180955876008E-2</v>
      </c>
      <c r="O2984" t="s">
        <v>1067</v>
      </c>
    </row>
    <row r="2985" spans="1:15">
      <c r="A2985" t="s">
        <v>9828</v>
      </c>
      <c r="B2985" t="s">
        <v>149</v>
      </c>
      <c r="C2985" t="s">
        <v>9829</v>
      </c>
      <c r="D2985" t="s">
        <v>148</v>
      </c>
      <c r="E2985" t="s">
        <v>9830</v>
      </c>
      <c r="F2985" t="s">
        <v>9831</v>
      </c>
      <c r="G2985">
        <v>45369925.517773964</v>
      </c>
      <c r="H2985">
        <v>80132405.804126292</v>
      </c>
      <c r="I2985">
        <v>149027.28375653</v>
      </c>
      <c r="J2985">
        <v>219569.56303757898</v>
      </c>
      <c r="K2985">
        <v>1.7704134351273369E-3</v>
      </c>
      <c r="L2985">
        <v>2.5472940497690095E-3</v>
      </c>
      <c r="M2985">
        <v>2.6101750126427395E-3</v>
      </c>
      <c r="N2985">
        <v>1.9142827686198397E-3</v>
      </c>
      <c r="O2985" t="s">
        <v>1067</v>
      </c>
    </row>
    <row r="2986" spans="1:15">
      <c r="A2986" t="s">
        <v>9832</v>
      </c>
      <c r="B2986" t="s">
        <v>149</v>
      </c>
      <c r="C2986" t="s">
        <v>9833</v>
      </c>
      <c r="D2986" t="s">
        <v>148</v>
      </c>
      <c r="E2986" t="s">
        <v>9834</v>
      </c>
      <c r="F2986" t="s">
        <v>9835</v>
      </c>
      <c r="G2986">
        <v>2582049727.159235</v>
      </c>
      <c r="H2986">
        <v>2988295784.6296473</v>
      </c>
      <c r="I2986">
        <v>5277781.9716539001</v>
      </c>
      <c r="J2986">
        <v>11549111.028862601</v>
      </c>
      <c r="K2986">
        <v>0.10075607299242204</v>
      </c>
      <c r="L2986">
        <v>9.4993629540384303E-2</v>
      </c>
      <c r="M2986">
        <v>9.2439010343189687E-2</v>
      </c>
      <c r="N2986">
        <v>0.1006891115944209</v>
      </c>
      <c r="O2986" t="s">
        <v>1067</v>
      </c>
    </row>
    <row r="2987" spans="1:15">
      <c r="A2987" t="s">
        <v>9836</v>
      </c>
      <c r="B2987" t="s">
        <v>149</v>
      </c>
      <c r="C2987" t="s">
        <v>9837</v>
      </c>
      <c r="D2987" t="s">
        <v>148</v>
      </c>
      <c r="E2987" t="s">
        <v>9838</v>
      </c>
      <c r="F2987" t="s">
        <v>9839</v>
      </c>
      <c r="G2987">
        <v>1380591236.6309292</v>
      </c>
      <c r="H2987">
        <v>2219304788.1465335</v>
      </c>
      <c r="I2987">
        <v>3112271.1196130998</v>
      </c>
      <c r="J2987">
        <v>7857838.4510732004</v>
      </c>
      <c r="K2987">
        <v>5.3873072213727204E-2</v>
      </c>
      <c r="L2987">
        <v>7.054851061489574E-2</v>
      </c>
      <c r="M2987">
        <v>5.4510637946374035E-2</v>
      </c>
      <c r="N2987">
        <v>6.8507331058965587E-2</v>
      </c>
      <c r="O2987" t="s">
        <v>1067</v>
      </c>
    </row>
    <row r="2988" spans="1:15">
      <c r="A2988" t="s">
        <v>9840</v>
      </c>
      <c r="B2988" t="s">
        <v>149</v>
      </c>
      <c r="C2988" t="s">
        <v>3660</v>
      </c>
      <c r="D2988" t="s">
        <v>148</v>
      </c>
      <c r="E2988" t="s">
        <v>3661</v>
      </c>
      <c r="F2988" t="s">
        <v>9841</v>
      </c>
      <c r="G2988">
        <v>119522105.98093149</v>
      </c>
      <c r="H2988">
        <v>253832874.40956503</v>
      </c>
      <c r="I2988">
        <v>244915.11536753998</v>
      </c>
      <c r="J2988">
        <v>932329.47644261806</v>
      </c>
      <c r="K2988">
        <v>4.6639605379219205E-3</v>
      </c>
      <c r="L2988">
        <v>8.0689823814818536E-3</v>
      </c>
      <c r="M2988">
        <v>4.289626021737482E-3</v>
      </c>
      <c r="N2988">
        <v>8.1283681888322766E-3</v>
      </c>
      <c r="O2988" t="s">
        <v>1067</v>
      </c>
    </row>
    <row r="2989" spans="1:15">
      <c r="A2989" t="s">
        <v>9842</v>
      </c>
      <c r="B2989" t="s">
        <v>149</v>
      </c>
      <c r="C2989" t="s">
        <v>6031</v>
      </c>
      <c r="D2989" t="s">
        <v>148</v>
      </c>
      <c r="E2989" t="s">
        <v>6032</v>
      </c>
      <c r="F2989" t="s">
        <v>9843</v>
      </c>
      <c r="G2989">
        <v>1060385534.2977041</v>
      </c>
      <c r="H2989">
        <v>1256820845.1570673</v>
      </c>
      <c r="I2989">
        <v>2355100.3768250002</v>
      </c>
      <c r="J2989">
        <v>4681861.8648618404</v>
      </c>
      <c r="K2989">
        <v>4.1378088566618482E-2</v>
      </c>
      <c r="L2989">
        <v>3.9952528922192913E-2</v>
      </c>
      <c r="M2989">
        <v>4.1248984755684101E-2</v>
      </c>
      <c r="N2989">
        <v>4.0818077737985327E-2</v>
      </c>
      <c r="O2989" t="s">
        <v>1067</v>
      </c>
    </row>
    <row r="2990" spans="1:15">
      <c r="A2990" t="s">
        <v>9844</v>
      </c>
      <c r="B2990" t="s">
        <v>149</v>
      </c>
      <c r="C2990" t="s">
        <v>9845</v>
      </c>
      <c r="D2990" t="s">
        <v>148</v>
      </c>
      <c r="E2990" t="s">
        <v>9846</v>
      </c>
      <c r="F2990" t="s">
        <v>9847</v>
      </c>
      <c r="G2990">
        <v>13921418.2715292</v>
      </c>
      <c r="H2990">
        <v>26133639.3794978</v>
      </c>
      <c r="I2990">
        <v>29603.507745399998</v>
      </c>
      <c r="J2990">
        <v>110188.72608516</v>
      </c>
      <c r="K2990">
        <v>5.4323796353350842E-4</v>
      </c>
      <c r="L2990">
        <v>8.3075084820148875E-4</v>
      </c>
      <c r="M2990">
        <v>5.1849791699792077E-4</v>
      </c>
      <c r="N2990">
        <v>9.6066311160300706E-4</v>
      </c>
      <c r="O2990" t="s">
        <v>1067</v>
      </c>
    </row>
    <row r="2991" spans="1:15">
      <c r="A2991" t="s">
        <v>9848</v>
      </c>
      <c r="B2991" t="s">
        <v>149</v>
      </c>
      <c r="C2991" t="s">
        <v>9849</v>
      </c>
      <c r="D2991" t="s">
        <v>148</v>
      </c>
      <c r="E2991" t="s">
        <v>9850</v>
      </c>
      <c r="F2991" t="s">
        <v>9851</v>
      </c>
      <c r="G2991">
        <v>182303855.03293061</v>
      </c>
      <c r="H2991">
        <v>267170013.44323543</v>
      </c>
      <c r="I2991">
        <v>390281.11574400007</v>
      </c>
      <c r="J2991">
        <v>921896.40681514388</v>
      </c>
      <c r="K2991">
        <v>7.1138136230654838E-3</v>
      </c>
      <c r="L2991">
        <v>8.4929508691428245E-3</v>
      </c>
      <c r="M2991">
        <v>6.8356745861757736E-3</v>
      </c>
      <c r="N2991">
        <v>8.0374091090063236E-3</v>
      </c>
      <c r="O2991" t="s">
        <v>1067</v>
      </c>
    </row>
    <row r="2992" spans="1:15">
      <c r="A2992" t="s">
        <v>9852</v>
      </c>
      <c r="B2992" t="s">
        <v>149</v>
      </c>
      <c r="C2992" t="s">
        <v>9853</v>
      </c>
      <c r="D2992" t="s">
        <v>148</v>
      </c>
      <c r="E2992" t="s">
        <v>9854</v>
      </c>
      <c r="F2992" t="s">
        <v>9855</v>
      </c>
      <c r="G2992">
        <v>670365075.61923707</v>
      </c>
      <c r="H2992">
        <v>866056812.16526866</v>
      </c>
      <c r="I2992">
        <v>1637297.7240416002</v>
      </c>
      <c r="J2992">
        <v>2956849.2128981077</v>
      </c>
      <c r="K2992">
        <v>2.6158811652699423E-2</v>
      </c>
      <c r="L2992">
        <v>2.7530701746095659E-2</v>
      </c>
      <c r="M2992">
        <v>2.8676853659442426E-2</v>
      </c>
      <c r="N2992">
        <v>2.5778825714059653E-2</v>
      </c>
      <c r="O2992" t="s">
        <v>1067</v>
      </c>
    </row>
    <row r="2993" spans="1:15">
      <c r="A2993" t="s">
        <v>9856</v>
      </c>
      <c r="B2993" t="s">
        <v>149</v>
      </c>
      <c r="C2993" t="s">
        <v>9857</v>
      </c>
      <c r="D2993" t="s">
        <v>148</v>
      </c>
      <c r="E2993" t="s">
        <v>9858</v>
      </c>
      <c r="F2993" t="s">
        <v>9859</v>
      </c>
      <c r="G2993">
        <v>144520132.79147798</v>
      </c>
      <c r="H2993">
        <v>243417236.39950302</v>
      </c>
      <c r="I2993">
        <v>293859.38190879999</v>
      </c>
      <c r="J2993">
        <v>903895.07136217202</v>
      </c>
      <c r="K2993">
        <v>5.6394270393982562E-3</v>
      </c>
      <c r="L2993">
        <v>7.7378842138761993E-3</v>
      </c>
      <c r="M2993">
        <v>5.1468724152692645E-3</v>
      </c>
      <c r="N2993">
        <v>7.8804672916020987E-3</v>
      </c>
      <c r="O2993" t="s">
        <v>1067</v>
      </c>
    </row>
    <row r="2994" spans="1:15">
      <c r="A2994" t="s">
        <v>9860</v>
      </c>
      <c r="B2994" t="s">
        <v>149</v>
      </c>
      <c r="C2994" t="s">
        <v>9861</v>
      </c>
      <c r="D2994" t="s">
        <v>148</v>
      </c>
      <c r="E2994" t="s">
        <v>9862</v>
      </c>
      <c r="F2994" t="s">
        <v>9863</v>
      </c>
      <c r="G2994">
        <v>757467378.98832703</v>
      </c>
      <c r="H2994">
        <v>1052106696.6258929</v>
      </c>
      <c r="I2994">
        <v>1625044.1583647002</v>
      </c>
      <c r="J2994">
        <v>3983973.0078860004</v>
      </c>
      <c r="K2994">
        <v>2.9557695083856091E-2</v>
      </c>
      <c r="L2994">
        <v>3.3444960264743001E-2</v>
      </c>
      <c r="M2994">
        <v>2.846223556979198E-2</v>
      </c>
      <c r="N2994">
        <v>3.4733643288880928E-2</v>
      </c>
      <c r="O2994" t="s">
        <v>1067</v>
      </c>
    </row>
    <row r="2995" spans="1:15">
      <c r="A2995" t="s">
        <v>9864</v>
      </c>
      <c r="B2995" t="s">
        <v>147</v>
      </c>
      <c r="C2995" t="s">
        <v>336</v>
      </c>
      <c r="D2995" t="s">
        <v>146</v>
      </c>
      <c r="E2995" t="s">
        <v>337</v>
      </c>
      <c r="F2995" t="s">
        <v>9865</v>
      </c>
      <c r="G2995">
        <v>36697746.029399186</v>
      </c>
      <c r="H2995">
        <v>78270044.469972864</v>
      </c>
      <c r="I2995">
        <v>0</v>
      </c>
      <c r="J2995">
        <v>316914.71548088198</v>
      </c>
      <c r="K2995">
        <v>5.6683040544945017E-3</v>
      </c>
      <c r="L2995">
        <v>6.8739212173300566E-3</v>
      </c>
      <c r="M2995">
        <v>0</v>
      </c>
      <c r="N2995">
        <v>2.3595090839404781E-2</v>
      </c>
      <c r="O2995" t="s">
        <v>1539</v>
      </c>
    </row>
    <row r="2996" spans="1:15">
      <c r="A2996" t="s">
        <v>9866</v>
      </c>
      <c r="B2996" t="s">
        <v>147</v>
      </c>
      <c r="C2996" t="s">
        <v>7816</v>
      </c>
      <c r="D2996" t="s">
        <v>146</v>
      </c>
      <c r="E2996" t="s">
        <v>7817</v>
      </c>
      <c r="F2996" t="s">
        <v>9867</v>
      </c>
      <c r="G2996">
        <v>449297417.897304</v>
      </c>
      <c r="H2996">
        <v>568482245.21082842</v>
      </c>
      <c r="I2996">
        <v>0</v>
      </c>
      <c r="J2996">
        <v>2789009.1537751099</v>
      </c>
      <c r="K2996">
        <v>6.9398114355605126E-2</v>
      </c>
      <c r="L2996">
        <v>4.9925896854821294E-2</v>
      </c>
      <c r="M2996">
        <v>0</v>
      </c>
      <c r="N2996">
        <v>0.20764868628899313</v>
      </c>
      <c r="O2996" t="s">
        <v>1539</v>
      </c>
    </row>
    <row r="2997" spans="1:15">
      <c r="A2997" t="s">
        <v>9868</v>
      </c>
      <c r="B2997" t="s">
        <v>147</v>
      </c>
      <c r="C2997" t="s">
        <v>790</v>
      </c>
      <c r="D2997" t="s">
        <v>146</v>
      </c>
      <c r="E2997" t="s">
        <v>791</v>
      </c>
      <c r="F2997" t="s">
        <v>9869</v>
      </c>
      <c r="G2997">
        <v>77654366.277566701</v>
      </c>
      <c r="H2997">
        <v>150689999.27200061</v>
      </c>
      <c r="I2997">
        <v>0</v>
      </c>
      <c r="J2997">
        <v>629977.59876511001</v>
      </c>
      <c r="K2997">
        <v>1.1994430362772306E-2</v>
      </c>
      <c r="L2997">
        <v>1.3234069179973917E-2</v>
      </c>
      <c r="M2997">
        <v>0</v>
      </c>
      <c r="N2997">
        <v>4.6903403166678029E-2</v>
      </c>
      <c r="O2997" t="s">
        <v>1539</v>
      </c>
    </row>
    <row r="2998" spans="1:15">
      <c r="A2998" t="s">
        <v>9870</v>
      </c>
      <c r="B2998" t="s">
        <v>147</v>
      </c>
      <c r="C2998" t="s">
        <v>9871</v>
      </c>
      <c r="D2998" t="s">
        <v>146</v>
      </c>
      <c r="E2998" t="s">
        <v>9872</v>
      </c>
      <c r="F2998" t="s">
        <v>9873</v>
      </c>
      <c r="G2998">
        <v>100447816.6890156</v>
      </c>
      <c r="H2998">
        <v>203127220.16031158</v>
      </c>
      <c r="I2998">
        <v>0</v>
      </c>
      <c r="J2998">
        <v>838302.53882137011</v>
      </c>
      <c r="K2998">
        <v>1.5515088205889718E-2</v>
      </c>
      <c r="L2998">
        <v>1.7839270667757211E-2</v>
      </c>
      <c r="M2998">
        <v>0</v>
      </c>
      <c r="N2998">
        <v>6.2413714441692143E-2</v>
      </c>
      <c r="O2998" t="s">
        <v>1539</v>
      </c>
    </row>
    <row r="2999" spans="1:15">
      <c r="A2999" t="s">
        <v>9874</v>
      </c>
      <c r="B2999" t="s">
        <v>147</v>
      </c>
      <c r="C2999" t="s">
        <v>9875</v>
      </c>
      <c r="D2999" t="s">
        <v>146</v>
      </c>
      <c r="E2999" t="s">
        <v>9876</v>
      </c>
      <c r="F2999" t="s">
        <v>9877</v>
      </c>
      <c r="G2999">
        <v>81865169.47863619</v>
      </c>
      <c r="H2999">
        <v>107839965.60981554</v>
      </c>
      <c r="I2999">
        <v>0</v>
      </c>
      <c r="J2999">
        <v>518075.44527847698</v>
      </c>
      <c r="K2999">
        <v>1.2644827606193726E-2</v>
      </c>
      <c r="L2999">
        <v>9.470844595799827E-3</v>
      </c>
      <c r="M2999">
        <v>0</v>
      </c>
      <c r="N2999">
        <v>3.8572008795685495E-2</v>
      </c>
      <c r="O2999" t="s">
        <v>1539</v>
      </c>
    </row>
    <row r="3000" spans="1:15">
      <c r="A3000" t="s">
        <v>9878</v>
      </c>
      <c r="B3000" t="s">
        <v>147</v>
      </c>
      <c r="C3000" t="s">
        <v>9879</v>
      </c>
      <c r="D3000" t="s">
        <v>146</v>
      </c>
      <c r="E3000" t="s">
        <v>9880</v>
      </c>
      <c r="F3000" t="s">
        <v>9881</v>
      </c>
      <c r="G3000">
        <v>326189895.19433314</v>
      </c>
      <c r="H3000">
        <v>456298143.5726043</v>
      </c>
      <c r="I3000">
        <v>0</v>
      </c>
      <c r="J3000">
        <v>2148696.4717149702</v>
      </c>
      <c r="K3000">
        <v>5.0383026357639374E-2</v>
      </c>
      <c r="L3000">
        <v>4.0073536584425147E-2</v>
      </c>
      <c r="M3000">
        <v>0</v>
      </c>
      <c r="N3000">
        <v>0.15997581039900208</v>
      </c>
      <c r="O3000" t="s">
        <v>1539</v>
      </c>
    </row>
    <row r="3001" spans="1:15">
      <c r="A3001" t="s">
        <v>9882</v>
      </c>
      <c r="B3001" t="s">
        <v>147</v>
      </c>
      <c r="C3001" t="s">
        <v>356</v>
      </c>
      <c r="D3001" t="s">
        <v>146</v>
      </c>
      <c r="E3001" t="s">
        <v>357</v>
      </c>
      <c r="F3001" t="s">
        <v>9883</v>
      </c>
      <c r="G3001">
        <v>197633547.6064086</v>
      </c>
      <c r="H3001">
        <v>504102455.41702968</v>
      </c>
      <c r="I3001">
        <v>0</v>
      </c>
      <c r="J3001">
        <v>1919251.9321898001</v>
      </c>
      <c r="K3001">
        <v>3.0526317292187074E-2</v>
      </c>
      <c r="L3001">
        <v>4.4271861444114248E-2</v>
      </c>
      <c r="M3001">
        <v>0</v>
      </c>
      <c r="N3001">
        <v>0.14289309227880681</v>
      </c>
      <c r="O3001" t="s">
        <v>1539</v>
      </c>
    </row>
    <row r="3002" spans="1:15">
      <c r="A3002" t="s">
        <v>9884</v>
      </c>
      <c r="B3002" t="s">
        <v>147</v>
      </c>
      <c r="C3002" t="s">
        <v>380</v>
      </c>
      <c r="D3002" t="s">
        <v>146</v>
      </c>
      <c r="E3002" t="s">
        <v>381</v>
      </c>
      <c r="F3002" t="s">
        <v>9885</v>
      </c>
      <c r="G3002">
        <v>26651244.421778701</v>
      </c>
      <c r="H3002">
        <v>55967732.056885466</v>
      </c>
      <c r="I3002">
        <v>0</v>
      </c>
      <c r="J3002">
        <v>226987.79572346699</v>
      </c>
      <c r="K3002">
        <v>4.116529573567531E-3</v>
      </c>
      <c r="L3002">
        <v>4.915262070909642E-3</v>
      </c>
      <c r="M3002">
        <v>0</v>
      </c>
      <c r="N3002">
        <v>1.6899807417918876E-2</v>
      </c>
      <c r="O3002" t="s">
        <v>1539</v>
      </c>
    </row>
    <row r="3003" spans="1:15">
      <c r="A3003" t="s">
        <v>9886</v>
      </c>
      <c r="B3003" t="s">
        <v>147</v>
      </c>
      <c r="C3003" t="s">
        <v>9887</v>
      </c>
      <c r="D3003" t="s">
        <v>146</v>
      </c>
      <c r="E3003" t="s">
        <v>9888</v>
      </c>
      <c r="F3003" t="s">
        <v>9889</v>
      </c>
      <c r="G3003">
        <v>47669702.762342699</v>
      </c>
      <c r="H3003">
        <v>98971419.236808792</v>
      </c>
      <c r="I3003">
        <v>0</v>
      </c>
      <c r="J3003">
        <v>403892.75445838005</v>
      </c>
      <c r="K3003">
        <v>7.3630235826436848E-3</v>
      </c>
      <c r="L3003">
        <v>8.6919809897663125E-3</v>
      </c>
      <c r="M3003">
        <v>0</v>
      </c>
      <c r="N3003">
        <v>3.0070822733372828E-2</v>
      </c>
      <c r="O3003" t="s">
        <v>1539</v>
      </c>
    </row>
    <row r="3004" spans="1:15">
      <c r="A3004" t="s">
        <v>9890</v>
      </c>
      <c r="B3004" t="s">
        <v>147</v>
      </c>
      <c r="C3004" t="s">
        <v>440</v>
      </c>
      <c r="D3004" t="s">
        <v>146</v>
      </c>
      <c r="E3004" t="s">
        <v>441</v>
      </c>
      <c r="F3004" t="s">
        <v>9891</v>
      </c>
      <c r="G3004">
        <v>169147639.35674429</v>
      </c>
      <c r="H3004">
        <v>324310969.23920333</v>
      </c>
      <c r="I3004">
        <v>157185.58439680003</v>
      </c>
      <c r="J3004">
        <v>1200157.9255600001</v>
      </c>
      <c r="K3004">
        <v>2.6126407033443204E-2</v>
      </c>
      <c r="L3004">
        <v>2.8482008251847463E-2</v>
      </c>
      <c r="M3004">
        <v>4.4152152058504496E-3</v>
      </c>
      <c r="N3004">
        <v>8.9354750322182777E-2</v>
      </c>
      <c r="O3004" t="s">
        <v>1539</v>
      </c>
    </row>
    <row r="3005" spans="1:15">
      <c r="A3005" t="s">
        <v>9892</v>
      </c>
      <c r="B3005" t="s">
        <v>147</v>
      </c>
      <c r="C3005" t="s">
        <v>1990</v>
      </c>
      <c r="D3005" t="s">
        <v>146</v>
      </c>
      <c r="E3005" t="s">
        <v>1991</v>
      </c>
      <c r="F3005" t="s">
        <v>9893</v>
      </c>
      <c r="G3005">
        <v>14579959.574727969</v>
      </c>
      <c r="H3005">
        <v>34425574.951459259</v>
      </c>
      <c r="I3005">
        <v>125642.0694798</v>
      </c>
      <c r="J3005">
        <v>9881.3103682852998</v>
      </c>
      <c r="K3005">
        <v>2.2520087175269361E-3</v>
      </c>
      <c r="L3005">
        <v>3.0233621518945836E-3</v>
      </c>
      <c r="M3005">
        <v>3.5291835303506683E-3</v>
      </c>
      <c r="N3005">
        <v>7.356881973696449E-4</v>
      </c>
      <c r="O3005" t="s">
        <v>1539</v>
      </c>
    </row>
    <row r="3006" spans="1:15">
      <c r="A3006" t="s">
        <v>9894</v>
      </c>
      <c r="B3006" t="s">
        <v>147</v>
      </c>
      <c r="C3006" t="s">
        <v>868</v>
      </c>
      <c r="D3006" t="s">
        <v>146</v>
      </c>
      <c r="E3006" t="s">
        <v>869</v>
      </c>
      <c r="F3006" t="s">
        <v>9895</v>
      </c>
      <c r="G3006">
        <v>29335731.2567393</v>
      </c>
      <c r="H3006">
        <v>68827981.421093628</v>
      </c>
      <c r="I3006">
        <v>256109.85290459997</v>
      </c>
      <c r="J3006">
        <v>16522.807740676901</v>
      </c>
      <c r="K3006">
        <v>4.5311732303919602E-3</v>
      </c>
      <c r="L3006">
        <v>6.0446895749236363E-3</v>
      </c>
      <c r="M3006">
        <v>7.1939174400240486E-3</v>
      </c>
      <c r="N3006">
        <v>1.2301642382611616E-3</v>
      </c>
      <c r="O3006" t="s">
        <v>1539</v>
      </c>
    </row>
    <row r="3007" spans="1:15">
      <c r="A3007" t="s">
        <v>9896</v>
      </c>
      <c r="B3007" t="s">
        <v>147</v>
      </c>
      <c r="C3007" t="s">
        <v>9897</v>
      </c>
      <c r="D3007" t="s">
        <v>146</v>
      </c>
      <c r="E3007" t="s">
        <v>9898</v>
      </c>
      <c r="F3007" t="s">
        <v>9899</v>
      </c>
      <c r="G3007">
        <v>129232630.6462215</v>
      </c>
      <c r="H3007">
        <v>256501597.00253794</v>
      </c>
      <c r="I3007">
        <v>1052519.9127807999</v>
      </c>
      <c r="J3007">
        <v>3527.4617562249</v>
      </c>
      <c r="K3007">
        <v>1.9961167197520131E-2</v>
      </c>
      <c r="L3007">
        <v>2.2526776135807662E-2</v>
      </c>
      <c r="M3007">
        <v>2.9564428196157039E-2</v>
      </c>
      <c r="N3007">
        <v>2.6262832397782351E-4</v>
      </c>
      <c r="O3007" t="s">
        <v>1539</v>
      </c>
    </row>
    <row r="3008" spans="1:15">
      <c r="A3008" t="s">
        <v>9900</v>
      </c>
      <c r="B3008" t="s">
        <v>147</v>
      </c>
      <c r="C3008" t="s">
        <v>4448</v>
      </c>
      <c r="D3008" t="s">
        <v>146</v>
      </c>
      <c r="E3008" t="s">
        <v>4449</v>
      </c>
      <c r="F3008" t="s">
        <v>9901</v>
      </c>
      <c r="G3008">
        <v>59471278.8328766</v>
      </c>
      <c r="H3008">
        <v>116706664.03060707</v>
      </c>
      <c r="I3008">
        <v>404443.76685860008</v>
      </c>
      <c r="J3008">
        <v>79023.687422576593</v>
      </c>
      <c r="K3008">
        <v>9.1858854400569973E-3</v>
      </c>
      <c r="L3008">
        <v>1.024954590886383E-2</v>
      </c>
      <c r="M3008">
        <v>1.1360496423372259E-2</v>
      </c>
      <c r="N3008">
        <v>5.8835105853988177E-3</v>
      </c>
      <c r="O3008" t="s">
        <v>1539</v>
      </c>
    </row>
    <row r="3009" spans="1:15">
      <c r="A3009" t="s">
        <v>9902</v>
      </c>
      <c r="B3009" t="s">
        <v>147</v>
      </c>
      <c r="C3009" t="s">
        <v>2024</v>
      </c>
      <c r="D3009" t="s">
        <v>146</v>
      </c>
      <c r="E3009" t="s">
        <v>2025</v>
      </c>
      <c r="F3009" t="s">
        <v>9903</v>
      </c>
      <c r="G3009">
        <v>55590812.820318423</v>
      </c>
      <c r="H3009">
        <v>73193912.753213733</v>
      </c>
      <c r="I3009">
        <v>349071.82808150002</v>
      </c>
      <c r="J3009">
        <v>3320.9870246793998</v>
      </c>
      <c r="K3009">
        <v>8.5865118105515077E-3</v>
      </c>
      <c r="L3009">
        <v>6.4281193815692653E-3</v>
      </c>
      <c r="M3009">
        <v>9.8051437044555656E-3</v>
      </c>
      <c r="N3009">
        <v>2.4725576534019317E-4</v>
      </c>
      <c r="O3009" t="s">
        <v>1539</v>
      </c>
    </row>
    <row r="3010" spans="1:15">
      <c r="A3010" t="s">
        <v>9904</v>
      </c>
      <c r="B3010" t="s">
        <v>147</v>
      </c>
      <c r="C3010" t="s">
        <v>9905</v>
      </c>
      <c r="D3010" t="s">
        <v>146</v>
      </c>
      <c r="E3010" t="s">
        <v>9906</v>
      </c>
      <c r="F3010" t="s">
        <v>9907</v>
      </c>
      <c r="G3010">
        <v>51844484.870622404</v>
      </c>
      <c r="H3010">
        <v>107770231.854882</v>
      </c>
      <c r="I3010">
        <v>394331.69941960002</v>
      </c>
      <c r="J3010">
        <v>43935.055954176009</v>
      </c>
      <c r="K3010">
        <v>8.0078570373205843E-3</v>
      </c>
      <c r="L3010">
        <v>9.4647203583492455E-3</v>
      </c>
      <c r="M3010">
        <v>1.107645667449458E-2</v>
      </c>
      <c r="N3010">
        <v>3.271074474090337E-3</v>
      </c>
      <c r="O3010" t="s">
        <v>1539</v>
      </c>
    </row>
    <row r="3011" spans="1:15">
      <c r="A3011" t="s">
        <v>9908</v>
      </c>
      <c r="B3011" t="s">
        <v>147</v>
      </c>
      <c r="C3011" t="s">
        <v>2884</v>
      </c>
      <c r="D3011" t="s">
        <v>146</v>
      </c>
      <c r="E3011" t="s">
        <v>2885</v>
      </c>
      <c r="F3011" t="s">
        <v>9909</v>
      </c>
      <c r="G3011">
        <v>293148879.80454654</v>
      </c>
      <c r="H3011">
        <v>533570644.32571501</v>
      </c>
      <c r="I3011">
        <v>2151274.6235100003</v>
      </c>
      <c r="J3011">
        <v>110212.684030736</v>
      </c>
      <c r="K3011">
        <v>4.5279537948609998E-2</v>
      </c>
      <c r="L3011">
        <v>4.6859850378417361E-2</v>
      </c>
      <c r="M3011">
        <v>6.0427554257799485E-2</v>
      </c>
      <c r="N3011">
        <v>8.2056091570689698E-3</v>
      </c>
      <c r="O3011" t="s">
        <v>1539</v>
      </c>
    </row>
    <row r="3012" spans="1:15">
      <c r="A3012" t="s">
        <v>9910</v>
      </c>
      <c r="B3012" t="s">
        <v>147</v>
      </c>
      <c r="C3012" t="s">
        <v>468</v>
      </c>
      <c r="D3012" t="s">
        <v>146</v>
      </c>
      <c r="E3012" t="s">
        <v>469</v>
      </c>
      <c r="F3012" t="s">
        <v>9911</v>
      </c>
      <c r="G3012">
        <v>153065403.835958</v>
      </c>
      <c r="H3012">
        <v>271758292.68743026</v>
      </c>
      <c r="I3012">
        <v>1142912.2504300999</v>
      </c>
      <c r="J3012">
        <v>20166.937076767896</v>
      </c>
      <c r="K3012">
        <v>2.364235799308036E-2</v>
      </c>
      <c r="L3012">
        <v>2.3866667084955676E-2</v>
      </c>
      <c r="M3012">
        <v>3.2103475432664827E-2</v>
      </c>
      <c r="N3012">
        <v>1.5014787544871961E-3</v>
      </c>
      <c r="O3012" t="s">
        <v>1539</v>
      </c>
    </row>
    <row r="3013" spans="1:15">
      <c r="A3013" t="s">
        <v>9912</v>
      </c>
      <c r="B3013" t="s">
        <v>147</v>
      </c>
      <c r="C3013" t="s">
        <v>472</v>
      </c>
      <c r="D3013" t="s">
        <v>146</v>
      </c>
      <c r="E3013" t="s">
        <v>473</v>
      </c>
      <c r="F3013" t="s">
        <v>9913</v>
      </c>
      <c r="G3013">
        <v>181212875.64925122</v>
      </c>
      <c r="H3013">
        <v>233788023.73861808</v>
      </c>
      <c r="I3013">
        <v>1014916.2089453001</v>
      </c>
      <c r="J3013">
        <v>117735.050958525</v>
      </c>
      <c r="K3013">
        <v>2.7989993634660166E-2</v>
      </c>
      <c r="L3013">
        <v>2.0531998769351242E-2</v>
      </c>
      <c r="M3013">
        <v>2.8508170743490942E-2</v>
      </c>
      <c r="N3013">
        <v>8.7656681329331652E-3</v>
      </c>
      <c r="O3013" t="s">
        <v>1539</v>
      </c>
    </row>
    <row r="3014" spans="1:15">
      <c r="A3014" t="s">
        <v>9914</v>
      </c>
      <c r="B3014" t="s">
        <v>147</v>
      </c>
      <c r="C3014" t="s">
        <v>9915</v>
      </c>
      <c r="D3014" t="s">
        <v>146</v>
      </c>
      <c r="E3014" t="s">
        <v>9916</v>
      </c>
      <c r="F3014" t="s">
        <v>9917</v>
      </c>
      <c r="G3014">
        <v>844458393.88012695</v>
      </c>
      <c r="H3014">
        <v>1229857804.213279</v>
      </c>
      <c r="I3014">
        <v>5482989.405971</v>
      </c>
      <c r="J3014">
        <v>231324.88306600001</v>
      </c>
      <c r="K3014">
        <v>0.13043435784987922</v>
      </c>
      <c r="L3014">
        <v>0.10800997638277621</v>
      </c>
      <c r="M3014">
        <v>0.15401271237219716</v>
      </c>
      <c r="N3014">
        <v>1.7222714385713728E-2</v>
      </c>
      <c r="O3014" t="s">
        <v>1539</v>
      </c>
    </row>
    <row r="3015" spans="1:15">
      <c r="A3015" t="s">
        <v>9918</v>
      </c>
      <c r="B3015" t="s">
        <v>147</v>
      </c>
      <c r="C3015" t="s">
        <v>2441</v>
      </c>
      <c r="D3015" t="s">
        <v>146</v>
      </c>
      <c r="E3015" t="s">
        <v>2442</v>
      </c>
      <c r="F3015" t="s">
        <v>9919</v>
      </c>
      <c r="G3015">
        <v>101625303.61550641</v>
      </c>
      <c r="H3015">
        <v>212664839.98803291</v>
      </c>
      <c r="I3015">
        <v>856552.82140480005</v>
      </c>
      <c r="J3015">
        <v>3238.7235771641003</v>
      </c>
      <c r="K3015">
        <v>1.5696961880479848E-2</v>
      </c>
      <c r="L3015">
        <v>1.8676894406705676E-2</v>
      </c>
      <c r="M3015">
        <v>2.4059872005397262E-2</v>
      </c>
      <c r="N3015">
        <v>2.4113104653708924E-4</v>
      </c>
      <c r="O3015" t="s">
        <v>1539</v>
      </c>
    </row>
    <row r="3016" spans="1:15">
      <c r="A3016" t="s">
        <v>9920</v>
      </c>
      <c r="B3016" t="s">
        <v>147</v>
      </c>
      <c r="C3016" t="s">
        <v>910</v>
      </c>
      <c r="D3016" t="s">
        <v>146</v>
      </c>
      <c r="E3016" t="s">
        <v>911</v>
      </c>
      <c r="F3016" t="s">
        <v>9921</v>
      </c>
      <c r="G3016">
        <v>44305464.339935601</v>
      </c>
      <c r="H3016">
        <v>88634075.481541961</v>
      </c>
      <c r="I3016">
        <v>363384.04816379998</v>
      </c>
      <c r="J3016">
        <v>1152.3818506630998</v>
      </c>
      <c r="K3016">
        <v>6.843386047555306E-3</v>
      </c>
      <c r="L3016">
        <v>7.7841229828959652E-3</v>
      </c>
      <c r="M3016">
        <v>1.0207162324543067E-2</v>
      </c>
      <c r="N3016">
        <v>8.5797702409680366E-5</v>
      </c>
      <c r="O3016" t="s">
        <v>1539</v>
      </c>
    </row>
    <row r="3017" spans="1:15">
      <c r="A3017" t="s">
        <v>9922</v>
      </c>
      <c r="B3017" t="s">
        <v>147</v>
      </c>
      <c r="C3017" t="s">
        <v>918</v>
      </c>
      <c r="D3017" t="s">
        <v>146</v>
      </c>
      <c r="E3017" t="s">
        <v>919</v>
      </c>
      <c r="F3017" t="s">
        <v>9923</v>
      </c>
      <c r="G3017">
        <v>96789007.640221164</v>
      </c>
      <c r="H3017">
        <v>182195497.88833001</v>
      </c>
      <c r="I3017">
        <v>721959.97662369988</v>
      </c>
      <c r="J3017">
        <v>38867.410345684701</v>
      </c>
      <c r="K3017">
        <v>1.4949951531029957E-2</v>
      </c>
      <c r="L3017">
        <v>1.6000981053703997E-2</v>
      </c>
      <c r="M3017">
        <v>2.027926847768419E-2</v>
      </c>
      <c r="N3017">
        <v>2.8937756216440981E-3</v>
      </c>
      <c r="O3017" t="s">
        <v>1539</v>
      </c>
    </row>
    <row r="3018" spans="1:15">
      <c r="A3018" t="s">
        <v>9924</v>
      </c>
      <c r="B3018" t="s">
        <v>147</v>
      </c>
      <c r="C3018" t="s">
        <v>6682</v>
      </c>
      <c r="D3018" t="s">
        <v>146</v>
      </c>
      <c r="E3018" t="s">
        <v>6683</v>
      </c>
      <c r="F3018" t="s">
        <v>9925</v>
      </c>
      <c r="G3018">
        <v>147427878.86086622</v>
      </c>
      <c r="H3018">
        <v>308844102.33337229</v>
      </c>
      <c r="I3018">
        <v>1188213.759357</v>
      </c>
      <c r="J3018">
        <v>71226.388147358215</v>
      </c>
      <c r="K3018">
        <v>2.2771590462888538E-2</v>
      </c>
      <c r="L3018">
        <v>2.7123659405752207E-2</v>
      </c>
      <c r="M3018">
        <v>3.3375957968703872E-2</v>
      </c>
      <c r="N3018">
        <v>5.302982210685649E-3</v>
      </c>
      <c r="O3018" t="s">
        <v>1539</v>
      </c>
    </row>
    <row r="3019" spans="1:15">
      <c r="A3019" t="s">
        <v>9926</v>
      </c>
      <c r="B3019" t="s">
        <v>147</v>
      </c>
      <c r="C3019" t="s">
        <v>512</v>
      </c>
      <c r="D3019" t="s">
        <v>146</v>
      </c>
      <c r="E3019" t="s">
        <v>513</v>
      </c>
      <c r="F3019" t="s">
        <v>9927</v>
      </c>
      <c r="G3019">
        <v>76590163.308868065</v>
      </c>
      <c r="H3019">
        <v>144852178.4873035</v>
      </c>
      <c r="I3019">
        <v>561488.14399800007</v>
      </c>
      <c r="J3019">
        <v>47609.211677145497</v>
      </c>
      <c r="K3019">
        <v>1.1830054436320391E-2</v>
      </c>
      <c r="L3019">
        <v>1.2721373417161431E-2</v>
      </c>
      <c r="M3019">
        <v>1.5771745232224906E-2</v>
      </c>
      <c r="N3019">
        <v>3.5446245296945353E-3</v>
      </c>
      <c r="O3019" t="s">
        <v>1539</v>
      </c>
    </row>
    <row r="3020" spans="1:15">
      <c r="A3020" t="s">
        <v>9928</v>
      </c>
      <c r="B3020" t="s">
        <v>147</v>
      </c>
      <c r="C3020" t="s">
        <v>516</v>
      </c>
      <c r="D3020" t="s">
        <v>146</v>
      </c>
      <c r="E3020" t="s">
        <v>517</v>
      </c>
      <c r="F3020" t="s">
        <v>9929</v>
      </c>
      <c r="G3020">
        <v>101765179.44508649</v>
      </c>
      <c r="H3020">
        <v>175604867.8564744</v>
      </c>
      <c r="I3020">
        <v>744258.1804057</v>
      </c>
      <c r="J3020">
        <v>16651.817925098199</v>
      </c>
      <c r="K3020">
        <v>1.5718566987542808E-2</v>
      </c>
      <c r="L3020">
        <v>1.542217121759965E-2</v>
      </c>
      <c r="M3020">
        <v>2.0905606883837951E-2</v>
      </c>
      <c r="N3020">
        <v>1.2397693681965448E-3</v>
      </c>
      <c r="O3020" t="s">
        <v>1539</v>
      </c>
    </row>
    <row r="3021" spans="1:15">
      <c r="A3021" t="s">
        <v>9930</v>
      </c>
      <c r="B3021" t="s">
        <v>147</v>
      </c>
      <c r="C3021" t="s">
        <v>2679</v>
      </c>
      <c r="D3021" t="s">
        <v>146</v>
      </c>
      <c r="E3021" t="s">
        <v>2680</v>
      </c>
      <c r="F3021" t="s">
        <v>9931</v>
      </c>
      <c r="G3021">
        <v>65702240.443679407</v>
      </c>
      <c r="H3021">
        <v>108075692.88182563</v>
      </c>
      <c r="I3021">
        <v>473751.19699740002</v>
      </c>
      <c r="J3021">
        <v>3810.5854757688003</v>
      </c>
      <c r="K3021">
        <v>1.0148314711152243E-2</v>
      </c>
      <c r="L3021">
        <v>9.4915469054451876E-3</v>
      </c>
      <c r="M3021">
        <v>1.3307285759058166E-2</v>
      </c>
      <c r="N3021">
        <v>2.8370759090707247E-4</v>
      </c>
      <c r="O3021" t="s">
        <v>1539</v>
      </c>
    </row>
    <row r="3022" spans="1:15">
      <c r="A3022" t="s">
        <v>9932</v>
      </c>
      <c r="B3022" t="s">
        <v>147</v>
      </c>
      <c r="C3022" t="s">
        <v>2691</v>
      </c>
      <c r="D3022" t="s">
        <v>146</v>
      </c>
      <c r="E3022" t="s">
        <v>2692</v>
      </c>
      <c r="F3022" t="s">
        <v>9933</v>
      </c>
      <c r="G3022">
        <v>253384379.1015729</v>
      </c>
      <c r="H3022">
        <v>459900211.41359437</v>
      </c>
      <c r="I3022">
        <v>1718832.0351470001</v>
      </c>
      <c r="J3022">
        <v>236769.03599912298</v>
      </c>
      <c r="K3022">
        <v>3.9137545457326055E-2</v>
      </c>
      <c r="L3022">
        <v>4.0389881499342667E-2</v>
      </c>
      <c r="M3022">
        <v>4.8280593713518713E-2</v>
      </c>
      <c r="N3022">
        <v>1.7628045147353281E-2</v>
      </c>
      <c r="O3022" t="s">
        <v>1539</v>
      </c>
    </row>
    <row r="3023" spans="1:15">
      <c r="A3023" t="s">
        <v>9934</v>
      </c>
      <c r="B3023" t="s">
        <v>147</v>
      </c>
      <c r="C3023" t="s">
        <v>1416</v>
      </c>
      <c r="D3023" t="s">
        <v>146</v>
      </c>
      <c r="E3023" t="s">
        <v>1417</v>
      </c>
      <c r="F3023" t="s">
        <v>9935</v>
      </c>
      <c r="G3023">
        <v>63738429.675190397</v>
      </c>
      <c r="H3023">
        <v>106284977.7145918</v>
      </c>
      <c r="I3023">
        <v>431242.01572859997</v>
      </c>
      <c r="J3023">
        <v>33623.584866574696</v>
      </c>
      <c r="K3023">
        <v>9.8449860943928217E-3</v>
      </c>
      <c r="L3023">
        <v>9.3342806733177023E-3</v>
      </c>
      <c r="M3023">
        <v>1.2113237435565213E-2</v>
      </c>
      <c r="N3023">
        <v>2.5033597385007672E-3</v>
      </c>
      <c r="O3023" t="s">
        <v>1539</v>
      </c>
    </row>
    <row r="3024" spans="1:15">
      <c r="A3024" t="s">
        <v>9936</v>
      </c>
      <c r="B3024" t="s">
        <v>147</v>
      </c>
      <c r="C3024" t="s">
        <v>9937</v>
      </c>
      <c r="D3024" t="s">
        <v>146</v>
      </c>
      <c r="E3024" t="s">
        <v>9938</v>
      </c>
      <c r="F3024" t="s">
        <v>9939</v>
      </c>
      <c r="G3024">
        <v>71447002.75221689</v>
      </c>
      <c r="H3024">
        <v>138619606.14179811</v>
      </c>
      <c r="I3024">
        <v>577221.7093325</v>
      </c>
      <c r="J3024">
        <v>2910.0342247868994</v>
      </c>
      <c r="K3024">
        <v>1.103564603279536E-2</v>
      </c>
      <c r="L3024">
        <v>1.2174009332032415E-2</v>
      </c>
      <c r="M3024">
        <v>1.6213688284278348E-2</v>
      </c>
      <c r="N3024">
        <v>2.1665930461902408E-4</v>
      </c>
      <c r="O3024" t="s">
        <v>1539</v>
      </c>
    </row>
    <row r="3025" spans="1:15">
      <c r="A3025" t="s">
        <v>9940</v>
      </c>
      <c r="B3025" t="s">
        <v>147</v>
      </c>
      <c r="C3025" t="s">
        <v>9941</v>
      </c>
      <c r="D3025" t="s">
        <v>146</v>
      </c>
      <c r="E3025" t="s">
        <v>9942</v>
      </c>
      <c r="F3025" t="s">
        <v>9943</v>
      </c>
      <c r="G3025">
        <v>338961803.18531597</v>
      </c>
      <c r="H3025">
        <v>600000347.45550287</v>
      </c>
      <c r="I3025">
        <v>2193023.6583990003</v>
      </c>
      <c r="J3025">
        <v>371485.33256620198</v>
      </c>
      <c r="K3025">
        <v>5.2355764895611757E-2</v>
      </c>
      <c r="L3025">
        <v>5.2693915618791227E-2</v>
      </c>
      <c r="M3025">
        <v>6.1600250687811588E-2</v>
      </c>
      <c r="N3025">
        <v>2.7658009360990991E-2</v>
      </c>
      <c r="O3025" t="s">
        <v>1539</v>
      </c>
    </row>
    <row r="3026" spans="1:15">
      <c r="A3026" t="s">
        <v>9944</v>
      </c>
      <c r="B3026" t="s">
        <v>147</v>
      </c>
      <c r="C3026" t="s">
        <v>524</v>
      </c>
      <c r="D3026" t="s">
        <v>146</v>
      </c>
      <c r="E3026" t="s">
        <v>525</v>
      </c>
      <c r="F3026" t="s">
        <v>9945</v>
      </c>
      <c r="G3026">
        <v>23101830.366112802</v>
      </c>
      <c r="H3026">
        <v>51638256.945137374</v>
      </c>
      <c r="I3026">
        <v>194459.95399449999</v>
      </c>
      <c r="J3026">
        <v>10692.617827386199</v>
      </c>
      <c r="K3026">
        <v>3.5682899605217326E-3</v>
      </c>
      <c r="L3026">
        <v>4.5350339640767038E-3</v>
      </c>
      <c r="M3026">
        <v>5.4622219276679049E-3</v>
      </c>
      <c r="N3026">
        <v>7.9609206081008264E-4</v>
      </c>
      <c r="O3026" t="s">
        <v>1539</v>
      </c>
    </row>
    <row r="3027" spans="1:15">
      <c r="A3027" t="s">
        <v>9946</v>
      </c>
      <c r="B3027" t="s">
        <v>147</v>
      </c>
      <c r="C3027" t="s">
        <v>532</v>
      </c>
      <c r="D3027" t="s">
        <v>146</v>
      </c>
      <c r="E3027" t="s">
        <v>533</v>
      </c>
      <c r="F3027" t="s">
        <v>9947</v>
      </c>
      <c r="G3027">
        <v>40379577.910559215</v>
      </c>
      <c r="H3027">
        <v>66194172.295821413</v>
      </c>
      <c r="I3027">
        <v>291160.61277810001</v>
      </c>
      <c r="J3027">
        <v>2563.3019208127002</v>
      </c>
      <c r="K3027">
        <v>6.2369968173477675E-3</v>
      </c>
      <c r="L3027">
        <v>5.8133801825346783E-3</v>
      </c>
      <c r="M3027">
        <v>8.1784647734450423E-3</v>
      </c>
      <c r="N3027">
        <v>1.9084421996190008E-4</v>
      </c>
      <c r="O3027" t="s">
        <v>1539</v>
      </c>
    </row>
    <row r="3028" spans="1:15">
      <c r="A3028" t="s">
        <v>9948</v>
      </c>
      <c r="B3028" t="s">
        <v>147</v>
      </c>
      <c r="C3028" t="s">
        <v>3964</v>
      </c>
      <c r="D3028" t="s">
        <v>146</v>
      </c>
      <c r="E3028" t="s">
        <v>3965</v>
      </c>
      <c r="F3028" t="s">
        <v>9949</v>
      </c>
      <c r="G3028">
        <v>85181586.305502608</v>
      </c>
      <c r="H3028">
        <v>199870034.82501051</v>
      </c>
      <c r="I3028">
        <v>783545.85823749995</v>
      </c>
      <c r="J3028">
        <v>5292.0630278432</v>
      </c>
      <c r="K3028">
        <v>1.315707865646425E-2</v>
      </c>
      <c r="L3028">
        <v>1.7553214418055043E-2</v>
      </c>
      <c r="M3028">
        <v>2.2009165796261016E-2</v>
      </c>
      <c r="N3028">
        <v>3.9400728893369564E-4</v>
      </c>
      <c r="O3028" t="s">
        <v>1539</v>
      </c>
    </row>
    <row r="3029" spans="1:15">
      <c r="A3029" t="s">
        <v>9950</v>
      </c>
      <c r="B3029" t="s">
        <v>147</v>
      </c>
      <c r="C3029" t="s">
        <v>193</v>
      </c>
      <c r="D3029" t="s">
        <v>146</v>
      </c>
      <c r="E3029" t="s">
        <v>2958</v>
      </c>
      <c r="F3029" t="s">
        <v>9951</v>
      </c>
      <c r="G3029">
        <v>188416115.5743567</v>
      </c>
      <c r="H3029">
        <v>251610449.3051669</v>
      </c>
      <c r="I3029">
        <v>1142954.4537408999</v>
      </c>
      <c r="J3029">
        <v>57858.363486710994</v>
      </c>
      <c r="K3029">
        <v>2.9102600224728731E-2</v>
      </c>
      <c r="L3029">
        <v>2.2097220177819774E-2</v>
      </c>
      <c r="M3029">
        <v>3.2104660889335661E-2</v>
      </c>
      <c r="N3029">
        <v>4.3076994396323677E-3</v>
      </c>
      <c r="O3029" t="s">
        <v>1539</v>
      </c>
    </row>
    <row r="3030" spans="1:15">
      <c r="A3030" t="s">
        <v>9952</v>
      </c>
      <c r="B3030" t="s">
        <v>147</v>
      </c>
      <c r="C3030" t="s">
        <v>3980</v>
      </c>
      <c r="D3030" t="s">
        <v>146</v>
      </c>
      <c r="E3030" t="s">
        <v>3981</v>
      </c>
      <c r="F3030" t="s">
        <v>9953</v>
      </c>
      <c r="G3030">
        <v>23263334.112330943</v>
      </c>
      <c r="H3030">
        <v>50628973.98563505</v>
      </c>
      <c r="I3030">
        <v>180491.95931729997</v>
      </c>
      <c r="J3030">
        <v>22179.9237381128</v>
      </c>
      <c r="K3030">
        <v>3.5932356980275444E-3</v>
      </c>
      <c r="L3030">
        <v>4.4463955635673713E-3</v>
      </c>
      <c r="M3030">
        <v>5.0698723192055452E-3</v>
      </c>
      <c r="N3030">
        <v>1.6513506310924604E-3</v>
      </c>
      <c r="O3030" t="s">
        <v>1539</v>
      </c>
    </row>
    <row r="3031" spans="1:15">
      <c r="A3031" t="s">
        <v>9954</v>
      </c>
      <c r="B3031" t="s">
        <v>147</v>
      </c>
      <c r="C3031" t="s">
        <v>9955</v>
      </c>
      <c r="D3031" t="s">
        <v>146</v>
      </c>
      <c r="E3031" t="s">
        <v>9956</v>
      </c>
      <c r="F3031" t="s">
        <v>9957</v>
      </c>
      <c r="G3031">
        <v>24216027.131705698</v>
      </c>
      <c r="H3031">
        <v>46143149.350118503</v>
      </c>
      <c r="I3031">
        <v>184210.91922470002</v>
      </c>
      <c r="J3031">
        <v>7243.8599216455004</v>
      </c>
      <c r="K3031">
        <v>3.7403878882488286E-3</v>
      </c>
      <c r="L3031">
        <v>4.0524363503318594E-3</v>
      </c>
      <c r="M3031">
        <v>5.1743348778817283E-3</v>
      </c>
      <c r="N3031">
        <v>5.3932343476003708E-4</v>
      </c>
      <c r="O3031" t="s">
        <v>1539</v>
      </c>
    </row>
    <row r="3032" spans="1:15">
      <c r="A3032" t="s">
        <v>9958</v>
      </c>
      <c r="B3032" t="s">
        <v>147</v>
      </c>
      <c r="C3032" t="s">
        <v>3284</v>
      </c>
      <c r="D3032" t="s">
        <v>146</v>
      </c>
      <c r="E3032" t="s">
        <v>3285</v>
      </c>
      <c r="F3032" t="s">
        <v>9959</v>
      </c>
      <c r="G3032">
        <v>21984126.074821904</v>
      </c>
      <c r="H3032">
        <v>53552034.227230772</v>
      </c>
      <c r="I3032">
        <v>196457.89966719999</v>
      </c>
      <c r="J3032">
        <v>11928.895114757301</v>
      </c>
      <c r="K3032">
        <v>3.3956502632233035E-3</v>
      </c>
      <c r="L3032">
        <v>4.7031078977726641E-3</v>
      </c>
      <c r="M3032">
        <v>5.5183425964201961E-3</v>
      </c>
      <c r="N3032">
        <v>8.881359876878605E-4</v>
      </c>
      <c r="O3032" t="s">
        <v>1539</v>
      </c>
    </row>
    <row r="3033" spans="1:15">
      <c r="A3033" t="s">
        <v>9960</v>
      </c>
      <c r="B3033" t="s">
        <v>147</v>
      </c>
      <c r="C3033" t="s">
        <v>9961</v>
      </c>
      <c r="D3033" t="s">
        <v>146</v>
      </c>
      <c r="E3033" t="s">
        <v>9962</v>
      </c>
      <c r="F3033" t="s">
        <v>9963</v>
      </c>
      <c r="G3033">
        <v>79496401.543083206</v>
      </c>
      <c r="H3033">
        <v>192694771.80604139</v>
      </c>
      <c r="I3033">
        <v>721819.78260560008</v>
      </c>
      <c r="J3033">
        <v>24836.439326793701</v>
      </c>
      <c r="K3033">
        <v>1.2278949634219778E-2</v>
      </c>
      <c r="L3033">
        <v>1.6923060276198928E-2</v>
      </c>
      <c r="M3033">
        <v>2.0275330541754132E-2</v>
      </c>
      <c r="N3033">
        <v>1.8491348410686675E-3</v>
      </c>
      <c r="O3033" t="s">
        <v>1539</v>
      </c>
    </row>
    <row r="3034" spans="1:15">
      <c r="A3034" t="s">
        <v>9964</v>
      </c>
      <c r="B3034" t="s">
        <v>147</v>
      </c>
      <c r="C3034" t="s">
        <v>1734</v>
      </c>
      <c r="D3034" t="s">
        <v>146</v>
      </c>
      <c r="E3034" t="s">
        <v>1735</v>
      </c>
      <c r="F3034" t="s">
        <v>9965</v>
      </c>
      <c r="G3034">
        <v>212458936.07272166</v>
      </c>
      <c r="H3034">
        <v>348183055.45185423</v>
      </c>
      <c r="I3034">
        <v>1514381.684535</v>
      </c>
      <c r="J3034">
        <v>24321.452516523797</v>
      </c>
      <c r="K3034">
        <v>3.2816234757029099E-2</v>
      </c>
      <c r="L3034">
        <v>3.0578529865324069E-2</v>
      </c>
      <c r="M3034">
        <v>4.2537749671378071E-2</v>
      </c>
      <c r="N3034">
        <v>1.8107927888513203E-3</v>
      </c>
      <c r="O3034" t="s">
        <v>1539</v>
      </c>
    </row>
    <row r="3035" spans="1:15">
      <c r="A3035" t="s">
        <v>9966</v>
      </c>
      <c r="B3035" t="s">
        <v>147</v>
      </c>
      <c r="C3035" t="s">
        <v>9967</v>
      </c>
      <c r="D3035" t="s">
        <v>146</v>
      </c>
      <c r="E3035" t="s">
        <v>9968</v>
      </c>
      <c r="F3035" t="s">
        <v>9969</v>
      </c>
      <c r="G3035">
        <v>271581471.65121835</v>
      </c>
      <c r="H3035">
        <v>547845607.1387912</v>
      </c>
      <c r="I3035">
        <v>2080438.8936350001</v>
      </c>
      <c r="J3035">
        <v>183081.82065334619</v>
      </c>
      <c r="K3035">
        <v>4.1948253597181143E-2</v>
      </c>
      <c r="L3035">
        <v>4.8113522462314616E-2</v>
      </c>
      <c r="M3035">
        <v>5.8437836225692319E-2</v>
      </c>
      <c r="N3035">
        <v>1.3630898088163765E-2</v>
      </c>
      <c r="O3035" t="s">
        <v>1539</v>
      </c>
    </row>
    <row r="3036" spans="1:15">
      <c r="A3036" t="s">
        <v>9970</v>
      </c>
      <c r="B3036" t="s">
        <v>147</v>
      </c>
      <c r="C3036" t="s">
        <v>548</v>
      </c>
      <c r="D3036" t="s">
        <v>146</v>
      </c>
      <c r="E3036" t="s">
        <v>549</v>
      </c>
      <c r="F3036" t="s">
        <v>9971</v>
      </c>
      <c r="G3036">
        <v>80631903.059867293</v>
      </c>
      <c r="H3036">
        <v>179400403.07771206</v>
      </c>
      <c r="I3036">
        <v>683834.67352589988</v>
      </c>
      <c r="J3036">
        <v>24695.726105977999</v>
      </c>
      <c r="K3036">
        <v>1.2454338276517199E-2</v>
      </c>
      <c r="L3036">
        <v>1.5755507045694117E-2</v>
      </c>
      <c r="M3036">
        <v>1.9208359726025852E-2</v>
      </c>
      <c r="N3036">
        <v>1.8386583908905376E-3</v>
      </c>
      <c r="O3036" t="s">
        <v>1539</v>
      </c>
    </row>
    <row r="3037" spans="1:15">
      <c r="A3037" t="s">
        <v>9972</v>
      </c>
      <c r="B3037" t="s">
        <v>147</v>
      </c>
      <c r="C3037" t="s">
        <v>9973</v>
      </c>
      <c r="D3037" t="s">
        <v>146</v>
      </c>
      <c r="E3037" t="s">
        <v>9974</v>
      </c>
      <c r="F3037" t="s">
        <v>9975</v>
      </c>
      <c r="G3037">
        <v>40743725.772392102</v>
      </c>
      <c r="H3037">
        <v>93627995.083687901</v>
      </c>
      <c r="I3037">
        <v>303549.7106774</v>
      </c>
      <c r="J3037">
        <v>65108.917683302992</v>
      </c>
      <c r="K3037">
        <v>6.2932428004119391E-3</v>
      </c>
      <c r="L3037">
        <v>8.2227046924540931E-3</v>
      </c>
      <c r="M3037">
        <v>8.5264644557420718E-3</v>
      </c>
      <c r="N3037">
        <v>4.8475212798552974E-3</v>
      </c>
      <c r="O3037" t="s">
        <v>1539</v>
      </c>
    </row>
    <row r="3038" spans="1:15">
      <c r="A3038" t="s">
        <v>9976</v>
      </c>
      <c r="B3038" t="s">
        <v>147</v>
      </c>
      <c r="C3038" t="s">
        <v>8331</v>
      </c>
      <c r="D3038" t="s">
        <v>146</v>
      </c>
      <c r="E3038" t="s">
        <v>8332</v>
      </c>
      <c r="F3038" t="s">
        <v>9977</v>
      </c>
      <c r="G3038">
        <v>39242933.735317953</v>
      </c>
      <c r="H3038">
        <v>91367510.903534576</v>
      </c>
      <c r="I3038">
        <v>323532.18994980003</v>
      </c>
      <c r="J3038">
        <v>34571.850801288696</v>
      </c>
      <c r="K3038">
        <v>6.0614316809528479E-3</v>
      </c>
      <c r="L3038">
        <v>8.0241818696728199E-3</v>
      </c>
      <c r="M3038">
        <v>9.0877560441066357E-3</v>
      </c>
      <c r="N3038">
        <v>2.5739605019760112E-3</v>
      </c>
      <c r="O3038" t="s">
        <v>1539</v>
      </c>
    </row>
    <row r="3039" spans="1:15">
      <c r="A3039" t="s">
        <v>9978</v>
      </c>
      <c r="B3039" t="s">
        <v>147</v>
      </c>
      <c r="C3039" t="s">
        <v>9979</v>
      </c>
      <c r="D3039" t="s">
        <v>146</v>
      </c>
      <c r="E3039" t="s">
        <v>9980</v>
      </c>
      <c r="F3039" t="s">
        <v>9981</v>
      </c>
      <c r="G3039">
        <v>35964729.168649994</v>
      </c>
      <c r="H3039">
        <v>73142094.141991571</v>
      </c>
      <c r="I3039">
        <v>301886.07924389996</v>
      </c>
      <c r="J3039">
        <v>0</v>
      </c>
      <c r="K3039">
        <v>5.5550828653656414E-3</v>
      </c>
      <c r="L3039">
        <v>6.4235685083259362E-3</v>
      </c>
      <c r="M3039">
        <v>8.4797344020268554E-3</v>
      </c>
      <c r="N3039">
        <v>0</v>
      </c>
      <c r="O3039" t="s">
        <v>1539</v>
      </c>
    </row>
    <row r="3040" spans="1:15">
      <c r="A3040" t="s">
        <v>9982</v>
      </c>
      <c r="B3040" t="s">
        <v>147</v>
      </c>
      <c r="C3040" t="s">
        <v>1764</v>
      </c>
      <c r="D3040" t="s">
        <v>146</v>
      </c>
      <c r="E3040" t="s">
        <v>1765</v>
      </c>
      <c r="F3040" t="s">
        <v>9983</v>
      </c>
      <c r="G3040">
        <v>37234886.686315209</v>
      </c>
      <c r="H3040">
        <v>74565420.41706723</v>
      </c>
      <c r="I3040">
        <v>245987.44037640002</v>
      </c>
      <c r="J3040">
        <v>60456.822053355994</v>
      </c>
      <c r="K3040">
        <v>5.7512703642234909E-3</v>
      </c>
      <c r="L3040">
        <v>6.548569493666878E-3</v>
      </c>
      <c r="M3040">
        <v>6.9095871060057762E-3</v>
      </c>
      <c r="N3040">
        <v>4.501161159544572E-3</v>
      </c>
      <c r="O3040" t="s">
        <v>1539</v>
      </c>
    </row>
    <row r="3041" spans="1:15">
      <c r="A3041" t="s">
        <v>9984</v>
      </c>
      <c r="B3041" t="s">
        <v>147</v>
      </c>
      <c r="C3041" t="s">
        <v>9985</v>
      </c>
      <c r="D3041" t="s">
        <v>146</v>
      </c>
      <c r="E3041" t="s">
        <v>9986</v>
      </c>
      <c r="F3041" t="s">
        <v>9987</v>
      </c>
      <c r="G3041">
        <v>18699571.034214403</v>
      </c>
      <c r="H3041">
        <v>45777698.037523217</v>
      </c>
      <c r="I3041">
        <v>143444.13504700002</v>
      </c>
      <c r="J3041">
        <v>33399.033906165998</v>
      </c>
      <c r="K3041">
        <v>2.8883205585877444E-3</v>
      </c>
      <c r="L3041">
        <v>4.0203412678700935E-3</v>
      </c>
      <c r="M3041">
        <v>4.0292290713554342E-3</v>
      </c>
      <c r="N3041">
        <v>2.4866413595486278E-3</v>
      </c>
      <c r="O3041" t="s">
        <v>1539</v>
      </c>
    </row>
    <row r="3042" spans="1:15">
      <c r="A3042" t="s">
        <v>9988</v>
      </c>
      <c r="B3042" t="s">
        <v>147</v>
      </c>
      <c r="C3042" t="s">
        <v>9126</v>
      </c>
      <c r="D3042" t="s">
        <v>146</v>
      </c>
      <c r="E3042" t="s">
        <v>9127</v>
      </c>
      <c r="F3042" t="s">
        <v>9989</v>
      </c>
      <c r="G3042">
        <v>20406160.51141559</v>
      </c>
      <c r="H3042">
        <v>42421861.355306961</v>
      </c>
      <c r="I3042">
        <v>173185.56221400003</v>
      </c>
      <c r="J3042">
        <v>0</v>
      </c>
      <c r="K3042">
        <v>3.1519189835489819E-3</v>
      </c>
      <c r="L3042">
        <v>3.7256211469350606E-3</v>
      </c>
      <c r="M3042">
        <v>4.8646415678343762E-3</v>
      </c>
      <c r="N3042">
        <v>0</v>
      </c>
      <c r="O3042" t="s">
        <v>1539</v>
      </c>
    </row>
    <row r="3043" spans="1:15">
      <c r="A3043" t="s">
        <v>9990</v>
      </c>
      <c r="B3043" t="s">
        <v>147</v>
      </c>
      <c r="C3043" t="s">
        <v>9130</v>
      </c>
      <c r="D3043" t="s">
        <v>146</v>
      </c>
      <c r="E3043" t="s">
        <v>9131</v>
      </c>
      <c r="F3043" t="s">
        <v>9991</v>
      </c>
      <c r="G3043">
        <v>49775942.854133002</v>
      </c>
      <c r="H3043">
        <v>117494434.077397</v>
      </c>
      <c r="I3043">
        <v>448068.30526940001</v>
      </c>
      <c r="J3043">
        <v>12235.813796427299</v>
      </c>
      <c r="K3043">
        <v>7.6883517170329048E-3</v>
      </c>
      <c r="L3043">
        <v>1.0318730349420572E-2</v>
      </c>
      <c r="M3043">
        <v>1.2585874221716292E-2</v>
      </c>
      <c r="N3043">
        <v>9.1098684888351504E-4</v>
      </c>
      <c r="O3043" t="s">
        <v>1539</v>
      </c>
    </row>
    <row r="3044" spans="1:15">
      <c r="A3044" t="s">
        <v>9992</v>
      </c>
      <c r="B3044" t="s">
        <v>147</v>
      </c>
      <c r="C3044" t="s">
        <v>2286</v>
      </c>
      <c r="D3044" t="s">
        <v>146</v>
      </c>
      <c r="E3044" t="s">
        <v>2287</v>
      </c>
      <c r="F3044" t="s">
        <v>9993</v>
      </c>
      <c r="G3044">
        <v>106422886.73233281</v>
      </c>
      <c r="H3044">
        <v>182952979.8899526</v>
      </c>
      <c r="I3044">
        <v>744571.8780574</v>
      </c>
      <c r="J3044">
        <v>50323.585577624697</v>
      </c>
      <c r="K3044">
        <v>1.6437992673245586E-2</v>
      </c>
      <c r="L3044">
        <v>1.6067505502973943E-2</v>
      </c>
      <c r="M3044">
        <v>2.0914418395702353E-2</v>
      </c>
      <c r="N3044">
        <v>3.7467164352620441E-3</v>
      </c>
      <c r="O3044" t="s">
        <v>1539</v>
      </c>
    </row>
    <row r="3045" spans="1:15">
      <c r="A3045" t="s">
        <v>9994</v>
      </c>
      <c r="B3045" t="s">
        <v>147</v>
      </c>
      <c r="C3045" t="s">
        <v>2290</v>
      </c>
      <c r="D3045" t="s">
        <v>146</v>
      </c>
      <c r="E3045" t="s">
        <v>2291</v>
      </c>
      <c r="F3045" t="s">
        <v>9995</v>
      </c>
      <c r="G3045">
        <v>15067073.26164148</v>
      </c>
      <c r="H3045">
        <v>41561858.764579341</v>
      </c>
      <c r="I3045">
        <v>149735.67159010001</v>
      </c>
      <c r="J3045">
        <v>6161.9806450128999</v>
      </c>
      <c r="K3045">
        <v>2.3272479020893791E-3</v>
      </c>
      <c r="L3045">
        <v>3.6500930174265958E-3</v>
      </c>
      <c r="M3045">
        <v>4.2059532151111035E-3</v>
      </c>
      <c r="N3045">
        <v>4.5877482479510896E-4</v>
      </c>
      <c r="O3045" t="s">
        <v>1539</v>
      </c>
    </row>
    <row r="3046" spans="1:15">
      <c r="A3046" t="s">
        <v>9996</v>
      </c>
      <c r="B3046" t="s">
        <v>147</v>
      </c>
      <c r="C3046" t="s">
        <v>9997</v>
      </c>
      <c r="D3046" t="s">
        <v>146</v>
      </c>
      <c r="E3046" t="s">
        <v>9998</v>
      </c>
      <c r="F3046" t="s">
        <v>9999</v>
      </c>
      <c r="G3046">
        <v>43808261.440459952</v>
      </c>
      <c r="H3046">
        <v>88780051.535009906</v>
      </c>
      <c r="I3046">
        <v>346068.63869279996</v>
      </c>
      <c r="J3046">
        <v>17542.376377119203</v>
      </c>
      <c r="K3046">
        <v>6.7665884914125804E-3</v>
      </c>
      <c r="L3046">
        <v>7.796943058544962E-3</v>
      </c>
      <c r="M3046">
        <v>9.7207865574186949E-3</v>
      </c>
      <c r="N3046">
        <v>1.306073665683491E-3</v>
      </c>
      <c r="O3046" t="s">
        <v>1539</v>
      </c>
    </row>
    <row r="3047" spans="1:15">
      <c r="A3047" t="s">
        <v>10000</v>
      </c>
      <c r="B3047" t="s">
        <v>147</v>
      </c>
      <c r="C3047" t="s">
        <v>10001</v>
      </c>
      <c r="D3047" t="s">
        <v>146</v>
      </c>
      <c r="E3047" t="s">
        <v>10002</v>
      </c>
      <c r="F3047" t="s">
        <v>10003</v>
      </c>
      <c r="G3047">
        <v>12942242.117786238</v>
      </c>
      <c r="H3047">
        <v>27916208.848496657</v>
      </c>
      <c r="I3047">
        <v>103703.37921150999</v>
      </c>
      <c r="J3047">
        <v>8234.3892279220017</v>
      </c>
      <c r="K3047">
        <v>1.9990482088934518E-3</v>
      </c>
      <c r="L3047">
        <v>2.4516891693439043E-3</v>
      </c>
      <c r="M3047">
        <v>2.9129435663570661E-3</v>
      </c>
      <c r="N3047">
        <v>6.1307081163782852E-4</v>
      </c>
      <c r="O3047" t="s">
        <v>1539</v>
      </c>
    </row>
    <row r="3048" spans="1:15">
      <c r="A3048" t="s">
        <v>10004</v>
      </c>
      <c r="B3048" t="s">
        <v>147</v>
      </c>
      <c r="C3048" t="s">
        <v>7232</v>
      </c>
      <c r="D3048" t="s">
        <v>146</v>
      </c>
      <c r="E3048" t="s">
        <v>7233</v>
      </c>
      <c r="F3048" t="s">
        <v>10005</v>
      </c>
      <c r="G3048">
        <v>268428629.07320818</v>
      </c>
      <c r="H3048">
        <v>411411069.67188954</v>
      </c>
      <c r="I3048">
        <v>1602113.9181879002</v>
      </c>
      <c r="J3048">
        <v>267209.44576503447</v>
      </c>
      <c r="K3048">
        <v>4.1461268092572744E-2</v>
      </c>
      <c r="L3048">
        <v>3.6131412726448348E-2</v>
      </c>
      <c r="M3048">
        <v>4.5002076750441912E-2</v>
      </c>
      <c r="N3048">
        <v>1.9894409561910464E-2</v>
      </c>
      <c r="O3048" t="s">
        <v>1539</v>
      </c>
    </row>
    <row r="3049" spans="1:15">
      <c r="A3049" t="s">
        <v>10006</v>
      </c>
      <c r="B3049" t="s">
        <v>147</v>
      </c>
      <c r="C3049" t="s">
        <v>143</v>
      </c>
      <c r="D3049" t="s">
        <v>146</v>
      </c>
      <c r="E3049" t="s">
        <v>6490</v>
      </c>
      <c r="F3049" t="s">
        <v>10007</v>
      </c>
      <c r="G3049">
        <v>47821901.441353999</v>
      </c>
      <c r="H3049">
        <v>107603033.76544333</v>
      </c>
      <c r="I3049">
        <v>379960.18581630004</v>
      </c>
      <c r="J3049">
        <v>47183.188732726994</v>
      </c>
      <c r="K3049">
        <v>7.3865320670240967E-3</v>
      </c>
      <c r="L3049">
        <v>9.4500364968250518E-3</v>
      </c>
      <c r="M3049">
        <v>1.0672772547633463E-2</v>
      </c>
      <c r="N3049">
        <v>3.5129060591338598E-3</v>
      </c>
      <c r="O3049" t="s">
        <v>1539</v>
      </c>
    </row>
    <row r="3050" spans="1:15">
      <c r="A3050" t="s">
        <v>10008</v>
      </c>
      <c r="B3050" t="s">
        <v>145</v>
      </c>
      <c r="C3050" t="s">
        <v>1265</v>
      </c>
      <c r="D3050" t="s">
        <v>144</v>
      </c>
      <c r="E3050" t="s">
        <v>1266</v>
      </c>
      <c r="F3050" t="s">
        <v>10009</v>
      </c>
      <c r="G3050">
        <v>77625766.695998788</v>
      </c>
      <c r="H3050">
        <v>140337772.08875</v>
      </c>
      <c r="I3050">
        <v>376811.36977481004</v>
      </c>
      <c r="J3050">
        <v>1062471.5112504801</v>
      </c>
      <c r="K3050">
        <v>3.1557364308227513E-3</v>
      </c>
      <c r="L3050">
        <v>4.1735166036660888E-3</v>
      </c>
      <c r="M3050">
        <v>4.6138705551033296E-3</v>
      </c>
      <c r="N3050">
        <v>4.6068868698110853E-3</v>
      </c>
      <c r="O3050" t="s">
        <v>775</v>
      </c>
    </row>
    <row r="3051" spans="1:15">
      <c r="A3051" t="s">
        <v>10010</v>
      </c>
      <c r="B3051" t="s">
        <v>145</v>
      </c>
      <c r="C3051" t="s">
        <v>6998</v>
      </c>
      <c r="D3051" t="s">
        <v>144</v>
      </c>
      <c r="E3051" t="s">
        <v>6999</v>
      </c>
      <c r="F3051" t="s">
        <v>10011</v>
      </c>
      <c r="G3051">
        <v>74029826.949687511</v>
      </c>
      <c r="H3051">
        <v>148652434.5384388</v>
      </c>
      <c r="I3051">
        <v>410758.66940880002</v>
      </c>
      <c r="J3051">
        <v>1158223.0701338802</v>
      </c>
      <c r="K3051">
        <v>3.0095499447694942E-3</v>
      </c>
      <c r="L3051">
        <v>4.4207870374998962E-3</v>
      </c>
      <c r="M3051">
        <v>5.029538602222345E-3</v>
      </c>
      <c r="N3051">
        <v>5.0220665661256771E-3</v>
      </c>
      <c r="O3051" t="s">
        <v>775</v>
      </c>
    </row>
    <row r="3052" spans="1:15">
      <c r="A3052" t="s">
        <v>10012</v>
      </c>
      <c r="B3052" t="s">
        <v>145</v>
      </c>
      <c r="C3052" t="s">
        <v>10013</v>
      </c>
      <c r="D3052" t="s">
        <v>144</v>
      </c>
      <c r="E3052" t="s">
        <v>10014</v>
      </c>
      <c r="F3052" t="s">
        <v>10015</v>
      </c>
      <c r="G3052">
        <v>220009793.19820309</v>
      </c>
      <c r="H3052">
        <v>390151826.61592573</v>
      </c>
      <c r="I3052">
        <v>1046977.6915684999</v>
      </c>
      <c r="J3052">
        <v>2951898.6750707896</v>
      </c>
      <c r="K3052">
        <v>8.9441038598996065E-3</v>
      </c>
      <c r="L3052">
        <v>1.1602757419452794E-2</v>
      </c>
      <c r="M3052">
        <v>1.2819728730226031E-2</v>
      </c>
      <c r="N3052">
        <v>1.2799461541506076E-2</v>
      </c>
      <c r="O3052" t="s">
        <v>775</v>
      </c>
    </row>
    <row r="3053" spans="1:15">
      <c r="A3053" t="s">
        <v>10016</v>
      </c>
      <c r="B3053" t="s">
        <v>145</v>
      </c>
      <c r="C3053" t="s">
        <v>10017</v>
      </c>
      <c r="D3053" t="s">
        <v>144</v>
      </c>
      <c r="E3053" t="s">
        <v>10018</v>
      </c>
      <c r="F3053" t="s">
        <v>10019</v>
      </c>
      <c r="G3053">
        <v>113925652.50490589</v>
      </c>
      <c r="H3053">
        <v>227791333.48718655</v>
      </c>
      <c r="I3053">
        <v>615451.70956920693</v>
      </c>
      <c r="J3053">
        <v>1735345.5946566397</v>
      </c>
      <c r="K3053">
        <v>4.6314432348597487E-3</v>
      </c>
      <c r="L3053">
        <v>6.7743052945061196E-3</v>
      </c>
      <c r="M3053">
        <v>7.5359045629816851E-3</v>
      </c>
      <c r="N3053">
        <v>7.5244754800050844E-3</v>
      </c>
      <c r="O3053" t="s">
        <v>775</v>
      </c>
    </row>
    <row r="3054" spans="1:15">
      <c r="A3054" t="s">
        <v>10020</v>
      </c>
      <c r="B3054" t="s">
        <v>145</v>
      </c>
      <c r="C3054" t="s">
        <v>2503</v>
      </c>
      <c r="D3054" t="s">
        <v>144</v>
      </c>
      <c r="E3054" t="s">
        <v>2504</v>
      </c>
      <c r="F3054" t="s">
        <v>10021</v>
      </c>
      <c r="G3054">
        <v>1008052652.4920089</v>
      </c>
      <c r="H3054">
        <v>1344307717.4323878</v>
      </c>
      <c r="I3054">
        <v>4249251.2924748166</v>
      </c>
      <c r="J3054">
        <v>11981427.209837999</v>
      </c>
      <c r="K3054">
        <v>4.0980574042053373E-2</v>
      </c>
      <c r="L3054">
        <v>3.9978478321520183E-2</v>
      </c>
      <c r="M3054">
        <v>5.2029999602456148E-2</v>
      </c>
      <c r="N3054">
        <v>5.1951585628527135E-2</v>
      </c>
      <c r="O3054" t="s">
        <v>775</v>
      </c>
    </row>
    <row r="3055" spans="1:15">
      <c r="A3055" t="s">
        <v>10022</v>
      </c>
      <c r="B3055" t="s">
        <v>145</v>
      </c>
      <c r="C3055" t="s">
        <v>5807</v>
      </c>
      <c r="D3055" t="s">
        <v>144</v>
      </c>
      <c r="E3055" t="s">
        <v>5808</v>
      </c>
      <c r="F3055" t="s">
        <v>10023</v>
      </c>
      <c r="G3055">
        <v>88489641.873260006</v>
      </c>
      <c r="H3055">
        <v>162281651.16781601</v>
      </c>
      <c r="I3055">
        <v>311599.04784899997</v>
      </c>
      <c r="J3055">
        <v>878593.83788739995</v>
      </c>
      <c r="K3055">
        <v>3.5973878068543304E-3</v>
      </c>
      <c r="L3055">
        <v>4.8261074373541534E-3</v>
      </c>
      <c r="M3055">
        <v>3.8153776323891688E-3</v>
      </c>
      <c r="N3055">
        <v>3.8095914787367557E-3</v>
      </c>
      <c r="O3055" t="s">
        <v>775</v>
      </c>
    </row>
    <row r="3056" spans="1:15">
      <c r="A3056" t="s">
        <v>10024</v>
      </c>
      <c r="B3056" t="s">
        <v>145</v>
      </c>
      <c r="C3056" t="s">
        <v>10025</v>
      </c>
      <c r="D3056" t="s">
        <v>144</v>
      </c>
      <c r="E3056" t="s">
        <v>10026</v>
      </c>
      <c r="F3056" t="s">
        <v>10027</v>
      </c>
      <c r="G3056">
        <v>79222204.698326007</v>
      </c>
      <c r="H3056">
        <v>153749423.91839802</v>
      </c>
      <c r="I3056">
        <v>402341.01163099997</v>
      </c>
      <c r="J3056">
        <v>1134452.49567409</v>
      </c>
      <c r="K3056">
        <v>3.2206367568088853E-3</v>
      </c>
      <c r="L3056">
        <v>4.5723668259585364E-3</v>
      </c>
      <c r="M3056">
        <v>4.9264685080605405E-3</v>
      </c>
      <c r="N3056">
        <v>4.9189971226562814E-3</v>
      </c>
      <c r="O3056" t="s">
        <v>775</v>
      </c>
    </row>
    <row r="3057" spans="1:15">
      <c r="A3057" t="s">
        <v>10028</v>
      </c>
      <c r="B3057" t="s">
        <v>145</v>
      </c>
      <c r="C3057" t="s">
        <v>10029</v>
      </c>
      <c r="D3057" t="s">
        <v>144</v>
      </c>
      <c r="E3057" t="s">
        <v>10030</v>
      </c>
      <c r="F3057" t="s">
        <v>10031</v>
      </c>
      <c r="G3057">
        <v>165183080.5675965</v>
      </c>
      <c r="H3057">
        <v>245976647.40143511</v>
      </c>
      <c r="I3057">
        <v>746974.9068027999</v>
      </c>
      <c r="J3057">
        <v>2106256.5136108296</v>
      </c>
      <c r="K3057">
        <v>6.7152221136073231E-3</v>
      </c>
      <c r="L3057">
        <v>7.3151198480961464E-3</v>
      </c>
      <c r="M3057">
        <v>9.1463416561930085E-3</v>
      </c>
      <c r="N3057">
        <v>9.1327488542139682E-3</v>
      </c>
      <c r="O3057" t="s">
        <v>775</v>
      </c>
    </row>
    <row r="3058" spans="1:15">
      <c r="A3058" t="s">
        <v>10032</v>
      </c>
      <c r="B3058" t="s">
        <v>145</v>
      </c>
      <c r="C3058" t="s">
        <v>4526</v>
      </c>
      <c r="D3058" t="s">
        <v>144</v>
      </c>
      <c r="E3058" t="s">
        <v>4527</v>
      </c>
      <c r="F3058" t="s">
        <v>10033</v>
      </c>
      <c r="G3058">
        <v>339109779.65806901</v>
      </c>
      <c r="H3058">
        <v>558583705.46345592</v>
      </c>
      <c r="I3058">
        <v>1503131.2820839998</v>
      </c>
      <c r="J3058">
        <v>4238023.0478140004</v>
      </c>
      <c r="K3058">
        <v>1.3785900368703278E-2</v>
      </c>
      <c r="L3058">
        <v>1.6611766986116661E-2</v>
      </c>
      <c r="M3058">
        <v>1.8405105894248174E-2</v>
      </c>
      <c r="N3058">
        <v>1.8376109407349774E-2</v>
      </c>
      <c r="O3058" t="s">
        <v>775</v>
      </c>
    </row>
    <row r="3059" spans="1:15">
      <c r="A3059" t="s">
        <v>10034</v>
      </c>
      <c r="B3059" t="s">
        <v>145</v>
      </c>
      <c r="C3059" t="s">
        <v>808</v>
      </c>
      <c r="D3059" t="s">
        <v>144</v>
      </c>
      <c r="E3059" t="s">
        <v>809</v>
      </c>
      <c r="F3059" t="s">
        <v>10035</v>
      </c>
      <c r="G3059">
        <v>158675913.44929931</v>
      </c>
      <c r="H3059">
        <v>313865668.1356284</v>
      </c>
      <c r="I3059">
        <v>684320.93361397996</v>
      </c>
      <c r="J3059">
        <v>1929522.9962935299</v>
      </c>
      <c r="K3059">
        <v>6.4506848959965521E-3</v>
      </c>
      <c r="L3059">
        <v>9.3340770470290522E-3</v>
      </c>
      <c r="M3059">
        <v>8.3791744599672462E-3</v>
      </c>
      <c r="N3059">
        <v>8.3664305936647192E-3</v>
      </c>
      <c r="O3059" t="s">
        <v>775</v>
      </c>
    </row>
    <row r="3060" spans="1:15">
      <c r="A3060" t="s">
        <v>10036</v>
      </c>
      <c r="B3060" t="s">
        <v>145</v>
      </c>
      <c r="C3060" t="s">
        <v>820</v>
      </c>
      <c r="D3060" t="s">
        <v>144</v>
      </c>
      <c r="E3060" t="s">
        <v>821</v>
      </c>
      <c r="F3060" t="s">
        <v>10037</v>
      </c>
      <c r="G3060">
        <v>374816025.4494729</v>
      </c>
      <c r="H3060">
        <v>541844236.41508842</v>
      </c>
      <c r="I3060">
        <v>1565817.7783491998</v>
      </c>
      <c r="J3060">
        <v>4414364.7558789793</v>
      </c>
      <c r="K3060">
        <v>1.5237473801699115E-2</v>
      </c>
      <c r="L3060">
        <v>1.6113950532498349E-2</v>
      </c>
      <c r="M3060">
        <v>1.9172671319605292E-2</v>
      </c>
      <c r="N3060">
        <v>1.914072877914683E-2</v>
      </c>
      <c r="O3060" t="s">
        <v>775</v>
      </c>
    </row>
    <row r="3061" spans="1:15">
      <c r="A3061" t="s">
        <v>10038</v>
      </c>
      <c r="B3061" t="s">
        <v>145</v>
      </c>
      <c r="C3061" t="s">
        <v>832</v>
      </c>
      <c r="D3061" t="s">
        <v>144</v>
      </c>
      <c r="E3061" t="s">
        <v>833</v>
      </c>
      <c r="F3061" t="s">
        <v>10039</v>
      </c>
      <c r="G3061">
        <v>83019462.592803001</v>
      </c>
      <c r="H3061">
        <v>147766620.17356402</v>
      </c>
      <c r="I3061">
        <v>372497.22559579997</v>
      </c>
      <c r="J3061">
        <v>1050329.80101313</v>
      </c>
      <c r="K3061">
        <v>3.3750074713908003E-3</v>
      </c>
      <c r="L3061">
        <v>4.3944437308865289E-3</v>
      </c>
      <c r="M3061">
        <v>4.5610459739079678E-3</v>
      </c>
      <c r="N3061">
        <v>4.5542402954067843E-3</v>
      </c>
      <c r="O3061" t="s">
        <v>775</v>
      </c>
    </row>
    <row r="3062" spans="1:15">
      <c r="A3062" t="s">
        <v>10040</v>
      </c>
      <c r="B3062" t="s">
        <v>145</v>
      </c>
      <c r="C3062" t="s">
        <v>10041</v>
      </c>
      <c r="D3062" t="s">
        <v>144</v>
      </c>
      <c r="E3062" t="s">
        <v>10042</v>
      </c>
      <c r="F3062" t="s">
        <v>10043</v>
      </c>
      <c r="G3062">
        <v>2293373821.14887</v>
      </c>
      <c r="H3062">
        <v>2505291593.4889455</v>
      </c>
      <c r="I3062">
        <v>6725502.8157449998</v>
      </c>
      <c r="J3062">
        <v>18962602.311069999</v>
      </c>
      <c r="K3062">
        <v>9.3233002712071314E-2</v>
      </c>
      <c r="L3062">
        <v>7.4505073771862801E-2</v>
      </c>
      <c r="M3062">
        <v>8.2350485943072496E-2</v>
      </c>
      <c r="N3062">
        <v>8.2222029183164361E-2</v>
      </c>
      <c r="O3062" t="s">
        <v>775</v>
      </c>
    </row>
    <row r="3063" spans="1:15">
      <c r="A3063" t="s">
        <v>10044</v>
      </c>
      <c r="B3063" t="s">
        <v>145</v>
      </c>
      <c r="C3063" t="s">
        <v>1936</v>
      </c>
      <c r="D3063" t="s">
        <v>144</v>
      </c>
      <c r="E3063" t="s">
        <v>1937</v>
      </c>
      <c r="F3063" t="s">
        <v>10045</v>
      </c>
      <c r="G3063">
        <v>368647088.49004847</v>
      </c>
      <c r="H3063">
        <v>555447035.31097758</v>
      </c>
      <c r="I3063">
        <v>1662309.4812063999</v>
      </c>
      <c r="J3063">
        <v>4686943.1603885405</v>
      </c>
      <c r="K3063">
        <v>1.4986686725050401E-2</v>
      </c>
      <c r="L3063">
        <v>1.6518485293192869E-2</v>
      </c>
      <c r="M3063">
        <v>2.0354164932419247E-2</v>
      </c>
      <c r="N3063">
        <v>2.0322631408471171E-2</v>
      </c>
      <c r="O3063" t="s">
        <v>775</v>
      </c>
    </row>
    <row r="3064" spans="1:15">
      <c r="A3064" t="s">
        <v>10046</v>
      </c>
      <c r="B3064" t="s">
        <v>145</v>
      </c>
      <c r="C3064" t="s">
        <v>10047</v>
      </c>
      <c r="D3064" t="s">
        <v>144</v>
      </c>
      <c r="E3064" t="s">
        <v>10048</v>
      </c>
      <c r="F3064" t="s">
        <v>10049</v>
      </c>
      <c r="G3064">
        <v>169483375.19597048</v>
      </c>
      <c r="H3064">
        <v>294554519.87342292</v>
      </c>
      <c r="I3064">
        <v>785342.79773950006</v>
      </c>
      <c r="J3064">
        <v>2214402.09660153</v>
      </c>
      <c r="K3064">
        <v>6.8900428851067777E-3</v>
      </c>
      <c r="L3064">
        <v>8.7597812127100955E-3</v>
      </c>
      <c r="M3064">
        <v>9.6161376773694664E-3</v>
      </c>
      <c r="N3064">
        <v>9.6016691603420315E-3</v>
      </c>
      <c r="O3064" t="s">
        <v>775</v>
      </c>
    </row>
    <row r="3065" spans="1:15">
      <c r="A3065" t="s">
        <v>10050</v>
      </c>
      <c r="B3065" t="s">
        <v>145</v>
      </c>
      <c r="C3065" t="s">
        <v>1338</v>
      </c>
      <c r="D3065" t="s">
        <v>144</v>
      </c>
      <c r="E3065" t="s">
        <v>1339</v>
      </c>
      <c r="F3065" t="s">
        <v>10051</v>
      </c>
      <c r="G3065">
        <v>221249915.63591871</v>
      </c>
      <c r="H3065">
        <v>345209651.13108367</v>
      </c>
      <c r="I3065">
        <v>660108.20965099009</v>
      </c>
      <c r="J3065">
        <v>1861308.144793961</v>
      </c>
      <c r="K3065">
        <v>8.9945188151644741E-3</v>
      </c>
      <c r="L3065">
        <v>1.026621834804552E-2</v>
      </c>
      <c r="M3065">
        <v>8.0827015212168937E-3</v>
      </c>
      <c r="N3065">
        <v>8.0706503300324185E-3</v>
      </c>
      <c r="O3065" t="s">
        <v>775</v>
      </c>
    </row>
    <row r="3066" spans="1:15">
      <c r="A3066" t="s">
        <v>10052</v>
      </c>
      <c r="B3066" t="s">
        <v>145</v>
      </c>
      <c r="C3066" t="s">
        <v>6868</v>
      </c>
      <c r="D3066" t="s">
        <v>144</v>
      </c>
      <c r="E3066" t="s">
        <v>6869</v>
      </c>
      <c r="F3066" t="s">
        <v>10053</v>
      </c>
      <c r="G3066">
        <v>244523405.58845198</v>
      </c>
      <c r="H3066">
        <v>379319469.56675714</v>
      </c>
      <c r="I3066">
        <v>1072801.2416649</v>
      </c>
      <c r="J3066">
        <v>3024645.1906702053</v>
      </c>
      <c r="K3066">
        <v>9.9406608404435919E-3</v>
      </c>
      <c r="L3066">
        <v>1.1280613057826801E-2</v>
      </c>
      <c r="M3066">
        <v>1.3135925445546008E-2</v>
      </c>
      <c r="N3066">
        <v>1.3114891145020825E-2</v>
      </c>
      <c r="O3066" t="s">
        <v>775</v>
      </c>
    </row>
    <row r="3067" spans="1:15">
      <c r="A3067" t="s">
        <v>10054</v>
      </c>
      <c r="B3067" t="s">
        <v>145</v>
      </c>
      <c r="C3067" t="s">
        <v>10055</v>
      </c>
      <c r="D3067" t="s">
        <v>144</v>
      </c>
      <c r="E3067" t="s">
        <v>10056</v>
      </c>
      <c r="F3067" t="s">
        <v>10057</v>
      </c>
      <c r="G3067">
        <v>412749258.46852899</v>
      </c>
      <c r="H3067">
        <v>561976668.40336418</v>
      </c>
      <c r="I3067">
        <v>1518378.5097757</v>
      </c>
      <c r="J3067">
        <v>4281270.7228883998</v>
      </c>
      <c r="K3067">
        <v>1.6779581409420739E-2</v>
      </c>
      <c r="L3067">
        <v>1.6712670591429533E-2</v>
      </c>
      <c r="M3067">
        <v>1.8591800724968736E-2</v>
      </c>
      <c r="N3067">
        <v>1.8563631749681203E-2</v>
      </c>
      <c r="O3067" t="s">
        <v>775</v>
      </c>
    </row>
    <row r="3068" spans="1:15">
      <c r="A3068" t="s">
        <v>10058</v>
      </c>
      <c r="B3068" t="s">
        <v>145</v>
      </c>
      <c r="C3068" t="s">
        <v>7858</v>
      </c>
      <c r="D3068" t="s">
        <v>144</v>
      </c>
      <c r="E3068" t="s">
        <v>7859</v>
      </c>
      <c r="F3068" t="s">
        <v>10059</v>
      </c>
      <c r="G3068">
        <v>28292392.739521001</v>
      </c>
      <c r="H3068">
        <v>64200529.176644504</v>
      </c>
      <c r="I3068">
        <v>89023.501480000006</v>
      </c>
      <c r="J3068">
        <v>251013.2974516</v>
      </c>
      <c r="K3068">
        <v>1.1501765236394583E-3</v>
      </c>
      <c r="L3068">
        <v>1.9092648436333146E-3</v>
      </c>
      <c r="M3068">
        <v>1.0900491469677197E-3</v>
      </c>
      <c r="N3068">
        <v>1.0883961140913253E-3</v>
      </c>
      <c r="O3068" t="s">
        <v>775</v>
      </c>
    </row>
    <row r="3069" spans="1:15">
      <c r="A3069" t="s">
        <v>10060</v>
      </c>
      <c r="B3069" t="s">
        <v>145</v>
      </c>
      <c r="C3069" t="s">
        <v>10061</v>
      </c>
      <c r="D3069" t="s">
        <v>144</v>
      </c>
      <c r="E3069" t="s">
        <v>10062</v>
      </c>
      <c r="F3069" t="s">
        <v>10063</v>
      </c>
      <c r="G3069">
        <v>460861331.554322</v>
      </c>
      <c r="H3069">
        <v>665326104.90195</v>
      </c>
      <c r="I3069">
        <v>2094005.7387019</v>
      </c>
      <c r="J3069">
        <v>5904052.0170447994</v>
      </c>
      <c r="K3069">
        <v>1.8735491518416414E-2</v>
      </c>
      <c r="L3069">
        <v>1.9786188025735153E-2</v>
      </c>
      <c r="M3069">
        <v>2.5640074039666002E-2</v>
      </c>
      <c r="N3069">
        <v>2.5600027321196608E-2</v>
      </c>
      <c r="O3069" t="s">
        <v>775</v>
      </c>
    </row>
    <row r="3070" spans="1:15">
      <c r="A3070" t="s">
        <v>10064</v>
      </c>
      <c r="B3070" t="s">
        <v>145</v>
      </c>
      <c r="C3070" t="s">
        <v>7657</v>
      </c>
      <c r="D3070" t="s">
        <v>144</v>
      </c>
      <c r="E3070" t="s">
        <v>7658</v>
      </c>
      <c r="F3070" t="s">
        <v>10065</v>
      </c>
      <c r="G3070">
        <v>42738916.224656999</v>
      </c>
      <c r="H3070">
        <v>99999093.286324009</v>
      </c>
      <c r="I3070">
        <v>256090.47977000001</v>
      </c>
      <c r="J3070">
        <v>722080.23716500006</v>
      </c>
      <c r="K3070">
        <v>1.7374740461144284E-3</v>
      </c>
      <c r="L3070">
        <v>2.9738813005959325E-3</v>
      </c>
      <c r="M3070">
        <v>3.13570241991163E-3</v>
      </c>
      <c r="N3070">
        <v>3.1309469744090612E-3</v>
      </c>
      <c r="O3070" t="s">
        <v>775</v>
      </c>
    </row>
    <row r="3071" spans="1:15">
      <c r="A3071" t="s">
        <v>10066</v>
      </c>
      <c r="B3071" t="s">
        <v>145</v>
      </c>
      <c r="C3071" t="s">
        <v>868</v>
      </c>
      <c r="D3071" t="s">
        <v>144</v>
      </c>
      <c r="E3071" t="s">
        <v>869</v>
      </c>
      <c r="F3071" t="s">
        <v>10067</v>
      </c>
      <c r="G3071">
        <v>199410302.14452839</v>
      </c>
      <c r="H3071">
        <v>339098545.42735904</v>
      </c>
      <c r="I3071">
        <v>795195.40889958991</v>
      </c>
      <c r="J3071">
        <v>2242171.7342302301</v>
      </c>
      <c r="K3071">
        <v>8.1066684677434161E-3</v>
      </c>
      <c r="L3071">
        <v>1.0084479670413357E-2</v>
      </c>
      <c r="M3071">
        <v>9.736778072455177E-3</v>
      </c>
      <c r="N3071">
        <v>9.7220785808454589E-3</v>
      </c>
      <c r="O3071" t="s">
        <v>775</v>
      </c>
    </row>
    <row r="3072" spans="1:15">
      <c r="A3072" t="s">
        <v>10068</v>
      </c>
      <c r="B3072" t="s">
        <v>145</v>
      </c>
      <c r="C3072" t="s">
        <v>3832</v>
      </c>
      <c r="D3072" t="s">
        <v>144</v>
      </c>
      <c r="E3072" t="s">
        <v>3833</v>
      </c>
      <c r="F3072" t="s">
        <v>10069</v>
      </c>
      <c r="G3072">
        <v>122753954.45054899</v>
      </c>
      <c r="H3072">
        <v>195859407.95072827</v>
      </c>
      <c r="I3072">
        <v>480336.21243119997</v>
      </c>
      <c r="J3072">
        <v>1354389.152459044</v>
      </c>
      <c r="K3072">
        <v>4.9903420291386507E-3</v>
      </c>
      <c r="L3072">
        <v>5.8246791216667896E-3</v>
      </c>
      <c r="M3072">
        <v>5.8814815179558458E-3</v>
      </c>
      <c r="N3072">
        <v>5.8726446187103024E-3</v>
      </c>
      <c r="O3072" t="s">
        <v>775</v>
      </c>
    </row>
    <row r="3073" spans="1:15">
      <c r="A3073" t="s">
        <v>10070</v>
      </c>
      <c r="B3073" t="s">
        <v>145</v>
      </c>
      <c r="C3073" t="s">
        <v>10071</v>
      </c>
      <c r="D3073" t="s">
        <v>144</v>
      </c>
      <c r="E3073" t="s">
        <v>10072</v>
      </c>
      <c r="F3073" t="s">
        <v>10073</v>
      </c>
      <c r="G3073">
        <v>75454695.327633783</v>
      </c>
      <c r="H3073">
        <v>135407340.63602388</v>
      </c>
      <c r="I3073">
        <v>300641.51883114967</v>
      </c>
      <c r="J3073">
        <v>847697.65572676656</v>
      </c>
      <c r="K3073">
        <v>3.0674754151487019E-3</v>
      </c>
      <c r="L3073">
        <v>4.0268900951721609E-3</v>
      </c>
      <c r="M3073">
        <v>3.6812080596335395E-3</v>
      </c>
      <c r="N3073">
        <v>3.675625330547435E-3</v>
      </c>
      <c r="O3073" t="s">
        <v>775</v>
      </c>
    </row>
    <row r="3074" spans="1:15">
      <c r="A3074" t="s">
        <v>10074</v>
      </c>
      <c r="B3074" t="s">
        <v>145</v>
      </c>
      <c r="C3074" t="s">
        <v>93</v>
      </c>
      <c r="D3074" t="s">
        <v>144</v>
      </c>
      <c r="E3074" t="s">
        <v>3199</v>
      </c>
      <c r="F3074" t="s">
        <v>10075</v>
      </c>
      <c r="G3074">
        <v>149755278.70680895</v>
      </c>
      <c r="H3074">
        <v>241576664.49913901</v>
      </c>
      <c r="I3074">
        <v>448605.00415164651</v>
      </c>
      <c r="J3074">
        <v>1264861.5972301178</v>
      </c>
      <c r="K3074">
        <v>6.0880324773326996E-3</v>
      </c>
      <c r="L3074">
        <v>7.1842683928873049E-3</v>
      </c>
      <c r="M3074">
        <v>5.4929484234094248E-3</v>
      </c>
      <c r="N3074">
        <v>5.4844522631477518E-3</v>
      </c>
      <c r="O3074" t="s">
        <v>775</v>
      </c>
    </row>
    <row r="3075" spans="1:15">
      <c r="A3075" t="s">
        <v>10076</v>
      </c>
      <c r="B3075" t="s">
        <v>145</v>
      </c>
      <c r="C3075" t="s">
        <v>4592</v>
      </c>
      <c r="D3075" t="s">
        <v>144</v>
      </c>
      <c r="E3075" t="s">
        <v>4593</v>
      </c>
      <c r="F3075" t="s">
        <v>10077</v>
      </c>
      <c r="G3075">
        <v>27226584.726702299</v>
      </c>
      <c r="H3075">
        <v>72816549.483319595</v>
      </c>
      <c r="I3075">
        <v>223929.1524734</v>
      </c>
      <c r="J3075">
        <v>631406.13686183002</v>
      </c>
      <c r="K3075">
        <v>1.106848008927498E-3</v>
      </c>
      <c r="L3075">
        <v>2.1654973836845565E-3</v>
      </c>
      <c r="M3075">
        <v>2.7419027287942854E-3</v>
      </c>
      <c r="N3075">
        <v>2.7377831881848411E-3</v>
      </c>
      <c r="O3075" t="s">
        <v>775</v>
      </c>
    </row>
    <row r="3076" spans="1:15">
      <c r="A3076" t="s">
        <v>10078</v>
      </c>
      <c r="B3076" t="s">
        <v>145</v>
      </c>
      <c r="C3076" t="s">
        <v>468</v>
      </c>
      <c r="D3076" t="s">
        <v>144</v>
      </c>
      <c r="E3076" t="s">
        <v>469</v>
      </c>
      <c r="F3076" t="s">
        <v>10079</v>
      </c>
      <c r="G3076">
        <v>198317508.28141451</v>
      </c>
      <c r="H3076">
        <v>348375402.19619393</v>
      </c>
      <c r="I3076">
        <v>747974.52662280004</v>
      </c>
      <c r="J3076">
        <v>2108797.4431582903</v>
      </c>
      <c r="K3076">
        <v>8.0622428916494182E-3</v>
      </c>
      <c r="L3076">
        <v>1.0360364880633738E-2</v>
      </c>
      <c r="M3076">
        <v>9.1585815109950352E-3</v>
      </c>
      <c r="N3076">
        <v>9.1437663495965351E-3</v>
      </c>
      <c r="O3076" t="s">
        <v>775</v>
      </c>
    </row>
    <row r="3077" spans="1:15">
      <c r="A3077" t="s">
        <v>10080</v>
      </c>
      <c r="B3077" t="s">
        <v>145</v>
      </c>
      <c r="C3077" t="s">
        <v>472</v>
      </c>
      <c r="D3077" t="s">
        <v>144</v>
      </c>
      <c r="E3077" t="s">
        <v>473</v>
      </c>
      <c r="F3077" t="s">
        <v>10081</v>
      </c>
      <c r="G3077">
        <v>390374334.83836997</v>
      </c>
      <c r="H3077">
        <v>528865728.72632301</v>
      </c>
      <c r="I3077">
        <v>1650070.7742560003</v>
      </c>
      <c r="J3077">
        <v>4652186.0882361596</v>
      </c>
      <c r="K3077">
        <v>1.5869968987644697E-2</v>
      </c>
      <c r="L3077">
        <v>1.5727981619612832E-2</v>
      </c>
      <c r="M3077">
        <v>2.020430796375948E-2</v>
      </c>
      <c r="N3077">
        <v>2.0171924403496119E-2</v>
      </c>
      <c r="O3077" t="s">
        <v>775</v>
      </c>
    </row>
    <row r="3078" spans="1:15">
      <c r="A3078" t="s">
        <v>10082</v>
      </c>
      <c r="B3078" t="s">
        <v>145</v>
      </c>
      <c r="C3078" t="s">
        <v>635</v>
      </c>
      <c r="D3078" t="s">
        <v>144</v>
      </c>
      <c r="E3078" t="s">
        <v>636</v>
      </c>
      <c r="F3078" t="s">
        <v>10083</v>
      </c>
      <c r="G3078">
        <v>210371657.44849235</v>
      </c>
      <c r="H3078">
        <v>359102995.39280462</v>
      </c>
      <c r="I3078">
        <v>830920.00892639998</v>
      </c>
      <c r="J3078">
        <v>2342500.3123624921</v>
      </c>
      <c r="K3078">
        <v>8.552282723630622E-3</v>
      </c>
      <c r="L3078">
        <v>1.0679393661389329E-2</v>
      </c>
      <c r="M3078">
        <v>1.0174208291864554E-2</v>
      </c>
      <c r="N3078">
        <v>1.0157104277412459E-2</v>
      </c>
      <c r="O3078" t="s">
        <v>775</v>
      </c>
    </row>
    <row r="3079" spans="1:15">
      <c r="A3079" t="s">
        <v>10084</v>
      </c>
      <c r="B3079" t="s">
        <v>145</v>
      </c>
      <c r="C3079" t="s">
        <v>10085</v>
      </c>
      <c r="D3079" t="s">
        <v>144</v>
      </c>
      <c r="E3079" t="s">
        <v>10086</v>
      </c>
      <c r="F3079" t="s">
        <v>10087</v>
      </c>
      <c r="G3079">
        <v>612410419.45663977</v>
      </c>
      <c r="H3079">
        <v>751620997.90492487</v>
      </c>
      <c r="I3079">
        <v>921607.54514129495</v>
      </c>
      <c r="J3079">
        <v>2607296.2403707467</v>
      </c>
      <c r="K3079">
        <v>2.4896448093882417E-2</v>
      </c>
      <c r="L3079">
        <v>2.2352518981393638E-2</v>
      </c>
      <c r="M3079">
        <v>1.1284632728650596E-2</v>
      </c>
      <c r="N3079">
        <v>1.1305262012470146E-2</v>
      </c>
      <c r="O3079" t="s">
        <v>775</v>
      </c>
    </row>
    <row r="3080" spans="1:15">
      <c r="A3080" t="s">
        <v>10088</v>
      </c>
      <c r="B3080" t="s">
        <v>145</v>
      </c>
      <c r="C3080" t="s">
        <v>10089</v>
      </c>
      <c r="D3080" t="s">
        <v>144</v>
      </c>
      <c r="E3080" t="s">
        <v>10090</v>
      </c>
      <c r="F3080" t="s">
        <v>10091</v>
      </c>
      <c r="G3080">
        <v>76906270.993080005</v>
      </c>
      <c r="H3080">
        <v>127685775.445648</v>
      </c>
      <c r="I3080">
        <v>411619.49459000002</v>
      </c>
      <c r="J3080">
        <v>1160614.4459653799</v>
      </c>
      <c r="K3080">
        <v>3.1264866224387233E-3</v>
      </c>
      <c r="L3080">
        <v>3.7972578297550933E-3</v>
      </c>
      <c r="M3080">
        <v>5.0400789846927665E-3</v>
      </c>
      <c r="N3080">
        <v>5.0324355951323497E-3</v>
      </c>
      <c r="O3080" t="s">
        <v>775</v>
      </c>
    </row>
    <row r="3081" spans="1:15">
      <c r="A3081" t="s">
        <v>10092</v>
      </c>
      <c r="B3081" t="s">
        <v>145</v>
      </c>
      <c r="C3081" t="s">
        <v>10093</v>
      </c>
      <c r="D3081" t="s">
        <v>144</v>
      </c>
      <c r="E3081" t="s">
        <v>10094</v>
      </c>
      <c r="F3081" t="s">
        <v>10095</v>
      </c>
      <c r="G3081">
        <v>435887111.75287008</v>
      </c>
      <c r="H3081">
        <v>599113751.04227495</v>
      </c>
      <c r="I3081">
        <v>1830612.9586501997</v>
      </c>
      <c r="J3081">
        <v>5161830.1320754373</v>
      </c>
      <c r="K3081">
        <v>1.7720209369030841E-2</v>
      </c>
      <c r="L3081">
        <v>1.7817093361567254E-2</v>
      </c>
      <c r="M3081">
        <v>2.241495853151769E-2</v>
      </c>
      <c r="N3081">
        <v>2.2381745964807683E-2</v>
      </c>
      <c r="O3081" t="s">
        <v>775</v>
      </c>
    </row>
    <row r="3082" spans="1:15">
      <c r="A3082" t="s">
        <v>10096</v>
      </c>
      <c r="B3082" t="s">
        <v>145</v>
      </c>
      <c r="C3082" t="s">
        <v>902</v>
      </c>
      <c r="D3082" t="s">
        <v>144</v>
      </c>
      <c r="E3082" t="s">
        <v>903</v>
      </c>
      <c r="F3082" t="s">
        <v>10097</v>
      </c>
      <c r="G3082">
        <v>81899943.278903991</v>
      </c>
      <c r="H3082">
        <v>153399494.54231799</v>
      </c>
      <c r="I3082">
        <v>344716.75970699999</v>
      </c>
      <c r="J3082">
        <v>971973.49795059999</v>
      </c>
      <c r="K3082">
        <v>3.3294954199901807E-3</v>
      </c>
      <c r="L3082">
        <v>4.5619602473201282E-3</v>
      </c>
      <c r="M3082">
        <v>4.2208877837557257E-3</v>
      </c>
      <c r="N3082">
        <v>4.2144865985562661E-3</v>
      </c>
      <c r="O3082" t="s">
        <v>775</v>
      </c>
    </row>
    <row r="3083" spans="1:15">
      <c r="A3083" t="s">
        <v>10098</v>
      </c>
      <c r="B3083" t="s">
        <v>145</v>
      </c>
      <c r="C3083" t="s">
        <v>10099</v>
      </c>
      <c r="D3083" t="s">
        <v>144</v>
      </c>
      <c r="E3083" t="s">
        <v>10100</v>
      </c>
      <c r="F3083" t="s">
        <v>10101</v>
      </c>
      <c r="G3083">
        <v>95410241.650777802</v>
      </c>
      <c r="H3083">
        <v>182744099.44966599</v>
      </c>
      <c r="I3083">
        <v>578191.39920700004</v>
      </c>
      <c r="J3083">
        <v>1630317.8269169102</v>
      </c>
      <c r="K3083">
        <v>3.8787323883073656E-3</v>
      </c>
      <c r="L3083">
        <v>5.434641878117201E-3</v>
      </c>
      <c r="M3083">
        <v>7.0796703231365945E-3</v>
      </c>
      <c r="N3083">
        <v>7.0690740513152384E-3</v>
      </c>
      <c r="O3083" t="s">
        <v>775</v>
      </c>
    </row>
    <row r="3084" spans="1:15">
      <c r="A3084" t="s">
        <v>10102</v>
      </c>
      <c r="B3084" t="s">
        <v>145</v>
      </c>
      <c r="C3084" t="s">
        <v>910</v>
      </c>
      <c r="D3084" t="s">
        <v>144</v>
      </c>
      <c r="E3084" t="s">
        <v>911</v>
      </c>
      <c r="F3084" t="s">
        <v>10103</v>
      </c>
      <c r="G3084">
        <v>178698584.54913664</v>
      </c>
      <c r="H3084">
        <v>332157964.19990557</v>
      </c>
      <c r="I3084">
        <v>782380.38667069993</v>
      </c>
      <c r="J3084">
        <v>2206001.238824239</v>
      </c>
      <c r="K3084">
        <v>7.2646707066564486E-3</v>
      </c>
      <c r="L3084">
        <v>9.8780731516213138E-3</v>
      </c>
      <c r="M3084">
        <v>9.5798644056510011E-3</v>
      </c>
      <c r="N3084">
        <v>9.5652429588114121E-3</v>
      </c>
      <c r="O3084" t="s">
        <v>775</v>
      </c>
    </row>
    <row r="3085" spans="1:15">
      <c r="A3085" t="s">
        <v>10104</v>
      </c>
      <c r="B3085" t="s">
        <v>145</v>
      </c>
      <c r="C3085" t="s">
        <v>10105</v>
      </c>
      <c r="D3085" t="s">
        <v>144</v>
      </c>
      <c r="E3085" t="s">
        <v>10106</v>
      </c>
      <c r="F3085" t="s">
        <v>10107</v>
      </c>
      <c r="G3085">
        <v>316435147.81317669</v>
      </c>
      <c r="H3085">
        <v>443363049.91905892</v>
      </c>
      <c r="I3085">
        <v>1579406.0655196002</v>
      </c>
      <c r="J3085">
        <v>4452738.0082728006</v>
      </c>
      <c r="K3085">
        <v>1.2864103846568461E-2</v>
      </c>
      <c r="L3085">
        <v>1.3185210387400493E-2</v>
      </c>
      <c r="M3085">
        <v>1.9339053236656432E-2</v>
      </c>
      <c r="N3085">
        <v>1.9307115577035627E-2</v>
      </c>
      <c r="O3085" t="s">
        <v>775</v>
      </c>
    </row>
    <row r="3086" spans="1:15">
      <c r="A3086" t="s">
        <v>10108</v>
      </c>
      <c r="B3086" t="s">
        <v>145</v>
      </c>
      <c r="C3086" t="s">
        <v>10109</v>
      </c>
      <c r="D3086" t="s">
        <v>144</v>
      </c>
      <c r="E3086" t="s">
        <v>10110</v>
      </c>
      <c r="F3086" t="s">
        <v>10111</v>
      </c>
      <c r="G3086">
        <v>632617590.93588209</v>
      </c>
      <c r="H3086">
        <v>966854070.63079381</v>
      </c>
      <c r="I3086">
        <v>3140780.1384611996</v>
      </c>
      <c r="J3086">
        <v>8855719.0535192695</v>
      </c>
      <c r="K3086">
        <v>2.5717934436821358E-2</v>
      </c>
      <c r="L3086">
        <v>2.8753353121124821E-2</v>
      </c>
      <c r="M3086">
        <v>3.8457313561317666E-2</v>
      </c>
      <c r="N3086">
        <v>3.8398484475482296E-2</v>
      </c>
      <c r="O3086" t="s">
        <v>775</v>
      </c>
    </row>
    <row r="3087" spans="1:15">
      <c r="A3087" t="s">
        <v>10112</v>
      </c>
      <c r="B3087" t="s">
        <v>145</v>
      </c>
      <c r="C3087" t="s">
        <v>10113</v>
      </c>
      <c r="D3087" t="s">
        <v>144</v>
      </c>
      <c r="E3087" t="s">
        <v>10114</v>
      </c>
      <c r="F3087" t="s">
        <v>10115</v>
      </c>
      <c r="G3087">
        <v>304349707.686005</v>
      </c>
      <c r="H3087">
        <v>538624682.12828279</v>
      </c>
      <c r="I3087">
        <v>1300250.7374286999</v>
      </c>
      <c r="J3087">
        <v>3666273.7465654202</v>
      </c>
      <c r="K3087">
        <v>1.2372791936681603E-2</v>
      </c>
      <c r="L3087">
        <v>1.6018203941453067E-2</v>
      </c>
      <c r="M3087">
        <v>1.5920933052680716E-2</v>
      </c>
      <c r="N3087">
        <v>1.5896998842167963E-2</v>
      </c>
      <c r="O3087" t="s">
        <v>775</v>
      </c>
    </row>
    <row r="3088" spans="1:15">
      <c r="A3088" t="s">
        <v>10116</v>
      </c>
      <c r="B3088" t="s">
        <v>145</v>
      </c>
      <c r="C3088" t="s">
        <v>4648</v>
      </c>
      <c r="D3088" t="s">
        <v>144</v>
      </c>
      <c r="E3088" t="s">
        <v>4649</v>
      </c>
      <c r="F3088" t="s">
        <v>10117</v>
      </c>
      <c r="G3088">
        <v>108940104.408565</v>
      </c>
      <c r="H3088">
        <v>191252457.60116482</v>
      </c>
      <c r="I3088">
        <v>395740.71791550005</v>
      </c>
      <c r="J3088">
        <v>1115685.0012026001</v>
      </c>
      <c r="K3088">
        <v>4.4287647116722549E-3</v>
      </c>
      <c r="L3088">
        <v>5.6876726444369174E-3</v>
      </c>
      <c r="M3088">
        <v>4.8456511461874687E-3</v>
      </c>
      <c r="N3088">
        <v>4.8376210829748035E-3</v>
      </c>
      <c r="O3088" t="s">
        <v>775</v>
      </c>
    </row>
    <row r="3089" spans="1:15">
      <c r="A3089" t="s">
        <v>10118</v>
      </c>
      <c r="B3089" t="s">
        <v>145</v>
      </c>
      <c r="C3089" t="s">
        <v>4658</v>
      </c>
      <c r="D3089" t="s">
        <v>144</v>
      </c>
      <c r="E3089" t="s">
        <v>4659</v>
      </c>
      <c r="F3089" t="s">
        <v>10119</v>
      </c>
      <c r="G3089">
        <v>11568556.411701154</v>
      </c>
      <c r="H3089">
        <v>18949808.419608407</v>
      </c>
      <c r="I3089">
        <v>60122.988519410406</v>
      </c>
      <c r="J3089">
        <v>169524.5496725917</v>
      </c>
      <c r="K3089">
        <v>4.7029892874881219E-4</v>
      </c>
      <c r="L3089">
        <v>5.6354991887367343E-4</v>
      </c>
      <c r="M3089">
        <v>7.3617652933429998E-4</v>
      </c>
      <c r="N3089">
        <v>7.3506010629698841E-4</v>
      </c>
      <c r="O3089" t="s">
        <v>775</v>
      </c>
    </row>
    <row r="3090" spans="1:15">
      <c r="A3090" t="s">
        <v>10120</v>
      </c>
      <c r="B3090" t="s">
        <v>145</v>
      </c>
      <c r="C3090" t="s">
        <v>10121</v>
      </c>
      <c r="D3090" t="s">
        <v>144</v>
      </c>
      <c r="E3090" t="s">
        <v>10122</v>
      </c>
      <c r="F3090" t="s">
        <v>10123</v>
      </c>
      <c r="G3090">
        <v>3239453415.9583988</v>
      </c>
      <c r="H3090">
        <v>2798826647.6515846</v>
      </c>
      <c r="I3090">
        <v>3837512.2785641951</v>
      </c>
      <c r="J3090">
        <v>10964240.700025901</v>
      </c>
      <c r="K3090">
        <v>0.13169417315681164</v>
      </c>
      <c r="L3090">
        <v>8.3234537009536688E-2</v>
      </c>
      <c r="M3090">
        <v>4.6988457162256421E-2</v>
      </c>
      <c r="N3090">
        <v>4.7541054968098378E-2</v>
      </c>
      <c r="O3090" t="s">
        <v>775</v>
      </c>
    </row>
    <row r="3091" spans="1:15">
      <c r="A3091" t="s">
        <v>10124</v>
      </c>
      <c r="B3091" t="s">
        <v>145</v>
      </c>
      <c r="C3091" t="s">
        <v>524</v>
      </c>
      <c r="D3091" t="s">
        <v>144</v>
      </c>
      <c r="E3091" t="s">
        <v>525</v>
      </c>
      <c r="F3091" t="s">
        <v>10125</v>
      </c>
      <c r="G3091">
        <v>265477211.00787681</v>
      </c>
      <c r="H3091">
        <v>456983689.51593614</v>
      </c>
      <c r="I3091">
        <v>1313771.030706</v>
      </c>
      <c r="J3091">
        <v>3703930.2775169001</v>
      </c>
      <c r="K3091">
        <v>1.0792500248167709E-2</v>
      </c>
      <c r="L3091">
        <v>1.3590275714176304E-2</v>
      </c>
      <c r="M3091">
        <v>1.6086482417833305E-2</v>
      </c>
      <c r="N3091">
        <v>1.606027792886915E-2</v>
      </c>
      <c r="O3091" t="s">
        <v>775</v>
      </c>
    </row>
    <row r="3092" spans="1:15">
      <c r="A3092" t="s">
        <v>10126</v>
      </c>
      <c r="B3092" t="s">
        <v>145</v>
      </c>
      <c r="C3092" t="s">
        <v>10127</v>
      </c>
      <c r="D3092" t="s">
        <v>144</v>
      </c>
      <c r="E3092" t="s">
        <v>10128</v>
      </c>
      <c r="F3092" t="s">
        <v>10129</v>
      </c>
      <c r="G3092">
        <v>227389477.87167785</v>
      </c>
      <c r="H3092">
        <v>381059331.118671</v>
      </c>
      <c r="I3092">
        <v>979637.78289339994</v>
      </c>
      <c r="J3092">
        <v>2762060.0039523826</v>
      </c>
      <c r="K3092">
        <v>9.2441117150654211E-3</v>
      </c>
      <c r="L3092">
        <v>1.1332354944326186E-2</v>
      </c>
      <c r="M3092">
        <v>1.1995184550454943E-2</v>
      </c>
      <c r="N3092">
        <v>1.1976319205832106E-2</v>
      </c>
      <c r="O3092" t="s">
        <v>775</v>
      </c>
    </row>
    <row r="3093" spans="1:15">
      <c r="A3093" t="s">
        <v>10130</v>
      </c>
      <c r="B3093" t="s">
        <v>145</v>
      </c>
      <c r="C3093" t="s">
        <v>2457</v>
      </c>
      <c r="D3093" t="s">
        <v>144</v>
      </c>
      <c r="E3093" t="s">
        <v>2458</v>
      </c>
      <c r="F3093" t="s">
        <v>10131</v>
      </c>
      <c r="G3093">
        <v>150224995.532332</v>
      </c>
      <c r="H3093">
        <v>318446024.39617002</v>
      </c>
      <c r="I3093">
        <v>970348.21410300001</v>
      </c>
      <c r="J3093">
        <v>2736081.7349802</v>
      </c>
      <c r="K3093">
        <v>6.107127973088362E-3</v>
      </c>
      <c r="L3093">
        <v>9.4702926404473878E-3</v>
      </c>
      <c r="M3093">
        <v>1.1881438333250172E-2</v>
      </c>
      <c r="N3093">
        <v>1.1863677177353137E-2</v>
      </c>
      <c r="O3093" t="s">
        <v>775</v>
      </c>
    </row>
    <row r="3094" spans="1:15">
      <c r="A3094" t="s">
        <v>10132</v>
      </c>
      <c r="B3094" t="s">
        <v>145</v>
      </c>
      <c r="C3094" t="s">
        <v>10133</v>
      </c>
      <c r="D3094" t="s">
        <v>144</v>
      </c>
      <c r="E3094" t="s">
        <v>10134</v>
      </c>
      <c r="F3094" t="s">
        <v>10135</v>
      </c>
      <c r="G3094">
        <v>683656518.83709633</v>
      </c>
      <c r="H3094">
        <v>885767554.60391784</v>
      </c>
      <c r="I3094">
        <v>3020732.2821057001</v>
      </c>
      <c r="J3094">
        <v>8517531.9630249999</v>
      </c>
      <c r="K3094">
        <v>2.7792830583081254E-2</v>
      </c>
      <c r="L3094">
        <v>2.6341914518853236E-2</v>
      </c>
      <c r="M3094">
        <v>3.698738639332131E-2</v>
      </c>
      <c r="N3094">
        <v>3.6932101941701247E-2</v>
      </c>
      <c r="O3094" t="s">
        <v>775</v>
      </c>
    </row>
    <row r="3095" spans="1:15">
      <c r="A3095" t="s">
        <v>10136</v>
      </c>
      <c r="B3095" t="s">
        <v>145</v>
      </c>
      <c r="C3095" t="s">
        <v>10137</v>
      </c>
      <c r="D3095" t="s">
        <v>144</v>
      </c>
      <c r="E3095" t="s">
        <v>10138</v>
      </c>
      <c r="F3095" t="s">
        <v>10139</v>
      </c>
      <c r="G3095">
        <v>390692400.72750503</v>
      </c>
      <c r="H3095">
        <v>476152741.73696029</v>
      </c>
      <c r="I3095">
        <v>571025.6464985999</v>
      </c>
      <c r="J3095">
        <v>1573120.7404454998</v>
      </c>
      <c r="K3095">
        <v>1.5882899386357233E-2</v>
      </c>
      <c r="L3095">
        <v>1.4160345742581721E-2</v>
      </c>
      <c r="M3095">
        <v>6.9919291930157119E-3</v>
      </c>
      <c r="N3095">
        <v>6.821066924661591E-3</v>
      </c>
      <c r="O3095" t="s">
        <v>775</v>
      </c>
    </row>
    <row r="3096" spans="1:15">
      <c r="A3096" t="s">
        <v>10140</v>
      </c>
      <c r="B3096" t="s">
        <v>145</v>
      </c>
      <c r="C3096" t="s">
        <v>10141</v>
      </c>
      <c r="D3096" t="s">
        <v>144</v>
      </c>
      <c r="E3096" t="s">
        <v>10142</v>
      </c>
      <c r="F3096" t="s">
        <v>10143</v>
      </c>
      <c r="G3096">
        <v>33117542.26833</v>
      </c>
      <c r="H3096">
        <v>59847540.532997005</v>
      </c>
      <c r="I3096">
        <v>169563.260457</v>
      </c>
      <c r="J3096">
        <v>478105.54034060001</v>
      </c>
      <c r="K3096">
        <v>1.3463343305164196E-3</v>
      </c>
      <c r="L3096">
        <v>1.779810954566701E-3</v>
      </c>
      <c r="M3096">
        <v>2.0762190247003765E-3</v>
      </c>
      <c r="N3096">
        <v>2.0730703015149191E-3</v>
      </c>
      <c r="O3096" t="s">
        <v>775</v>
      </c>
    </row>
    <row r="3097" spans="1:15">
      <c r="A3097" t="s">
        <v>10144</v>
      </c>
      <c r="B3097" t="s">
        <v>145</v>
      </c>
      <c r="C3097" t="s">
        <v>2158</v>
      </c>
      <c r="D3097" t="s">
        <v>144</v>
      </c>
      <c r="E3097" t="s">
        <v>2159</v>
      </c>
      <c r="F3097" t="s">
        <v>10145</v>
      </c>
      <c r="G3097">
        <v>146416183.07318449</v>
      </c>
      <c r="H3097">
        <v>209197438.20167309</v>
      </c>
      <c r="I3097">
        <v>476001.38646969997</v>
      </c>
      <c r="J3097">
        <v>1342169.32799346</v>
      </c>
      <c r="K3097">
        <v>5.9522875283868609E-3</v>
      </c>
      <c r="L3097">
        <v>6.2213399057450425E-3</v>
      </c>
      <c r="M3097">
        <v>5.828403698469627E-3</v>
      </c>
      <c r="N3097">
        <v>5.8196593402479761E-3</v>
      </c>
      <c r="O3097" t="s">
        <v>775</v>
      </c>
    </row>
    <row r="3098" spans="1:15">
      <c r="A3098" t="s">
        <v>10146</v>
      </c>
      <c r="B3098" t="s">
        <v>145</v>
      </c>
      <c r="C3098" t="s">
        <v>964</v>
      </c>
      <c r="D3098" t="s">
        <v>144</v>
      </c>
      <c r="E3098" t="s">
        <v>965</v>
      </c>
      <c r="F3098" t="s">
        <v>10147</v>
      </c>
      <c r="G3098">
        <v>215423459.2082608</v>
      </c>
      <c r="H3098">
        <v>350760478.89864433</v>
      </c>
      <c r="I3098">
        <v>906493.84657749906</v>
      </c>
      <c r="J3098">
        <v>2555976.8140527261</v>
      </c>
      <c r="K3098">
        <v>8.7576546707706614E-3</v>
      </c>
      <c r="L3098">
        <v>1.0431294873824729E-2</v>
      </c>
      <c r="M3098">
        <v>1.109957289666124E-2</v>
      </c>
      <c r="N3098">
        <v>1.1082740477758625E-2</v>
      </c>
      <c r="O3098" t="s">
        <v>775</v>
      </c>
    </row>
    <row r="3099" spans="1:15">
      <c r="A3099" t="s">
        <v>10148</v>
      </c>
      <c r="B3099" t="s">
        <v>145</v>
      </c>
      <c r="C3099" t="s">
        <v>7174</v>
      </c>
      <c r="D3099" t="s">
        <v>144</v>
      </c>
      <c r="E3099" t="s">
        <v>7175</v>
      </c>
      <c r="F3099" t="s">
        <v>10149</v>
      </c>
      <c r="G3099">
        <v>375000126.54962999</v>
      </c>
      <c r="H3099">
        <v>520244408.91118044</v>
      </c>
      <c r="I3099">
        <v>1649501.6029754002</v>
      </c>
      <c r="J3099">
        <v>4650642.3926715292</v>
      </c>
      <c r="K3099">
        <v>1.5244958101995889E-2</v>
      </c>
      <c r="L3099">
        <v>1.5471591477041248E-2</v>
      </c>
      <c r="M3099">
        <v>2.0197338740368102E-2</v>
      </c>
      <c r="N3099">
        <v>2.0165230924421736E-2</v>
      </c>
      <c r="O3099" t="s">
        <v>775</v>
      </c>
    </row>
    <row r="3100" spans="1:15">
      <c r="A3100" t="s">
        <v>10150</v>
      </c>
      <c r="B3100" t="s">
        <v>145</v>
      </c>
      <c r="C3100" t="s">
        <v>10151</v>
      </c>
      <c r="D3100" t="s">
        <v>144</v>
      </c>
      <c r="E3100" t="s">
        <v>10152</v>
      </c>
      <c r="F3100" t="s">
        <v>10153</v>
      </c>
      <c r="G3100">
        <v>56741882.763178997</v>
      </c>
      <c r="H3100">
        <v>120584165.66114099</v>
      </c>
      <c r="I3100">
        <v>335558.98600999999</v>
      </c>
      <c r="J3100">
        <v>946151.95217299997</v>
      </c>
      <c r="K3100">
        <v>2.3067395558293048E-3</v>
      </c>
      <c r="L3100">
        <v>3.5860624693951331E-3</v>
      </c>
      <c r="M3100">
        <v>4.1087553328794709E-3</v>
      </c>
      <c r="N3100">
        <v>4.1025241233826545E-3</v>
      </c>
      <c r="O3100" t="s">
        <v>775</v>
      </c>
    </row>
    <row r="3101" spans="1:15">
      <c r="A3101" t="s">
        <v>10154</v>
      </c>
      <c r="B3101" t="s">
        <v>145</v>
      </c>
      <c r="C3101" t="s">
        <v>10155</v>
      </c>
      <c r="D3101" t="s">
        <v>144</v>
      </c>
      <c r="E3101" t="s">
        <v>10156</v>
      </c>
      <c r="F3101" t="s">
        <v>10157</v>
      </c>
      <c r="G3101">
        <v>665071998.19524705</v>
      </c>
      <c r="H3101">
        <v>809813223.31709504</v>
      </c>
      <c r="I3101">
        <v>972325.99872659997</v>
      </c>
      <c r="J3101">
        <v>2781690.1811461402</v>
      </c>
      <c r="K3101">
        <v>2.7037310201961668E-2</v>
      </c>
      <c r="L3101">
        <v>2.4083102382763174E-2</v>
      </c>
      <c r="M3101">
        <v>1.1905655336693081E-2</v>
      </c>
      <c r="N3101">
        <v>1.2061435846239291E-2</v>
      </c>
      <c r="O3101" t="s">
        <v>775</v>
      </c>
    </row>
    <row r="3102" spans="1:15">
      <c r="A3102" t="s">
        <v>10158</v>
      </c>
      <c r="B3102" t="s">
        <v>145</v>
      </c>
      <c r="C3102" t="s">
        <v>2729</v>
      </c>
      <c r="D3102" t="s">
        <v>144</v>
      </c>
      <c r="E3102" t="s">
        <v>2730</v>
      </c>
      <c r="F3102" t="s">
        <v>10159</v>
      </c>
      <c r="G3102">
        <v>85462562.558903009</v>
      </c>
      <c r="H3102">
        <v>149669960.42041561</v>
      </c>
      <c r="I3102">
        <v>373562.0616291</v>
      </c>
      <c r="J3102">
        <v>1053322.9202226398</v>
      </c>
      <c r="K3102">
        <v>3.4743273221995784E-3</v>
      </c>
      <c r="L3102">
        <v>4.4510473238068829E-3</v>
      </c>
      <c r="M3102">
        <v>4.5740843692806763E-3</v>
      </c>
      <c r="N3102">
        <v>4.5672184895889896E-3</v>
      </c>
      <c r="O3102" t="s">
        <v>775</v>
      </c>
    </row>
    <row r="3103" spans="1:15">
      <c r="A3103" t="s">
        <v>10160</v>
      </c>
      <c r="B3103" t="s">
        <v>145</v>
      </c>
      <c r="C3103" t="s">
        <v>4982</v>
      </c>
      <c r="D3103" t="s">
        <v>144</v>
      </c>
      <c r="E3103" t="s">
        <v>4983</v>
      </c>
      <c r="F3103" t="s">
        <v>10161</v>
      </c>
      <c r="G3103">
        <v>651387405.86624098</v>
      </c>
      <c r="H3103">
        <v>816048774.75276375</v>
      </c>
      <c r="I3103">
        <v>2620653.7141159996</v>
      </c>
      <c r="J3103">
        <v>7389139.2199039999</v>
      </c>
      <c r="K3103">
        <v>2.6480987625171863E-2</v>
      </c>
      <c r="L3103">
        <v>2.4268541962303596E-2</v>
      </c>
      <c r="M3103">
        <v>3.2088620398869665E-2</v>
      </c>
      <c r="N3103">
        <v>3.2039379965414089E-2</v>
      </c>
      <c r="O3103" t="s">
        <v>775</v>
      </c>
    </row>
    <row r="3104" spans="1:15">
      <c r="A3104" t="s">
        <v>10162</v>
      </c>
      <c r="B3104" t="s">
        <v>145</v>
      </c>
      <c r="C3104" t="s">
        <v>9029</v>
      </c>
      <c r="D3104" t="s">
        <v>144</v>
      </c>
      <c r="E3104" t="s">
        <v>9030</v>
      </c>
      <c r="F3104" t="s">
        <v>10163</v>
      </c>
      <c r="G3104">
        <v>89686278.70797801</v>
      </c>
      <c r="H3104">
        <v>170315369.58480102</v>
      </c>
      <c r="I3104">
        <v>464747.44351900008</v>
      </c>
      <c r="J3104">
        <v>1310415.6372811198</v>
      </c>
      <c r="K3104">
        <v>3.6460349328604775E-3</v>
      </c>
      <c r="L3104">
        <v>5.0650228533781535E-3</v>
      </c>
      <c r="M3104">
        <v>5.6906046823728519E-3</v>
      </c>
      <c r="N3104">
        <v>5.6819750265871315E-3</v>
      </c>
      <c r="O3104" t="s">
        <v>775</v>
      </c>
    </row>
    <row r="3105" spans="1:15">
      <c r="A3105" t="s">
        <v>10164</v>
      </c>
      <c r="B3105" t="s">
        <v>145</v>
      </c>
      <c r="C3105" t="s">
        <v>10165</v>
      </c>
      <c r="D3105" t="s">
        <v>144</v>
      </c>
      <c r="E3105" t="s">
        <v>10166</v>
      </c>
      <c r="F3105" t="s">
        <v>10167</v>
      </c>
      <c r="G3105">
        <v>495428961.51748902</v>
      </c>
      <c r="H3105">
        <v>705110877.4172765</v>
      </c>
      <c r="I3105">
        <v>1470275.7647287999</v>
      </c>
      <c r="J3105">
        <v>4145529.1717051193</v>
      </c>
      <c r="K3105">
        <v>2.014077656544435E-2</v>
      </c>
      <c r="L3105">
        <v>2.0969350663950528E-2</v>
      </c>
      <c r="M3105">
        <v>1.8002806186072071E-2</v>
      </c>
      <c r="N3105">
        <v>1.7975055055424207E-2</v>
      </c>
      <c r="O3105" t="s">
        <v>775</v>
      </c>
    </row>
    <row r="3106" spans="1:15">
      <c r="A3106" t="s">
        <v>10168</v>
      </c>
      <c r="B3106" t="s">
        <v>145</v>
      </c>
      <c r="C3106" t="s">
        <v>10169</v>
      </c>
      <c r="D3106" t="s">
        <v>144</v>
      </c>
      <c r="E3106" t="s">
        <v>10170</v>
      </c>
      <c r="F3106" t="s">
        <v>10171</v>
      </c>
      <c r="G3106">
        <v>301165818.61992598</v>
      </c>
      <c r="H3106">
        <v>466188232.64808059</v>
      </c>
      <c r="I3106">
        <v>1293780.5840705</v>
      </c>
      <c r="J3106">
        <v>3647930.3104143701</v>
      </c>
      <c r="K3106">
        <v>1.2243356632591502E-2</v>
      </c>
      <c r="L3106">
        <v>1.3864010383178116E-2</v>
      </c>
      <c r="M3106">
        <v>1.5841709195703574E-2</v>
      </c>
      <c r="N3106">
        <v>1.5817461523513623E-2</v>
      </c>
      <c r="O3106" t="s">
        <v>775</v>
      </c>
    </row>
    <row r="3107" spans="1:15">
      <c r="A3107" t="s">
        <v>10172</v>
      </c>
      <c r="B3107" t="s">
        <v>145</v>
      </c>
      <c r="C3107" t="s">
        <v>10173</v>
      </c>
      <c r="D3107" t="s">
        <v>144</v>
      </c>
      <c r="E3107" t="s">
        <v>10174</v>
      </c>
      <c r="F3107" t="s">
        <v>10175</v>
      </c>
      <c r="G3107">
        <v>77534314.989125997</v>
      </c>
      <c r="H3107">
        <v>177625552.17730528</v>
      </c>
      <c r="I3107">
        <v>434608.8962260891</v>
      </c>
      <c r="J3107">
        <v>1225436.0702592439</v>
      </c>
      <c r="K3107">
        <v>3.1520186255716985E-3</v>
      </c>
      <c r="L3107">
        <v>5.2824209777145806E-3</v>
      </c>
      <c r="M3107">
        <v>5.321572941076263E-3</v>
      </c>
      <c r="N3107">
        <v>5.3135027923956061E-3</v>
      </c>
      <c r="O3107" t="s">
        <v>775</v>
      </c>
    </row>
    <row r="3108" spans="1:15">
      <c r="A3108" t="s">
        <v>10176</v>
      </c>
      <c r="B3108" t="s">
        <v>145</v>
      </c>
      <c r="C3108" t="s">
        <v>10177</v>
      </c>
      <c r="D3108" t="s">
        <v>144</v>
      </c>
      <c r="E3108" t="s">
        <v>10178</v>
      </c>
      <c r="F3108" t="s">
        <v>10179</v>
      </c>
      <c r="G3108">
        <v>235248626.87833869</v>
      </c>
      <c r="H3108">
        <v>378821660.25895554</v>
      </c>
      <c r="I3108">
        <v>1047407.8987298</v>
      </c>
      <c r="J3108">
        <v>2953339.2703465801</v>
      </c>
      <c r="K3108">
        <v>9.5636113334422977E-3</v>
      </c>
      <c r="L3108">
        <v>1.1265808665676013E-2</v>
      </c>
      <c r="M3108">
        <v>1.2824996406080142E-2</v>
      </c>
      <c r="N3108">
        <v>1.2805707976719139E-2</v>
      </c>
      <c r="O3108" t="s">
        <v>775</v>
      </c>
    </row>
    <row r="3109" spans="1:15">
      <c r="A3109" t="s">
        <v>10180</v>
      </c>
      <c r="B3109" t="s">
        <v>145</v>
      </c>
      <c r="C3109" t="s">
        <v>10181</v>
      </c>
      <c r="D3109" t="s">
        <v>144</v>
      </c>
      <c r="E3109" t="s">
        <v>10182</v>
      </c>
      <c r="F3109" t="s">
        <v>10183</v>
      </c>
      <c r="G3109">
        <v>440302604.83844304</v>
      </c>
      <c r="H3109">
        <v>572138721.45374811</v>
      </c>
      <c r="I3109">
        <v>1444512.1464543</v>
      </c>
      <c r="J3109">
        <v>4117726.1836162005</v>
      </c>
      <c r="K3109">
        <v>1.7899713327358981E-2</v>
      </c>
      <c r="L3109">
        <v>1.7014880727032167E-2</v>
      </c>
      <c r="M3109">
        <v>1.7687343306539861E-2</v>
      </c>
      <c r="N3109">
        <v>1.7854501026998912E-2</v>
      </c>
      <c r="O3109" t="s">
        <v>775</v>
      </c>
    </row>
    <row r="3110" spans="1:15">
      <c r="A3110" t="s">
        <v>10184</v>
      </c>
      <c r="B3110" t="s">
        <v>145</v>
      </c>
      <c r="C3110" t="s">
        <v>1764</v>
      </c>
      <c r="D3110" t="s">
        <v>144</v>
      </c>
      <c r="E3110" t="s">
        <v>1765</v>
      </c>
      <c r="F3110" t="s">
        <v>10185</v>
      </c>
      <c r="G3110">
        <v>72705432.056920007</v>
      </c>
      <c r="H3110">
        <v>150012226.412251</v>
      </c>
      <c r="I3110">
        <v>343397.43078500003</v>
      </c>
      <c r="J3110">
        <v>968253.4990828</v>
      </c>
      <c r="K3110">
        <v>2.9557090438703157E-3</v>
      </c>
      <c r="L3110">
        <v>4.4612260004278275E-3</v>
      </c>
      <c r="M3110">
        <v>4.2047332476828105E-3</v>
      </c>
      <c r="N3110">
        <v>4.1983566470626867E-3</v>
      </c>
      <c r="O3110" t="s">
        <v>775</v>
      </c>
    </row>
    <row r="3111" spans="1:15">
      <c r="A3111" t="s">
        <v>10186</v>
      </c>
      <c r="B3111" t="s">
        <v>145</v>
      </c>
      <c r="C3111" t="s">
        <v>10187</v>
      </c>
      <c r="D3111" t="s">
        <v>144</v>
      </c>
      <c r="E3111" t="s">
        <v>10188</v>
      </c>
      <c r="F3111" t="s">
        <v>10189</v>
      </c>
      <c r="G3111">
        <v>164971068.07712662</v>
      </c>
      <c r="H3111">
        <v>273049296.6651144</v>
      </c>
      <c r="I3111">
        <v>735941.87153690006</v>
      </c>
      <c r="J3111">
        <v>2075046.0671251998</v>
      </c>
      <c r="K3111">
        <v>6.7066031257577673E-3</v>
      </c>
      <c r="L3111">
        <v>8.1202356022192779E-3</v>
      </c>
      <c r="M3111">
        <v>9.0112475464341289E-3</v>
      </c>
      <c r="N3111">
        <v>8.997420052836165E-3</v>
      </c>
      <c r="O3111" t="s">
        <v>775</v>
      </c>
    </row>
    <row r="3112" spans="1:15">
      <c r="A3112" t="s">
        <v>10190</v>
      </c>
      <c r="B3112" t="s">
        <v>145</v>
      </c>
      <c r="C3112" t="s">
        <v>4263</v>
      </c>
      <c r="D3112" t="s">
        <v>144</v>
      </c>
      <c r="E3112" t="s">
        <v>5579</v>
      </c>
      <c r="F3112" t="s">
        <v>10191</v>
      </c>
      <c r="G3112">
        <v>114732296.05799846</v>
      </c>
      <c r="H3112">
        <v>204485906.99913621</v>
      </c>
      <c r="I3112">
        <v>609905.96138749504</v>
      </c>
      <c r="J3112">
        <v>1719708.9937233415</v>
      </c>
      <c r="K3112">
        <v>4.6642358829137318E-3</v>
      </c>
      <c r="L3112">
        <v>6.0812232898845376E-3</v>
      </c>
      <c r="M3112">
        <v>7.4679995943579677E-3</v>
      </c>
      <c r="N3112">
        <v>7.4566750253431948E-3</v>
      </c>
      <c r="O3112" t="s">
        <v>775</v>
      </c>
    </row>
    <row r="3113" spans="1:15">
      <c r="A3113" t="s">
        <v>10192</v>
      </c>
      <c r="B3113" t="s">
        <v>145</v>
      </c>
      <c r="C3113" t="s">
        <v>10193</v>
      </c>
      <c r="D3113" t="s">
        <v>144</v>
      </c>
      <c r="E3113" t="s">
        <v>10194</v>
      </c>
      <c r="F3113" t="s">
        <v>10195</v>
      </c>
      <c r="G3113">
        <v>86491210.557991877</v>
      </c>
      <c r="H3113">
        <v>219858752.8251704</v>
      </c>
      <c r="I3113">
        <v>596048.23876140325</v>
      </c>
      <c r="J3113">
        <v>1680635.0792693445</v>
      </c>
      <c r="K3113">
        <v>3.5161451631483234E-3</v>
      </c>
      <c r="L3113">
        <v>6.5383976225366078E-3</v>
      </c>
      <c r="M3113">
        <v>7.2983185721968678E-3</v>
      </c>
      <c r="N3113">
        <v>7.2872501499050028E-3</v>
      </c>
      <c r="O3113" t="s">
        <v>775</v>
      </c>
    </row>
    <row r="3114" spans="1:15">
      <c r="A3114" t="s">
        <v>10196</v>
      </c>
      <c r="B3114" t="s">
        <v>145</v>
      </c>
      <c r="C3114" t="s">
        <v>8133</v>
      </c>
      <c r="D3114" t="s">
        <v>144</v>
      </c>
      <c r="E3114" t="s">
        <v>8134</v>
      </c>
      <c r="F3114" t="s">
        <v>10197</v>
      </c>
      <c r="G3114">
        <v>448470348.23656207</v>
      </c>
      <c r="H3114">
        <v>592641265.66723156</v>
      </c>
      <c r="I3114">
        <v>664655.38497832988</v>
      </c>
      <c r="J3114">
        <v>1895673.246793563</v>
      </c>
      <c r="K3114">
        <v>1.8231758297684343E-2</v>
      </c>
      <c r="L3114">
        <v>1.7624607584020166E-2</v>
      </c>
      <c r="M3114">
        <v>8.1383794546196035E-3</v>
      </c>
      <c r="N3114">
        <v>8.2196577485893207E-3</v>
      </c>
      <c r="O3114" t="s">
        <v>775</v>
      </c>
    </row>
    <row r="3115" spans="1:15">
      <c r="A3115" t="s">
        <v>10198</v>
      </c>
      <c r="B3115" t="s">
        <v>145</v>
      </c>
      <c r="C3115" t="s">
        <v>10199</v>
      </c>
      <c r="D3115" t="s">
        <v>144</v>
      </c>
      <c r="E3115" t="s">
        <v>10200</v>
      </c>
      <c r="F3115" t="s">
        <v>10201</v>
      </c>
      <c r="G3115">
        <v>102428132.48257299</v>
      </c>
      <c r="H3115">
        <v>209809087.28188699</v>
      </c>
      <c r="I3115">
        <v>611405.92940999998</v>
      </c>
      <c r="J3115">
        <v>1723938.1790863001</v>
      </c>
      <c r="K3115">
        <v>4.1640321632154132E-3</v>
      </c>
      <c r="L3115">
        <v>6.2395297882969439E-3</v>
      </c>
      <c r="M3115">
        <v>7.4863659676889212E-3</v>
      </c>
      <c r="N3115">
        <v>7.4750128144625283E-3</v>
      </c>
      <c r="O3115" t="s">
        <v>775</v>
      </c>
    </row>
    <row r="3116" spans="1:15">
      <c r="A3116" t="s">
        <v>10202</v>
      </c>
      <c r="B3116" t="s">
        <v>145</v>
      </c>
      <c r="C3116" t="s">
        <v>149</v>
      </c>
      <c r="D3116" t="s">
        <v>144</v>
      </c>
      <c r="E3116" t="s">
        <v>584</v>
      </c>
      <c r="F3116" t="s">
        <v>10203</v>
      </c>
      <c r="G3116">
        <v>600759764.63411129</v>
      </c>
      <c r="H3116">
        <v>782067030.56285727</v>
      </c>
      <c r="I3116">
        <v>852805.09580242995</v>
      </c>
      <c r="J3116">
        <v>2484938.1063561002</v>
      </c>
      <c r="K3116">
        <v>2.4422811601371112E-2</v>
      </c>
      <c r="L3116">
        <v>2.3257956063103068E-2</v>
      </c>
      <c r="M3116">
        <v>1.0442180455213917E-2</v>
      </c>
      <c r="N3116">
        <v>1.0774715946022471E-2</v>
      </c>
      <c r="O3116" t="s">
        <v>775</v>
      </c>
    </row>
    <row r="3117" spans="1:15">
      <c r="A3117" t="s">
        <v>10204</v>
      </c>
      <c r="B3117" t="s">
        <v>145</v>
      </c>
      <c r="C3117" t="s">
        <v>10205</v>
      </c>
      <c r="D3117" t="s">
        <v>144</v>
      </c>
      <c r="E3117" t="s">
        <v>10206</v>
      </c>
      <c r="F3117" t="s">
        <v>10207</v>
      </c>
      <c r="G3117">
        <v>1629736341.7820699</v>
      </c>
      <c r="H3117">
        <v>2009186277.3062713</v>
      </c>
      <c r="I3117">
        <v>2369768.1226806995</v>
      </c>
      <c r="J3117">
        <v>6734381.6123473998</v>
      </c>
      <c r="K3117">
        <v>6.6254010302259247E-2</v>
      </c>
      <c r="L3117">
        <v>5.9751356768674151E-2</v>
      </c>
      <c r="M3117">
        <v>2.9016649285803747E-2</v>
      </c>
      <c r="N3117">
        <v>2.9200344571786205E-2</v>
      </c>
      <c r="O3117" t="s">
        <v>775</v>
      </c>
    </row>
    <row r="3118" spans="1:15">
      <c r="A3118" t="s">
        <v>10208</v>
      </c>
      <c r="B3118" t="s">
        <v>145</v>
      </c>
      <c r="C3118" t="s">
        <v>10209</v>
      </c>
      <c r="D3118" t="s">
        <v>144</v>
      </c>
      <c r="E3118" t="s">
        <v>10210</v>
      </c>
      <c r="F3118" t="s">
        <v>10211</v>
      </c>
      <c r="G3118">
        <v>217726522.37434888</v>
      </c>
      <c r="H3118">
        <v>347476005.72117114</v>
      </c>
      <c r="I3118">
        <v>1045257.8317265001</v>
      </c>
      <c r="J3118">
        <v>2947170.7735695001</v>
      </c>
      <c r="K3118">
        <v>8.8512815764368279E-3</v>
      </c>
      <c r="L3118">
        <v>1.0333617654524058E-2</v>
      </c>
      <c r="M3118">
        <v>1.2798669889329988E-2</v>
      </c>
      <c r="N3118">
        <v>1.2778961314330652E-2</v>
      </c>
      <c r="O3118" t="s">
        <v>775</v>
      </c>
    </row>
    <row r="3119" spans="1:15">
      <c r="A3119" t="s">
        <v>10212</v>
      </c>
      <c r="B3119" t="s">
        <v>145</v>
      </c>
      <c r="C3119" t="s">
        <v>10213</v>
      </c>
      <c r="D3119" t="s">
        <v>144</v>
      </c>
      <c r="E3119" t="s">
        <v>10214</v>
      </c>
      <c r="F3119" t="s">
        <v>10215</v>
      </c>
      <c r="G3119">
        <v>128716042.274202</v>
      </c>
      <c r="H3119">
        <v>228980545.13277423</v>
      </c>
      <c r="I3119">
        <v>611733.68013549992</v>
      </c>
      <c r="J3119">
        <v>1724743.6075657899</v>
      </c>
      <c r="K3119">
        <v>5.2327200248697553E-3</v>
      </c>
      <c r="L3119">
        <v>6.8096713579276942E-3</v>
      </c>
      <c r="M3119">
        <v>7.4903791146985286E-3</v>
      </c>
      <c r="N3119">
        <v>7.4785051602312795E-3</v>
      </c>
      <c r="O3119" t="s">
        <v>775</v>
      </c>
    </row>
    <row r="3120" spans="1:15">
      <c r="A3120" t="s">
        <v>10216</v>
      </c>
      <c r="B3120" t="s">
        <v>145</v>
      </c>
      <c r="C3120" t="s">
        <v>2795</v>
      </c>
      <c r="D3120" t="s">
        <v>144</v>
      </c>
      <c r="E3120" t="s">
        <v>2796</v>
      </c>
      <c r="F3120" t="s">
        <v>10217</v>
      </c>
      <c r="G3120">
        <v>704102007.12964511</v>
      </c>
      <c r="H3120">
        <v>1013459927.738752</v>
      </c>
      <c r="I3120">
        <v>3760562.4999280004</v>
      </c>
      <c r="J3120">
        <v>10603115.285630902</v>
      </c>
      <c r="K3120">
        <v>2.8624005268974333E-2</v>
      </c>
      <c r="L3120">
        <v>3.0139368557832367E-2</v>
      </c>
      <c r="M3120">
        <v>4.6046244834418666E-2</v>
      </c>
      <c r="N3120">
        <v>4.597521163741617E-2</v>
      </c>
      <c r="O3120" t="s">
        <v>775</v>
      </c>
    </row>
    <row r="3121" spans="1:15">
      <c r="A3121" t="s">
        <v>10218</v>
      </c>
      <c r="B3121" t="s">
        <v>145</v>
      </c>
      <c r="C3121" t="s">
        <v>7232</v>
      </c>
      <c r="D3121" t="s">
        <v>144</v>
      </c>
      <c r="E3121" t="s">
        <v>7233</v>
      </c>
      <c r="F3121" t="s">
        <v>10219</v>
      </c>
      <c r="G3121">
        <v>249716580.70185873</v>
      </c>
      <c r="H3121">
        <v>397653816.01002586</v>
      </c>
      <c r="I3121">
        <v>1143154.3902028599</v>
      </c>
      <c r="J3121">
        <v>3223430.3715899</v>
      </c>
      <c r="K3121">
        <v>1.0151780067918666E-2</v>
      </c>
      <c r="L3121">
        <v>1.1825859702115535E-2</v>
      </c>
      <c r="M3121">
        <v>1.3997365270708639E-2</v>
      </c>
      <c r="N3121">
        <v>1.3976825634741053E-2</v>
      </c>
      <c r="O3121" t="s">
        <v>775</v>
      </c>
    </row>
    <row r="3122" spans="1:15">
      <c r="A3122" t="s">
        <v>10220</v>
      </c>
      <c r="B3122" t="s">
        <v>143</v>
      </c>
      <c r="C3122" t="s">
        <v>6314</v>
      </c>
      <c r="D3122" t="s">
        <v>142</v>
      </c>
      <c r="E3122" t="s">
        <v>6315</v>
      </c>
      <c r="F3122" t="s">
        <v>10221</v>
      </c>
      <c r="G3122">
        <v>151602442.40227118</v>
      </c>
      <c r="H3122">
        <v>347151248.04561853</v>
      </c>
      <c r="I3122">
        <v>0</v>
      </c>
      <c r="J3122">
        <v>1428376.5494981518</v>
      </c>
      <c r="K3122">
        <v>6.6065626641966191E-2</v>
      </c>
      <c r="L3122">
        <v>5.7208241798558858E-2</v>
      </c>
      <c r="M3122">
        <v>0</v>
      </c>
      <c r="N3122">
        <v>5.4070043506424997E-2</v>
      </c>
      <c r="O3122" t="s">
        <v>1067</v>
      </c>
    </row>
    <row r="3123" spans="1:15">
      <c r="A3123" t="s">
        <v>10222</v>
      </c>
      <c r="B3123" t="s">
        <v>143</v>
      </c>
      <c r="C3123" t="s">
        <v>5601</v>
      </c>
      <c r="D3123" t="s">
        <v>142</v>
      </c>
      <c r="E3123" t="s">
        <v>5602</v>
      </c>
      <c r="F3123" t="s">
        <v>10223</v>
      </c>
      <c r="G3123">
        <v>38064211.615284204</v>
      </c>
      <c r="H3123">
        <v>101072819.58308621</v>
      </c>
      <c r="I3123">
        <v>0</v>
      </c>
      <c r="J3123">
        <v>525394.26635904703</v>
      </c>
      <c r="K3123">
        <v>1.6587701049851196E-2</v>
      </c>
      <c r="L3123">
        <v>1.665613571756908E-2</v>
      </c>
      <c r="M3123">
        <v>0</v>
      </c>
      <c r="N3123">
        <v>1.9888376667931761E-2</v>
      </c>
      <c r="O3123" t="s">
        <v>1067</v>
      </c>
    </row>
    <row r="3124" spans="1:15">
      <c r="A3124" t="s">
        <v>10224</v>
      </c>
      <c r="B3124" t="s">
        <v>143</v>
      </c>
      <c r="C3124" t="s">
        <v>3760</v>
      </c>
      <c r="D3124" t="s">
        <v>142</v>
      </c>
      <c r="E3124" t="s">
        <v>3761</v>
      </c>
      <c r="F3124" t="s">
        <v>10225</v>
      </c>
      <c r="G3124">
        <v>157880129.50414905</v>
      </c>
      <c r="H3124">
        <v>422096325.89484876</v>
      </c>
      <c r="I3124">
        <v>60102.361421010995</v>
      </c>
      <c r="J3124">
        <v>1664373.1319552001</v>
      </c>
      <c r="K3124">
        <v>6.8801330141697786E-2</v>
      </c>
      <c r="L3124">
        <v>6.9558697570641148E-2</v>
      </c>
      <c r="M3124">
        <v>5.6630369804491015E-2</v>
      </c>
      <c r="N3124">
        <v>6.3003504004151223E-2</v>
      </c>
      <c r="O3124" t="s">
        <v>1268</v>
      </c>
    </row>
    <row r="3125" spans="1:15">
      <c r="A3125" t="s">
        <v>10226</v>
      </c>
      <c r="B3125" t="s">
        <v>143</v>
      </c>
      <c r="C3125" t="s">
        <v>5611</v>
      </c>
      <c r="D3125" t="s">
        <v>142</v>
      </c>
      <c r="E3125" t="s">
        <v>5612</v>
      </c>
      <c r="F3125" t="s">
        <v>10227</v>
      </c>
      <c r="G3125">
        <v>119610976.70285951</v>
      </c>
      <c r="H3125">
        <v>423209356.0160374</v>
      </c>
      <c r="I3125">
        <v>0</v>
      </c>
      <c r="J3125">
        <v>1515073.2422828455</v>
      </c>
      <c r="K3125">
        <v>5.2124319396939012E-2</v>
      </c>
      <c r="L3125">
        <v>6.9742117612079893E-2</v>
      </c>
      <c r="M3125">
        <v>0</v>
      </c>
      <c r="N3125">
        <v>5.7351876964401145E-2</v>
      </c>
      <c r="O3125" t="s">
        <v>1067</v>
      </c>
    </row>
    <row r="3126" spans="1:15">
      <c r="A3126" t="s">
        <v>10228</v>
      </c>
      <c r="B3126" t="s">
        <v>143</v>
      </c>
      <c r="C3126" t="s">
        <v>10229</v>
      </c>
      <c r="D3126" t="s">
        <v>142</v>
      </c>
      <c r="E3126" t="s">
        <v>10230</v>
      </c>
      <c r="F3126" t="s">
        <v>10231</v>
      </c>
      <c r="G3126">
        <v>79691505.769522205</v>
      </c>
      <c r="H3126">
        <v>231334228.76945734</v>
      </c>
      <c r="I3126">
        <v>0</v>
      </c>
      <c r="J3126">
        <v>1017289.31405789</v>
      </c>
      <c r="K3126">
        <v>3.472812959526881E-2</v>
      </c>
      <c r="L3126">
        <v>3.8122358972441775E-2</v>
      </c>
      <c r="M3126">
        <v>0</v>
      </c>
      <c r="N3126">
        <v>3.8508667402203475E-2</v>
      </c>
      <c r="O3126" t="s">
        <v>1067</v>
      </c>
    </row>
    <row r="3127" spans="1:15">
      <c r="A3127" t="s">
        <v>10232</v>
      </c>
      <c r="B3127" t="s">
        <v>143</v>
      </c>
      <c r="C3127" t="s">
        <v>7492</v>
      </c>
      <c r="D3127" t="s">
        <v>142</v>
      </c>
      <c r="E3127" t="s">
        <v>7493</v>
      </c>
      <c r="F3127" t="s">
        <v>10233</v>
      </c>
      <c r="G3127">
        <v>43086513.194949493</v>
      </c>
      <c r="H3127">
        <v>120267405.0205456</v>
      </c>
      <c r="I3127">
        <v>0</v>
      </c>
      <c r="J3127">
        <v>707983.86158067</v>
      </c>
      <c r="K3127">
        <v>1.8776330044132844E-2</v>
      </c>
      <c r="L3127">
        <v>1.9819277118071767E-2</v>
      </c>
      <c r="M3127">
        <v>0</v>
      </c>
      <c r="N3127">
        <v>2.6800158691322126E-2</v>
      </c>
      <c r="O3127" t="s">
        <v>1268</v>
      </c>
    </row>
    <row r="3128" spans="1:15">
      <c r="A3128" t="s">
        <v>10234</v>
      </c>
      <c r="B3128" t="s">
        <v>143</v>
      </c>
      <c r="C3128" t="s">
        <v>1354</v>
      </c>
      <c r="D3128" t="s">
        <v>142</v>
      </c>
      <c r="E3128" t="s">
        <v>1355</v>
      </c>
      <c r="F3128" t="s">
        <v>10235</v>
      </c>
      <c r="G3128">
        <v>131635224.23977301</v>
      </c>
      <c r="H3128">
        <v>389272285.67747504</v>
      </c>
      <c r="I3128">
        <v>62618.592936700006</v>
      </c>
      <c r="J3128">
        <v>1734053.3701031299</v>
      </c>
      <c r="K3128">
        <v>5.7364270916429885E-2</v>
      </c>
      <c r="L3128">
        <v>6.4149511689464714E-2</v>
      </c>
      <c r="M3128">
        <v>5.9001243724885251E-2</v>
      </c>
      <c r="N3128">
        <v>6.5641193281198176E-2</v>
      </c>
      <c r="O3128" t="s">
        <v>1067</v>
      </c>
    </row>
    <row r="3129" spans="1:15">
      <c r="A3129" t="s">
        <v>10236</v>
      </c>
      <c r="B3129" t="s">
        <v>143</v>
      </c>
      <c r="C3129" t="s">
        <v>10237</v>
      </c>
      <c r="D3129" t="s">
        <v>142</v>
      </c>
      <c r="E3129" t="s">
        <v>10238</v>
      </c>
      <c r="F3129" t="s">
        <v>10239</v>
      </c>
      <c r="G3129">
        <v>52663413.971111</v>
      </c>
      <c r="H3129">
        <v>121763387.48727199</v>
      </c>
      <c r="I3129">
        <v>20167.728462556999</v>
      </c>
      <c r="J3129">
        <v>558490.99619931506</v>
      </c>
      <c r="K3129">
        <v>2.2949771718549849E-2</v>
      </c>
      <c r="L3129">
        <v>2.0065805186643314E-2</v>
      </c>
      <c r="M3129">
        <v>1.9002679660967477E-2</v>
      </c>
      <c r="N3129">
        <v>2.1141226711579163E-2</v>
      </c>
      <c r="O3129" t="s">
        <v>1268</v>
      </c>
    </row>
    <row r="3130" spans="1:15">
      <c r="A3130" t="s">
        <v>10240</v>
      </c>
      <c r="B3130" t="s">
        <v>143</v>
      </c>
      <c r="C3130" t="s">
        <v>10241</v>
      </c>
      <c r="D3130" t="s">
        <v>142</v>
      </c>
      <c r="E3130" t="s">
        <v>10242</v>
      </c>
      <c r="F3130" t="s">
        <v>10243</v>
      </c>
      <c r="G3130">
        <v>16174913.350660369</v>
      </c>
      <c r="H3130">
        <v>45657320.64070458</v>
      </c>
      <c r="I3130">
        <v>0</v>
      </c>
      <c r="J3130">
        <v>239438.08217758426</v>
      </c>
      <c r="K3130">
        <v>7.0487372726844239E-3</v>
      </c>
      <c r="L3130">
        <v>7.5240260658504809E-3</v>
      </c>
      <c r="M3130">
        <v>0</v>
      </c>
      <c r="N3130">
        <v>9.0637356969950015E-3</v>
      </c>
      <c r="O3130" t="s">
        <v>1067</v>
      </c>
    </row>
    <row r="3131" spans="1:15">
      <c r="A3131" t="s">
        <v>10244</v>
      </c>
      <c r="B3131" t="s">
        <v>143</v>
      </c>
      <c r="C3131" t="s">
        <v>898</v>
      </c>
      <c r="D3131" t="s">
        <v>142</v>
      </c>
      <c r="E3131" t="s">
        <v>899</v>
      </c>
      <c r="F3131" t="s">
        <v>10245</v>
      </c>
      <c r="G3131">
        <v>44756614.14629747</v>
      </c>
      <c r="H3131">
        <v>139985201.6324273</v>
      </c>
      <c r="I3131">
        <v>0</v>
      </c>
      <c r="J3131">
        <v>646073.8374062907</v>
      </c>
      <c r="K3131">
        <v>1.9504130099051317E-2</v>
      </c>
      <c r="L3131">
        <v>2.3068640277956194E-2</v>
      </c>
      <c r="M3131">
        <v>0</v>
      </c>
      <c r="N3131">
        <v>2.445660460415329E-2</v>
      </c>
      <c r="O3131" t="s">
        <v>1067</v>
      </c>
    </row>
    <row r="3132" spans="1:15">
      <c r="A3132" t="s">
        <v>10246</v>
      </c>
      <c r="B3132" t="s">
        <v>143</v>
      </c>
      <c r="C3132" t="s">
        <v>10247</v>
      </c>
      <c r="D3132" t="s">
        <v>142</v>
      </c>
      <c r="E3132" t="s">
        <v>10248</v>
      </c>
      <c r="F3132" t="s">
        <v>10249</v>
      </c>
      <c r="G3132">
        <v>368412876.16926104</v>
      </c>
      <c r="H3132">
        <v>695162793.91865766</v>
      </c>
      <c r="I3132">
        <v>113891.86131380999</v>
      </c>
      <c r="J3132">
        <v>3153928.4353193995</v>
      </c>
      <c r="K3132">
        <v>0.16054772694563588</v>
      </c>
      <c r="L3132">
        <v>0.11455825501924835</v>
      </c>
      <c r="M3132">
        <v>0.10731255929768044</v>
      </c>
      <c r="N3132">
        <v>0.11938941994937274</v>
      </c>
      <c r="O3132" t="s">
        <v>1268</v>
      </c>
    </row>
    <row r="3133" spans="1:15">
      <c r="A3133" t="s">
        <v>10250</v>
      </c>
      <c r="B3133" t="s">
        <v>143</v>
      </c>
      <c r="C3133" t="s">
        <v>910</v>
      </c>
      <c r="D3133" t="s">
        <v>142</v>
      </c>
      <c r="E3133" t="s">
        <v>911</v>
      </c>
      <c r="F3133" t="s">
        <v>10251</v>
      </c>
      <c r="G3133">
        <v>60195014.396929502</v>
      </c>
      <c r="H3133">
        <v>186000797.7535404</v>
      </c>
      <c r="I3133">
        <v>0</v>
      </c>
      <c r="J3133">
        <v>944759.90815325489</v>
      </c>
      <c r="K3133">
        <v>2.6231908166116372E-2</v>
      </c>
      <c r="L3133">
        <v>3.0651707785913234E-2</v>
      </c>
      <c r="M3133">
        <v>0</v>
      </c>
      <c r="N3133">
        <v>3.5763125175164938E-2</v>
      </c>
      <c r="O3133" t="s">
        <v>1067</v>
      </c>
    </row>
    <row r="3134" spans="1:15">
      <c r="A3134" t="s">
        <v>10252</v>
      </c>
      <c r="B3134" t="s">
        <v>143</v>
      </c>
      <c r="C3134" t="s">
        <v>10253</v>
      </c>
      <c r="D3134" t="s">
        <v>142</v>
      </c>
      <c r="E3134" t="s">
        <v>10254</v>
      </c>
      <c r="F3134" t="s">
        <v>10255</v>
      </c>
      <c r="G3134">
        <v>216632882.06649089</v>
      </c>
      <c r="H3134">
        <v>609942502.55132556</v>
      </c>
      <c r="I3134">
        <v>177733.98704052999</v>
      </c>
      <c r="J3134">
        <v>1859106.12323815</v>
      </c>
      <c r="K3134">
        <v>9.4404726455538102E-2</v>
      </c>
      <c r="L3134">
        <v>0.10051451165916307</v>
      </c>
      <c r="M3134">
        <v>0.16746665480290407</v>
      </c>
      <c r="N3134">
        <v>7.0374964502088355E-2</v>
      </c>
      <c r="O3134" t="s">
        <v>1067</v>
      </c>
    </row>
    <row r="3135" spans="1:15">
      <c r="A3135" t="s">
        <v>10256</v>
      </c>
      <c r="B3135" t="s">
        <v>143</v>
      </c>
      <c r="C3135" t="s">
        <v>10257</v>
      </c>
      <c r="D3135" t="s">
        <v>142</v>
      </c>
      <c r="E3135" t="s">
        <v>10258</v>
      </c>
      <c r="F3135" t="s">
        <v>10259</v>
      </c>
      <c r="G3135">
        <v>20288562.975094419</v>
      </c>
      <c r="H3135">
        <v>63034538.296268858</v>
      </c>
      <c r="I3135">
        <v>0</v>
      </c>
      <c r="J3135">
        <v>288496.72778592503</v>
      </c>
      <c r="K3135">
        <v>8.8413920341597774E-3</v>
      </c>
      <c r="L3135">
        <v>1.0387677212209234E-2</v>
      </c>
      <c r="M3135">
        <v>0</v>
      </c>
      <c r="N3135">
        <v>1.0920811202288924E-2</v>
      </c>
      <c r="O3135" t="s">
        <v>1268</v>
      </c>
    </row>
    <row r="3136" spans="1:15">
      <c r="A3136" t="s">
        <v>10260</v>
      </c>
      <c r="B3136" t="s">
        <v>143</v>
      </c>
      <c r="C3136" t="s">
        <v>1442</v>
      </c>
      <c r="D3136" t="s">
        <v>142</v>
      </c>
      <c r="E3136" t="s">
        <v>1443</v>
      </c>
      <c r="F3136" t="s">
        <v>10261</v>
      </c>
      <c r="G3136">
        <v>92497596.917203009</v>
      </c>
      <c r="H3136">
        <v>282449926.54572105</v>
      </c>
      <c r="I3136">
        <v>43260.47121055</v>
      </c>
      <c r="J3136">
        <v>1197982.2557406889</v>
      </c>
      <c r="K3136">
        <v>4.0308794544325025E-2</v>
      </c>
      <c r="L3136">
        <v>4.6545889680020512E-2</v>
      </c>
      <c r="M3136">
        <v>4.0761401459902473E-2</v>
      </c>
      <c r="N3136">
        <v>4.5348653133924909E-2</v>
      </c>
      <c r="O3136" t="s">
        <v>1067</v>
      </c>
    </row>
    <row r="3137" spans="1:15">
      <c r="A3137" t="s">
        <v>10262</v>
      </c>
      <c r="B3137" t="s">
        <v>143</v>
      </c>
      <c r="C3137" t="s">
        <v>5507</v>
      </c>
      <c r="D3137" t="s">
        <v>142</v>
      </c>
      <c r="E3137" t="s">
        <v>5508</v>
      </c>
      <c r="F3137" t="s">
        <v>10263</v>
      </c>
      <c r="G3137">
        <v>52401489.26296512</v>
      </c>
      <c r="H3137">
        <v>142712313.59785831</v>
      </c>
      <c r="I3137">
        <v>0</v>
      </c>
      <c r="J3137">
        <v>911705.57924382668</v>
      </c>
      <c r="K3137">
        <v>2.2835629626229492E-2</v>
      </c>
      <c r="L3137">
        <v>2.3518050388415077E-2</v>
      </c>
      <c r="M3137">
        <v>0</v>
      </c>
      <c r="N3137">
        <v>3.4511880184594071E-2</v>
      </c>
      <c r="O3137" t="s">
        <v>1067</v>
      </c>
    </row>
    <row r="3138" spans="1:15">
      <c r="A3138" t="s">
        <v>10264</v>
      </c>
      <c r="B3138" t="s">
        <v>143</v>
      </c>
      <c r="C3138" t="s">
        <v>3640</v>
      </c>
      <c r="D3138" t="s">
        <v>142</v>
      </c>
      <c r="E3138" t="s">
        <v>3641</v>
      </c>
      <c r="F3138" t="s">
        <v>10265</v>
      </c>
      <c r="G3138">
        <v>81164638.969567806</v>
      </c>
      <c r="H3138">
        <v>222726860.28688657</v>
      </c>
      <c r="I3138">
        <v>0</v>
      </c>
      <c r="J3138">
        <v>993214.92891929997</v>
      </c>
      <c r="K3138">
        <v>3.5370094635184549E-2</v>
      </c>
      <c r="L3138">
        <v>3.6703921273679718E-2</v>
      </c>
      <c r="M3138">
        <v>0</v>
      </c>
      <c r="N3138">
        <v>3.7597350948365492E-2</v>
      </c>
      <c r="O3138" t="s">
        <v>1268</v>
      </c>
    </row>
    <row r="3139" spans="1:15">
      <c r="A3139" t="s">
        <v>10266</v>
      </c>
      <c r="B3139" t="s">
        <v>143</v>
      </c>
      <c r="C3139" t="s">
        <v>10267</v>
      </c>
      <c r="D3139" t="s">
        <v>142</v>
      </c>
      <c r="E3139" t="s">
        <v>10268</v>
      </c>
      <c r="F3139" t="s">
        <v>10269</v>
      </c>
      <c r="G3139">
        <v>32628654.966846399</v>
      </c>
      <c r="H3139">
        <v>165089483.57213649</v>
      </c>
      <c r="I3139">
        <v>28205.459527334599</v>
      </c>
      <c r="J3139">
        <v>781074.22511945933</v>
      </c>
      <c r="K3139">
        <v>1.4218982904967474E-2</v>
      </c>
      <c r="L3139">
        <v>2.7205660782624961E-2</v>
      </c>
      <c r="M3139">
        <v>2.6576087291308535E-2</v>
      </c>
      <c r="N3139">
        <v>2.9566935517664775E-2</v>
      </c>
      <c r="O3139" t="s">
        <v>1067</v>
      </c>
    </row>
    <row r="3140" spans="1:15">
      <c r="A3140" t="s">
        <v>10270</v>
      </c>
      <c r="B3140" t="s">
        <v>143</v>
      </c>
      <c r="C3140" t="s">
        <v>10271</v>
      </c>
      <c r="D3140" t="s">
        <v>142</v>
      </c>
      <c r="E3140" t="s">
        <v>10272</v>
      </c>
      <c r="F3140" t="s">
        <v>10273</v>
      </c>
      <c r="G3140">
        <v>296428867.47867805</v>
      </c>
      <c r="H3140">
        <v>643158137.37997794</v>
      </c>
      <c r="I3140">
        <v>503102.33253601001</v>
      </c>
      <c r="J3140">
        <v>2710927.9998554969</v>
      </c>
      <c r="K3140">
        <v>0.12917838640608756</v>
      </c>
      <c r="L3140">
        <v>0.10598822975600965</v>
      </c>
      <c r="M3140">
        <v>0.47403913036695133</v>
      </c>
      <c r="N3140">
        <v>0.10261999536919875</v>
      </c>
      <c r="O3140" t="s">
        <v>1067</v>
      </c>
    </row>
    <row r="3141" spans="1:15">
      <c r="A3141" t="s">
        <v>10274</v>
      </c>
      <c r="B3141" t="s">
        <v>143</v>
      </c>
      <c r="C3141" t="s">
        <v>2477</v>
      </c>
      <c r="D3141" t="s">
        <v>142</v>
      </c>
      <c r="E3141" t="s">
        <v>2478</v>
      </c>
      <c r="F3141" t="s">
        <v>10275</v>
      </c>
      <c r="G3141">
        <v>88172188.040126696</v>
      </c>
      <c r="H3141">
        <v>341232610.38784307</v>
      </c>
      <c r="I3141">
        <v>52226.916727790005</v>
      </c>
      <c r="J3141">
        <v>1446283.731961</v>
      </c>
      <c r="K3141">
        <v>3.8423858896728301E-2</v>
      </c>
      <c r="L3141">
        <v>5.6232889250785269E-2</v>
      </c>
      <c r="M3141">
        <v>4.9209873590909482E-2</v>
      </c>
      <c r="N3141">
        <v>5.4747905471593694E-2</v>
      </c>
      <c r="O3141" t="s">
        <v>1067</v>
      </c>
    </row>
    <row r="3142" spans="1:15">
      <c r="A3142" t="s">
        <v>10276</v>
      </c>
      <c r="B3142" t="s">
        <v>143</v>
      </c>
      <c r="C3142" t="s">
        <v>10277</v>
      </c>
      <c r="D3142" t="s">
        <v>142</v>
      </c>
      <c r="E3142" t="s">
        <v>10278</v>
      </c>
      <c r="F3142" t="s">
        <v>10279</v>
      </c>
      <c r="G3142">
        <v>104557538.98525932</v>
      </c>
      <c r="H3142">
        <v>243267732.96849349</v>
      </c>
      <c r="I3142">
        <v>0</v>
      </c>
      <c r="J3142">
        <v>1478198.2800186826</v>
      </c>
      <c r="K3142">
        <v>4.5564301100596796E-2</v>
      </c>
      <c r="L3142">
        <v>4.0088921954905446E-2</v>
      </c>
      <c r="M3142">
        <v>0</v>
      </c>
      <c r="N3142">
        <v>5.5956004976288776E-2</v>
      </c>
      <c r="O3142" t="s">
        <v>1067</v>
      </c>
    </row>
    <row r="3143" spans="1:15">
      <c r="A3143" t="s">
        <v>10280</v>
      </c>
      <c r="B3143" t="s">
        <v>143</v>
      </c>
      <c r="C3143" t="s">
        <v>10281</v>
      </c>
      <c r="D3143" t="s">
        <v>142</v>
      </c>
      <c r="E3143" t="s">
        <v>10282</v>
      </c>
      <c r="F3143" t="s">
        <v>10283</v>
      </c>
      <c r="G3143">
        <v>20821112.489740998</v>
      </c>
      <c r="H3143">
        <v>63695055.260540798</v>
      </c>
      <c r="I3143">
        <v>0</v>
      </c>
      <c r="J3143">
        <v>255668.71377447798</v>
      </c>
      <c r="K3143">
        <v>9.0734675656980075E-3</v>
      </c>
      <c r="L3143">
        <v>1.0496526062434753E-2</v>
      </c>
      <c r="M3143">
        <v>0</v>
      </c>
      <c r="N3143">
        <v>9.6781331798500188E-3</v>
      </c>
      <c r="O3143" t="s">
        <v>1067</v>
      </c>
    </row>
    <row r="3144" spans="1:15">
      <c r="A3144" t="s">
        <v>10284</v>
      </c>
      <c r="B3144" t="s">
        <v>143</v>
      </c>
      <c r="C3144" t="s">
        <v>10285</v>
      </c>
      <c r="D3144" t="s">
        <v>142</v>
      </c>
      <c r="E3144" t="s">
        <v>10286</v>
      </c>
      <c r="F3144" t="s">
        <v>10287</v>
      </c>
      <c r="G3144">
        <v>25357591.611642711</v>
      </c>
      <c r="H3144">
        <v>67921080.1728421</v>
      </c>
      <c r="I3144">
        <v>0</v>
      </c>
      <c r="J3144">
        <v>359258.28282921179</v>
      </c>
      <c r="K3144">
        <v>1.1050383842161265E-2</v>
      </c>
      <c r="L3144">
        <v>1.1192947165313508E-2</v>
      </c>
      <c r="M3144">
        <v>0</v>
      </c>
      <c r="N3144">
        <v>1.3599432859244203E-2</v>
      </c>
      <c r="O3144" t="s">
        <v>1268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713B-D6C8-424F-8189-C57DFDDE5E1B}">
  <dimension ref="A1:D46"/>
  <sheetViews>
    <sheetView topLeftCell="A7" workbookViewId="0">
      <selection activeCell="M21" sqref="M21"/>
    </sheetView>
  </sheetViews>
  <sheetFormatPr defaultColWidth="8.77734375" defaultRowHeight="14.4"/>
  <cols>
    <col min="1" max="1" width="10.77734375" bestFit="1" customWidth="1"/>
    <col min="2" max="2" width="11.109375" bestFit="1" customWidth="1"/>
    <col min="3" max="3" width="13.44140625" bestFit="1" customWidth="1"/>
    <col min="4" max="4" width="18.77734375" bestFit="1" customWidth="1"/>
  </cols>
  <sheetData>
    <row r="1" spans="1:4">
      <c r="A1" t="s">
        <v>10612</v>
      </c>
      <c r="B1" t="s">
        <v>10611</v>
      </c>
      <c r="C1" t="s">
        <v>10613</v>
      </c>
      <c r="D1" t="s">
        <v>10735</v>
      </c>
    </row>
    <row r="2" spans="1:4">
      <c r="A2" t="s">
        <v>10752</v>
      </c>
      <c r="B2">
        <v>10.09</v>
      </c>
      <c r="C2" s="21">
        <v>23126110</v>
      </c>
      <c r="D2" s="21">
        <v>23126110</v>
      </c>
    </row>
    <row r="3" spans="1:4">
      <c r="A3" t="s">
        <v>10748</v>
      </c>
      <c r="B3">
        <v>13.62</v>
      </c>
      <c r="C3" s="21">
        <v>12924822</v>
      </c>
      <c r="D3" s="21">
        <v>53894995</v>
      </c>
    </row>
    <row r="4" spans="1:4">
      <c r="A4" t="s">
        <v>10749</v>
      </c>
      <c r="B4">
        <v>14</v>
      </c>
      <c r="C4" s="21">
        <v>14522048</v>
      </c>
    </row>
    <row r="5" spans="1:4">
      <c r="A5" t="s">
        <v>10750</v>
      </c>
      <c r="B5">
        <v>12.22</v>
      </c>
      <c r="C5" s="21">
        <v>13865422</v>
      </c>
    </row>
    <row r="6" spans="1:4" ht="13.95" customHeight="1">
      <c r="A6" t="s">
        <v>10751</v>
      </c>
      <c r="B6">
        <v>11.48</v>
      </c>
      <c r="C6" s="21">
        <v>16614526</v>
      </c>
    </row>
    <row r="7" spans="1:4">
      <c r="A7" t="s">
        <v>10744</v>
      </c>
      <c r="B7">
        <v>11.48</v>
      </c>
      <c r="C7" s="21">
        <v>19538695</v>
      </c>
      <c r="D7" s="21">
        <v>54394368</v>
      </c>
    </row>
    <row r="8" spans="1:4">
      <c r="A8" t="s">
        <v>10745</v>
      </c>
      <c r="B8">
        <v>11.5</v>
      </c>
      <c r="C8" s="21">
        <v>16947080</v>
      </c>
    </row>
    <row r="9" spans="1:4">
      <c r="A9" t="s">
        <v>10746</v>
      </c>
      <c r="B9">
        <v>11.5</v>
      </c>
      <c r="C9" s="21">
        <v>22473043</v>
      </c>
    </row>
    <row r="10" spans="1:4">
      <c r="A10" t="s">
        <v>10747</v>
      </c>
      <c r="B10">
        <v>12.1</v>
      </c>
      <c r="C10" s="21">
        <v>23070987</v>
      </c>
    </row>
    <row r="11" spans="1:4">
      <c r="A11" t="s">
        <v>10743</v>
      </c>
      <c r="B11" s="21">
        <v>12.21</v>
      </c>
      <c r="C11" s="21">
        <v>73610528</v>
      </c>
      <c r="D11" s="21">
        <v>201328536</v>
      </c>
    </row>
    <row r="12" spans="1:4">
      <c r="A12" t="s">
        <v>10742</v>
      </c>
      <c r="B12">
        <v>12.29</v>
      </c>
      <c r="C12" s="21">
        <v>76931627</v>
      </c>
    </row>
    <row r="13" spans="1:4">
      <c r="A13" t="s">
        <v>10741</v>
      </c>
      <c r="B13">
        <v>12.52</v>
      </c>
      <c r="C13" s="21">
        <v>73429360</v>
      </c>
    </row>
    <row r="14" spans="1:4">
      <c r="A14" t="s">
        <v>10740</v>
      </c>
      <c r="B14">
        <v>12.73</v>
      </c>
      <c r="C14" s="21">
        <v>75113008</v>
      </c>
    </row>
    <row r="15" spans="1:4">
      <c r="A15" t="s">
        <v>10737</v>
      </c>
      <c r="B15">
        <v>12.73</v>
      </c>
      <c r="C15" s="21">
        <v>68026000</v>
      </c>
      <c r="D15" s="21">
        <v>192960667</v>
      </c>
    </row>
    <row r="16" spans="1:4">
      <c r="A16" t="s">
        <v>10738</v>
      </c>
      <c r="B16">
        <v>12.73</v>
      </c>
      <c r="C16" s="21">
        <v>7260000</v>
      </c>
    </row>
    <row r="17" spans="1:4">
      <c r="A17" t="s">
        <v>10739</v>
      </c>
      <c r="B17">
        <v>12.73</v>
      </c>
      <c r="C17" s="21">
        <v>30021000</v>
      </c>
    </row>
    <row r="18" spans="1:4">
      <c r="A18" t="s">
        <v>10736</v>
      </c>
      <c r="B18">
        <v>12.73</v>
      </c>
      <c r="C18" s="21">
        <v>76960000</v>
      </c>
    </row>
    <row r="19" spans="1:4">
      <c r="A19" t="s">
        <v>10583</v>
      </c>
      <c r="B19">
        <v>13.57</v>
      </c>
      <c r="C19" s="21">
        <v>11673000</v>
      </c>
      <c r="D19" s="21">
        <v>184280929</v>
      </c>
    </row>
    <row r="20" spans="1:4">
      <c r="A20" t="s">
        <v>10584</v>
      </c>
      <c r="B20">
        <v>13.8</v>
      </c>
      <c r="C20" s="21">
        <v>75311960</v>
      </c>
    </row>
    <row r="21" spans="1:4">
      <c r="A21" t="s">
        <v>10585</v>
      </c>
      <c r="B21">
        <v>14.75</v>
      </c>
      <c r="C21" s="21">
        <v>63887833</v>
      </c>
    </row>
    <row r="22" spans="1:4">
      <c r="A22" t="s">
        <v>10586</v>
      </c>
      <c r="B22">
        <v>15.06</v>
      </c>
      <c r="C22" s="21">
        <v>79548286</v>
      </c>
    </row>
    <row r="23" spans="1:4">
      <c r="A23" t="s">
        <v>10587</v>
      </c>
      <c r="B23">
        <v>14.61</v>
      </c>
      <c r="C23" s="21">
        <v>98215920</v>
      </c>
      <c r="D23" s="21">
        <v>172324101</v>
      </c>
    </row>
    <row r="24" spans="1:4">
      <c r="A24" t="s">
        <v>10588</v>
      </c>
      <c r="B24">
        <v>14.65</v>
      </c>
      <c r="C24" s="21">
        <v>90587738</v>
      </c>
    </row>
    <row r="25" spans="1:4">
      <c r="A25" t="s">
        <v>10589</v>
      </c>
      <c r="B25">
        <v>15.05</v>
      </c>
      <c r="C25" s="21">
        <v>79421265</v>
      </c>
    </row>
    <row r="26" spans="1:4">
      <c r="A26" t="s">
        <v>10590</v>
      </c>
      <c r="B26">
        <v>15.31</v>
      </c>
      <c r="C26" s="21">
        <v>78825717</v>
      </c>
    </row>
    <row r="27" spans="1:4">
      <c r="A27" t="s">
        <v>10591</v>
      </c>
      <c r="B27">
        <v>15.73</v>
      </c>
      <c r="C27" s="21">
        <v>80847404</v>
      </c>
      <c r="D27" s="21">
        <v>171022436</v>
      </c>
    </row>
    <row r="28" spans="1:4">
      <c r="A28" t="s">
        <v>10592</v>
      </c>
      <c r="B28">
        <v>17.45</v>
      </c>
      <c r="C28" s="21">
        <v>66321122</v>
      </c>
    </row>
    <row r="29" spans="1:4">
      <c r="A29" t="s">
        <v>10593</v>
      </c>
      <c r="B29">
        <v>17.16</v>
      </c>
      <c r="C29" s="21">
        <v>66289515</v>
      </c>
    </row>
    <row r="30" spans="1:4">
      <c r="A30" t="s">
        <v>10594</v>
      </c>
      <c r="B30">
        <v>17</v>
      </c>
      <c r="C30" s="21">
        <v>67435661</v>
      </c>
    </row>
    <row r="31" spans="1:4">
      <c r="A31" t="s">
        <v>10595</v>
      </c>
      <c r="B31">
        <v>17.87</v>
      </c>
      <c r="C31" s="21">
        <v>57090077</v>
      </c>
      <c r="D31" s="21">
        <v>183327861</v>
      </c>
    </row>
    <row r="32" spans="1:4">
      <c r="A32" t="s">
        <v>10596</v>
      </c>
      <c r="B32">
        <v>16.68</v>
      </c>
      <c r="C32" s="21">
        <v>21161000</v>
      </c>
    </row>
    <row r="33" spans="1:4">
      <c r="A33" t="s">
        <v>10597</v>
      </c>
      <c r="B33">
        <v>16.68</v>
      </c>
      <c r="C33" s="21">
        <v>52627000</v>
      </c>
    </row>
    <row r="34" spans="1:4">
      <c r="A34" t="s">
        <v>10598</v>
      </c>
      <c r="B34">
        <v>16.93</v>
      </c>
      <c r="C34" s="21">
        <v>56366432</v>
      </c>
    </row>
    <row r="35" spans="1:4">
      <c r="A35" t="s">
        <v>10599</v>
      </c>
      <c r="B35">
        <v>17.8</v>
      </c>
      <c r="C35" s="21">
        <v>54773607</v>
      </c>
      <c r="D35" s="21">
        <v>164056929</v>
      </c>
    </row>
    <row r="36" spans="1:4">
      <c r="A36" t="s">
        <v>10600</v>
      </c>
      <c r="B36">
        <v>18.8</v>
      </c>
      <c r="C36" s="21">
        <v>71647138</v>
      </c>
    </row>
    <row r="37" spans="1:4">
      <c r="A37" t="s">
        <v>10601</v>
      </c>
      <c r="B37">
        <v>23.3</v>
      </c>
      <c r="C37" s="21">
        <v>71261536</v>
      </c>
    </row>
    <row r="38" spans="1:4">
      <c r="A38" t="s">
        <v>10602</v>
      </c>
      <c r="B38">
        <v>28.26</v>
      </c>
      <c r="C38" s="21">
        <v>68598217</v>
      </c>
    </row>
    <row r="39" spans="1:4">
      <c r="A39" t="s">
        <v>10603</v>
      </c>
      <c r="B39">
        <v>29.15</v>
      </c>
      <c r="C39" s="21">
        <v>58527697</v>
      </c>
      <c r="D39" s="21">
        <v>143096251</v>
      </c>
    </row>
    <row r="40" spans="1:4">
      <c r="A40" t="s">
        <v>10604</v>
      </c>
      <c r="B40">
        <v>30.85</v>
      </c>
      <c r="C40" s="21">
        <v>58331300</v>
      </c>
    </row>
    <row r="41" spans="1:4">
      <c r="A41" t="s">
        <v>10605</v>
      </c>
      <c r="B41">
        <v>27</v>
      </c>
      <c r="C41" s="21">
        <v>56956085</v>
      </c>
    </row>
    <row r="42" spans="1:4">
      <c r="A42" t="s">
        <v>10606</v>
      </c>
      <c r="B42">
        <v>26.8</v>
      </c>
      <c r="C42" s="21">
        <v>58020854</v>
      </c>
    </row>
    <row r="43" spans="1:4">
      <c r="A43" t="s">
        <v>10607</v>
      </c>
      <c r="B43">
        <v>27.85</v>
      </c>
      <c r="C43" s="21">
        <v>56395720</v>
      </c>
      <c r="D43" s="21">
        <v>141079568</v>
      </c>
    </row>
    <row r="44" spans="1:4">
      <c r="A44" t="s">
        <v>10608</v>
      </c>
      <c r="B44">
        <v>30.33</v>
      </c>
      <c r="C44" s="21">
        <v>56084237</v>
      </c>
    </row>
    <row r="45" spans="1:4">
      <c r="A45" t="s">
        <v>10609</v>
      </c>
      <c r="B45">
        <v>35.200000000000003</v>
      </c>
      <c r="C45" s="21">
        <v>55760384</v>
      </c>
    </row>
    <row r="46" spans="1:4">
      <c r="A46" t="s">
        <v>10610</v>
      </c>
      <c r="B46">
        <v>38.729999999999997</v>
      </c>
      <c r="C46" s="21">
        <v>57617565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227-FA73-4233-BC60-C2690A100876}">
  <dimension ref="A1:C75"/>
  <sheetViews>
    <sheetView workbookViewId="0">
      <selection activeCell="M21" sqref="M21"/>
    </sheetView>
  </sheetViews>
  <sheetFormatPr defaultColWidth="8.77734375" defaultRowHeight="14.4"/>
  <cols>
    <col min="1" max="1" width="11.77734375" bestFit="1" customWidth="1"/>
    <col min="2" max="2" width="9.77734375" bestFit="1" customWidth="1"/>
    <col min="3" max="3" width="12.33203125" bestFit="1" customWidth="1"/>
  </cols>
  <sheetData>
    <row r="1" spans="1:3">
      <c r="A1" t="s">
        <v>10615</v>
      </c>
      <c r="B1" t="s">
        <v>10616</v>
      </c>
      <c r="C1" t="s">
        <v>10617</v>
      </c>
    </row>
    <row r="2" spans="1:3">
      <c r="A2" s="81">
        <v>45266</v>
      </c>
      <c r="B2" s="21">
        <v>27656000</v>
      </c>
      <c r="C2" s="82">
        <v>14.88</v>
      </c>
    </row>
    <row r="3" spans="1:3">
      <c r="A3" s="81">
        <v>45175</v>
      </c>
      <c r="B3" s="21">
        <v>21948358</v>
      </c>
      <c r="C3" s="82">
        <v>13.85</v>
      </c>
    </row>
    <row r="4" spans="1:3">
      <c r="A4" s="81">
        <v>45084</v>
      </c>
      <c r="B4" s="21">
        <v>22026639</v>
      </c>
      <c r="C4" s="82">
        <v>12.73</v>
      </c>
    </row>
    <row r="5" spans="1:3">
      <c r="A5" s="81">
        <v>44993</v>
      </c>
      <c r="B5" s="21">
        <v>21522877</v>
      </c>
      <c r="C5" s="82">
        <v>12.5</v>
      </c>
    </row>
    <row r="6" spans="1:3">
      <c r="A6" s="81">
        <v>44902</v>
      </c>
      <c r="B6" s="21">
        <v>22233203</v>
      </c>
      <c r="C6" s="82">
        <v>12.99</v>
      </c>
    </row>
    <row r="7" spans="1:3">
      <c r="A7" s="81">
        <v>44811</v>
      </c>
      <c r="B7" s="21">
        <v>22404023</v>
      </c>
      <c r="C7" s="82">
        <v>13.45</v>
      </c>
    </row>
    <row r="8" spans="1:3">
      <c r="A8" s="81">
        <v>44713</v>
      </c>
      <c r="B8" s="21">
        <v>22280473</v>
      </c>
      <c r="C8" s="82">
        <v>13.9</v>
      </c>
    </row>
    <row r="9" spans="1:3">
      <c r="A9" s="81">
        <v>44629</v>
      </c>
      <c r="B9" s="21">
        <v>21761269</v>
      </c>
      <c r="C9" s="82">
        <v>13.5</v>
      </c>
    </row>
    <row r="10" spans="1:3">
      <c r="A10" s="81">
        <v>44531</v>
      </c>
      <c r="B10" s="21">
        <v>27041000</v>
      </c>
      <c r="C10" s="82">
        <v>13</v>
      </c>
    </row>
    <row r="11" spans="1:3">
      <c r="A11" s="81">
        <v>44447</v>
      </c>
      <c r="B11" s="21">
        <v>22911423</v>
      </c>
      <c r="C11" s="82">
        <v>9.3000000000000007</v>
      </c>
    </row>
    <row r="12" spans="1:3">
      <c r="A12" s="81">
        <v>44349</v>
      </c>
      <c r="B12" s="21">
        <v>22987719</v>
      </c>
      <c r="C12" s="82">
        <v>7.97</v>
      </c>
    </row>
    <row r="13" spans="1:3">
      <c r="A13" s="81">
        <v>44258</v>
      </c>
      <c r="B13" s="21">
        <v>23467261</v>
      </c>
      <c r="C13" s="82">
        <v>7.6</v>
      </c>
    </row>
    <row r="14" spans="1:3">
      <c r="A14" s="81">
        <v>44167</v>
      </c>
      <c r="B14" s="21">
        <v>16237495</v>
      </c>
      <c r="C14" s="82">
        <v>7.41</v>
      </c>
    </row>
    <row r="15" spans="1:3">
      <c r="A15" s="81">
        <v>44076</v>
      </c>
      <c r="B15" s="21">
        <v>16192785</v>
      </c>
      <c r="C15" s="82">
        <v>6.82</v>
      </c>
    </row>
    <row r="16" spans="1:3">
      <c r="A16" s="81">
        <v>43985</v>
      </c>
      <c r="B16" s="21">
        <v>16336298</v>
      </c>
      <c r="C16" s="82">
        <v>5.75</v>
      </c>
    </row>
    <row r="17" spans="1:3">
      <c r="A17" s="81">
        <v>43901</v>
      </c>
      <c r="B17" s="21">
        <v>16208347</v>
      </c>
      <c r="C17" s="82">
        <v>5.65</v>
      </c>
    </row>
    <row r="18" spans="1:3">
      <c r="A18" s="81">
        <v>43803</v>
      </c>
      <c r="B18" s="21">
        <v>13116444</v>
      </c>
      <c r="C18" s="82">
        <v>5.61</v>
      </c>
    </row>
    <row r="19" spans="1:3">
      <c r="A19" s="81">
        <v>43712</v>
      </c>
      <c r="B19" s="21">
        <v>13116447</v>
      </c>
      <c r="C19" s="82">
        <v>5.2</v>
      </c>
    </row>
    <row r="20" spans="1:3">
      <c r="A20" s="81">
        <v>43621</v>
      </c>
      <c r="B20" s="21">
        <v>13221453</v>
      </c>
      <c r="C20" s="82">
        <v>5.62</v>
      </c>
    </row>
    <row r="21" spans="1:3">
      <c r="A21" s="81">
        <v>43537</v>
      </c>
      <c r="B21" s="21">
        <v>12883436</v>
      </c>
      <c r="C21" s="82">
        <v>5.27</v>
      </c>
    </row>
    <row r="22" spans="1:3">
      <c r="A22" s="81">
        <v>43439</v>
      </c>
      <c r="B22" s="21">
        <v>13360649</v>
      </c>
      <c r="C22" s="82">
        <v>5.35</v>
      </c>
    </row>
    <row r="23" spans="1:3">
      <c r="A23" s="81">
        <v>43348</v>
      </c>
      <c r="B23" s="21">
        <v>13590107</v>
      </c>
      <c r="C23" s="82">
        <v>4.5</v>
      </c>
    </row>
    <row r="24" spans="1:3">
      <c r="A24" s="81">
        <v>43264</v>
      </c>
      <c r="B24" s="21">
        <v>13771025</v>
      </c>
      <c r="C24" s="82">
        <v>4.0199999999999996</v>
      </c>
    </row>
    <row r="25" spans="1:3">
      <c r="A25" s="81">
        <v>43173</v>
      </c>
      <c r="B25" s="21">
        <v>13553767</v>
      </c>
      <c r="C25" s="82">
        <v>3.79</v>
      </c>
    </row>
    <row r="26" spans="1:3">
      <c r="A26" s="81">
        <v>43075</v>
      </c>
      <c r="B26" s="21">
        <v>14687989</v>
      </c>
      <c r="C26" s="82">
        <v>3.8</v>
      </c>
    </row>
    <row r="27" spans="1:3">
      <c r="A27" s="81">
        <v>42984</v>
      </c>
      <c r="B27" s="21">
        <v>14371585</v>
      </c>
      <c r="C27" s="82">
        <v>4.3499999999999996</v>
      </c>
    </row>
    <row r="28" spans="1:3">
      <c r="A28" s="81">
        <v>42893</v>
      </c>
      <c r="B28" s="21">
        <v>14597470</v>
      </c>
      <c r="C28" s="82">
        <v>2.5299999999999998</v>
      </c>
    </row>
    <row r="29" spans="1:3">
      <c r="A29" s="81">
        <v>42802</v>
      </c>
      <c r="B29" s="21">
        <v>14371300</v>
      </c>
      <c r="C29" s="82">
        <v>3</v>
      </c>
    </row>
    <row r="30" spans="1:3">
      <c r="A30" s="81">
        <v>42711</v>
      </c>
      <c r="B30" s="21">
        <v>14791315</v>
      </c>
      <c r="C30" s="82">
        <v>3.55</v>
      </c>
    </row>
    <row r="31" spans="1:3">
      <c r="A31" s="81">
        <v>42620</v>
      </c>
      <c r="B31" s="21">
        <v>14911315</v>
      </c>
      <c r="C31" s="82">
        <v>4.54</v>
      </c>
    </row>
    <row r="32" spans="1:3">
      <c r="A32" s="81">
        <v>42522</v>
      </c>
      <c r="B32" s="21">
        <v>15089652</v>
      </c>
      <c r="C32" s="82">
        <v>4.53</v>
      </c>
    </row>
    <row r="33" spans="1:3">
      <c r="A33" s="81">
        <v>42438</v>
      </c>
      <c r="B33" s="21">
        <v>14838732</v>
      </c>
      <c r="C33" s="82">
        <v>5.25</v>
      </c>
    </row>
    <row r="34" spans="1:3">
      <c r="A34" s="81">
        <v>42340</v>
      </c>
      <c r="B34" s="21">
        <v>15374274</v>
      </c>
      <c r="C34" s="82">
        <v>7.5</v>
      </c>
    </row>
    <row r="35" spans="1:3">
      <c r="A35" s="81">
        <v>42256</v>
      </c>
      <c r="B35" s="21">
        <v>25374294</v>
      </c>
      <c r="C35" s="82">
        <v>6.02</v>
      </c>
    </row>
    <row r="36" spans="1:3">
      <c r="A36" s="81">
        <v>42158</v>
      </c>
      <c r="B36" s="21">
        <v>15507571</v>
      </c>
      <c r="C36" s="82">
        <v>5.5</v>
      </c>
    </row>
    <row r="37" spans="1:3">
      <c r="A37" s="81">
        <v>42074</v>
      </c>
      <c r="B37" s="21">
        <v>15272670</v>
      </c>
      <c r="C37" s="82">
        <v>5.41</v>
      </c>
    </row>
    <row r="38" spans="1:3">
      <c r="A38" s="81">
        <v>41976</v>
      </c>
      <c r="B38" s="21">
        <v>18198685</v>
      </c>
      <c r="C38" s="82">
        <v>5.21</v>
      </c>
    </row>
    <row r="39" spans="1:3">
      <c r="A39" s="81">
        <v>41885</v>
      </c>
      <c r="B39" s="21">
        <v>17998687</v>
      </c>
      <c r="C39" s="82">
        <v>4.88</v>
      </c>
    </row>
    <row r="40" spans="1:3">
      <c r="A40" s="81">
        <v>41794</v>
      </c>
      <c r="B40" s="21">
        <v>18062384</v>
      </c>
      <c r="C40" s="82">
        <v>5.0199999999999996</v>
      </c>
    </row>
    <row r="41" spans="1:3">
      <c r="A41" s="81">
        <v>41703</v>
      </c>
      <c r="B41" s="21">
        <v>23491350</v>
      </c>
      <c r="C41" s="82">
        <v>4</v>
      </c>
    </row>
    <row r="42" spans="1:3">
      <c r="A42" s="81">
        <v>41612</v>
      </c>
      <c r="B42" s="21">
        <v>38329378</v>
      </c>
      <c r="C42" s="82">
        <v>3</v>
      </c>
    </row>
    <row r="43" spans="1:3">
      <c r="A43" s="81">
        <v>41521</v>
      </c>
      <c r="B43" s="21">
        <v>38409043</v>
      </c>
      <c r="C43" s="82">
        <v>2.67</v>
      </c>
    </row>
    <row r="44" spans="1:3">
      <c r="A44" s="81">
        <v>41430</v>
      </c>
      <c r="B44" s="21">
        <v>38782076</v>
      </c>
      <c r="C44" s="82">
        <v>3.21</v>
      </c>
    </row>
    <row r="45" spans="1:3">
      <c r="A45" s="81">
        <v>41346</v>
      </c>
      <c r="B45" s="21">
        <v>37835405</v>
      </c>
      <c r="C45" s="82">
        <v>2.8</v>
      </c>
    </row>
    <row r="46" spans="1:3">
      <c r="A46" s="81">
        <v>41248</v>
      </c>
      <c r="B46" s="21">
        <v>19774000</v>
      </c>
      <c r="C46" s="82">
        <v>1.93</v>
      </c>
    </row>
    <row r="47" spans="1:3">
      <c r="A47" s="81">
        <v>41157</v>
      </c>
      <c r="B47" s="21">
        <v>24589000</v>
      </c>
      <c r="C47" s="82">
        <v>1.93</v>
      </c>
    </row>
    <row r="48" spans="1:3">
      <c r="A48" s="81">
        <v>41066</v>
      </c>
      <c r="B48" s="21">
        <v>20941000</v>
      </c>
      <c r="C48" s="82">
        <v>1.93</v>
      </c>
    </row>
    <row r="49" spans="1:3">
      <c r="A49" s="81">
        <v>40982</v>
      </c>
      <c r="B49" s="21">
        <v>21559000</v>
      </c>
      <c r="C49" s="82">
        <v>1.93</v>
      </c>
    </row>
    <row r="50" spans="1:3">
      <c r="A50" s="81">
        <v>40884</v>
      </c>
      <c r="B50" s="21">
        <v>27293000</v>
      </c>
      <c r="C50" s="82">
        <v>1.89</v>
      </c>
    </row>
    <row r="51" spans="1:3">
      <c r="A51" s="81">
        <v>40884</v>
      </c>
      <c r="B51">
        <v>0</v>
      </c>
      <c r="C51" t="s">
        <v>10614</v>
      </c>
    </row>
    <row r="52" spans="1:3">
      <c r="A52" s="81">
        <v>40793</v>
      </c>
      <c r="B52" s="21">
        <v>7487000</v>
      </c>
      <c r="C52" s="82">
        <v>1.89</v>
      </c>
    </row>
    <row r="53" spans="1:3">
      <c r="A53" s="81">
        <v>40793</v>
      </c>
      <c r="B53">
        <v>0</v>
      </c>
      <c r="C53" t="s">
        <v>10614</v>
      </c>
    </row>
    <row r="54" spans="1:3">
      <c r="A54" s="81">
        <v>40702</v>
      </c>
      <c r="B54" s="21">
        <v>12537000</v>
      </c>
      <c r="C54" s="82">
        <v>1.89</v>
      </c>
    </row>
    <row r="55" spans="1:3">
      <c r="A55" s="81">
        <v>40702</v>
      </c>
      <c r="B55" s="21">
        <v>943000</v>
      </c>
      <c r="C55" s="82">
        <v>1.89</v>
      </c>
    </row>
    <row r="56" spans="1:3">
      <c r="A56" s="81">
        <v>40611</v>
      </c>
      <c r="B56" s="21">
        <v>41995813</v>
      </c>
      <c r="C56" s="82">
        <v>1.89</v>
      </c>
    </row>
    <row r="57" spans="1:3">
      <c r="A57" s="81">
        <v>40611</v>
      </c>
      <c r="B57" s="21">
        <v>2144710</v>
      </c>
      <c r="C57" s="82">
        <v>1.89</v>
      </c>
    </row>
    <row r="58" spans="1:3">
      <c r="A58" s="81">
        <v>40513</v>
      </c>
      <c r="B58" s="21">
        <v>24755000</v>
      </c>
      <c r="C58" s="82">
        <v>1.86</v>
      </c>
    </row>
    <row r="59" spans="1:3">
      <c r="A59" s="81">
        <v>40513</v>
      </c>
      <c r="B59" s="21">
        <v>1172000</v>
      </c>
      <c r="C59" s="82">
        <v>1.86</v>
      </c>
    </row>
    <row r="60" spans="1:3">
      <c r="A60" s="81">
        <v>40429</v>
      </c>
      <c r="B60" s="21">
        <v>34407000</v>
      </c>
      <c r="C60" s="82">
        <v>1.86</v>
      </c>
    </row>
    <row r="61" spans="1:3">
      <c r="A61" s="81">
        <v>40429</v>
      </c>
      <c r="B61" s="21">
        <v>1312000</v>
      </c>
      <c r="C61" s="82">
        <v>1.86</v>
      </c>
    </row>
    <row r="62" spans="1:3">
      <c r="A62" s="81">
        <v>40338</v>
      </c>
      <c r="B62" s="21">
        <v>40685585</v>
      </c>
      <c r="C62" s="82">
        <v>1.88</v>
      </c>
    </row>
    <row r="63" spans="1:3">
      <c r="A63" s="81">
        <v>40338</v>
      </c>
      <c r="B63" s="21">
        <v>2137993</v>
      </c>
      <c r="C63" s="82">
        <v>1.86</v>
      </c>
    </row>
    <row r="64" spans="1:3">
      <c r="A64" s="81">
        <v>40247</v>
      </c>
      <c r="B64" s="21">
        <v>40612408</v>
      </c>
      <c r="C64" s="82">
        <v>2.0699999999999998</v>
      </c>
    </row>
    <row r="65" spans="1:3">
      <c r="A65" s="81">
        <v>40247</v>
      </c>
      <c r="B65" s="21">
        <v>2091000</v>
      </c>
      <c r="C65" s="82">
        <v>1.86</v>
      </c>
    </row>
    <row r="66" spans="1:3">
      <c r="A66" s="81">
        <v>40149</v>
      </c>
      <c r="B66" s="21">
        <v>28591698</v>
      </c>
      <c r="C66" s="82">
        <v>2.0499999999999998</v>
      </c>
    </row>
    <row r="67" spans="1:3">
      <c r="A67" s="81">
        <v>40149</v>
      </c>
      <c r="B67" s="21">
        <v>1599000</v>
      </c>
      <c r="C67" s="82">
        <v>1.86</v>
      </c>
    </row>
    <row r="68" spans="1:3">
      <c r="A68" s="81">
        <v>40065</v>
      </c>
      <c r="B68" s="21">
        <v>28408945</v>
      </c>
      <c r="C68" s="82">
        <v>2.19</v>
      </c>
    </row>
    <row r="69" spans="1:3">
      <c r="A69" s="81">
        <v>40065</v>
      </c>
      <c r="B69" s="21">
        <v>2172540</v>
      </c>
      <c r="C69" s="82">
        <v>1.87</v>
      </c>
    </row>
    <row r="70" spans="1:3">
      <c r="A70" s="81">
        <v>39981</v>
      </c>
      <c r="B70" s="21">
        <v>30887620</v>
      </c>
      <c r="C70" s="82">
        <v>3.23</v>
      </c>
    </row>
    <row r="71" spans="1:3">
      <c r="A71" s="81">
        <v>39981</v>
      </c>
      <c r="B71" s="21">
        <v>2172540</v>
      </c>
      <c r="C71" s="82">
        <v>2.06</v>
      </c>
    </row>
    <row r="72" spans="1:3">
      <c r="A72" s="81">
        <v>39890</v>
      </c>
      <c r="B72" s="21">
        <v>31513765</v>
      </c>
      <c r="C72" s="82">
        <v>3.51</v>
      </c>
    </row>
    <row r="73" spans="1:3">
      <c r="A73" s="81">
        <v>39890</v>
      </c>
      <c r="B73" s="21">
        <v>2175513</v>
      </c>
      <c r="C73" s="82">
        <v>3.05</v>
      </c>
    </row>
    <row r="74" spans="1:3">
      <c r="A74" s="81">
        <v>39799</v>
      </c>
      <c r="B74" s="21">
        <v>31505898</v>
      </c>
      <c r="C74" s="82">
        <v>3.38</v>
      </c>
    </row>
    <row r="75" spans="1:3">
      <c r="A75" s="81">
        <v>39716</v>
      </c>
      <c r="B75" s="21">
        <v>12565387</v>
      </c>
      <c r="C75" s="82">
        <v>3.07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BD16-51A1-4901-A683-DE3B3DD2641C}">
  <sheetPr codeName="Sheet2"/>
  <dimension ref="A1:B78"/>
  <sheetViews>
    <sheetView workbookViewId="0"/>
  </sheetViews>
  <sheetFormatPr defaultColWidth="8.77734375" defaultRowHeight="14.4"/>
  <cols>
    <col min="1" max="1" width="10.109375" bestFit="1" customWidth="1"/>
    <col min="2" max="2" width="7.109375" bestFit="1" customWidth="1"/>
  </cols>
  <sheetData>
    <row r="1" spans="1:2">
      <c r="A1" s="15" t="s">
        <v>29</v>
      </c>
      <c r="B1" s="15" t="s">
        <v>30</v>
      </c>
    </row>
    <row r="2" spans="1:2">
      <c r="A2" s="13">
        <v>17168</v>
      </c>
      <c r="B2" s="14">
        <v>22.332000000000001</v>
      </c>
    </row>
    <row r="3" spans="1:2">
      <c r="A3" s="13">
        <v>17533</v>
      </c>
      <c r="B3" s="14">
        <v>24.045000000000002</v>
      </c>
    </row>
    <row r="4" spans="1:2">
      <c r="A4" s="13">
        <v>17899</v>
      </c>
      <c r="B4" s="14">
        <v>23.809000000000001</v>
      </c>
    </row>
    <row r="5" spans="1:2">
      <c r="A5" s="13">
        <v>18264</v>
      </c>
      <c r="B5" s="14">
        <v>24.062999999999999</v>
      </c>
    </row>
    <row r="6" spans="1:2">
      <c r="A6" s="13">
        <v>18629</v>
      </c>
      <c r="B6" s="14">
        <v>25.972999999999999</v>
      </c>
    </row>
    <row r="7" spans="1:2">
      <c r="A7" s="13">
        <v>18994</v>
      </c>
      <c r="B7" s="14">
        <v>26.567</v>
      </c>
    </row>
    <row r="8" spans="1:2">
      <c r="A8" s="13">
        <v>19360</v>
      </c>
      <c r="B8" s="14">
        <v>26.768000000000001</v>
      </c>
    </row>
    <row r="9" spans="1:2">
      <c r="A9" s="13">
        <v>19725</v>
      </c>
      <c r="B9" s="14">
        <v>26.864999999999998</v>
      </c>
    </row>
    <row r="10" spans="1:2">
      <c r="A10" s="13">
        <v>20090</v>
      </c>
      <c r="B10" s="14">
        <v>26.795999999999999</v>
      </c>
    </row>
    <row r="11" spans="1:2">
      <c r="A11" s="13">
        <v>20455</v>
      </c>
      <c r="B11" s="14">
        <v>27.190999999999999</v>
      </c>
    </row>
    <row r="12" spans="1:2">
      <c r="A12" s="13">
        <v>20821</v>
      </c>
      <c r="B12" s="14">
        <v>28.113</v>
      </c>
    </row>
    <row r="13" spans="1:2">
      <c r="A13" s="13">
        <v>21186</v>
      </c>
      <c r="B13" s="14">
        <v>28.881</v>
      </c>
    </row>
    <row r="14" spans="1:2">
      <c r="A14" s="13">
        <v>21551</v>
      </c>
      <c r="B14" s="14">
        <v>29.15</v>
      </c>
    </row>
    <row r="15" spans="1:2">
      <c r="A15" s="13">
        <v>21916</v>
      </c>
      <c r="B15" s="14">
        <v>29.585000000000001</v>
      </c>
    </row>
    <row r="16" spans="1:2">
      <c r="A16" s="13">
        <v>22282</v>
      </c>
      <c r="B16" s="14">
        <v>29.902000000000001</v>
      </c>
    </row>
    <row r="17" spans="1:2">
      <c r="A17" s="13">
        <v>22647</v>
      </c>
      <c r="B17" s="14">
        <v>30.253</v>
      </c>
    </row>
    <row r="18" spans="1:2">
      <c r="A18" s="13">
        <v>23012</v>
      </c>
      <c r="B18" s="14">
        <v>30.632999999999999</v>
      </c>
    </row>
    <row r="19" spans="1:2">
      <c r="A19" s="13">
        <v>23377</v>
      </c>
      <c r="B19" s="14">
        <v>31.038</v>
      </c>
    </row>
    <row r="20" spans="1:2">
      <c r="A20" s="13">
        <v>23743</v>
      </c>
      <c r="B20" s="14">
        <v>31.527999999999999</v>
      </c>
    </row>
    <row r="21" spans="1:2">
      <c r="A21" s="13">
        <v>24108</v>
      </c>
      <c r="B21" s="14">
        <v>32.470999999999997</v>
      </c>
    </row>
    <row r="22" spans="1:2">
      <c r="A22" s="13">
        <v>24473</v>
      </c>
      <c r="B22" s="14">
        <v>33.375</v>
      </c>
    </row>
    <row r="23" spans="1:2">
      <c r="A23" s="13">
        <v>24838</v>
      </c>
      <c r="B23" s="14">
        <v>34.792000000000002</v>
      </c>
    </row>
    <row r="24" spans="1:2">
      <c r="A24" s="13">
        <v>25204</v>
      </c>
      <c r="B24" s="14">
        <v>36.683</v>
      </c>
    </row>
    <row r="25" spans="1:2">
      <c r="A25" s="13">
        <v>25569</v>
      </c>
      <c r="B25" s="14">
        <v>38.841999999999999</v>
      </c>
    </row>
    <row r="26" spans="1:2">
      <c r="A26" s="13">
        <v>25934</v>
      </c>
      <c r="B26" s="14">
        <v>40.482999999999997</v>
      </c>
    </row>
    <row r="27" spans="1:2">
      <c r="A27" s="13">
        <v>26299</v>
      </c>
      <c r="B27" s="14">
        <v>41.808</v>
      </c>
    </row>
    <row r="28" spans="1:2">
      <c r="A28" s="13">
        <v>26665</v>
      </c>
      <c r="B28" s="14">
        <v>44.424999999999997</v>
      </c>
    </row>
    <row r="29" spans="1:2">
      <c r="A29" s="13">
        <v>27030</v>
      </c>
      <c r="B29" s="14">
        <v>49.317</v>
      </c>
    </row>
    <row r="30" spans="1:2">
      <c r="A30" s="13">
        <v>27395</v>
      </c>
      <c r="B30" s="14">
        <v>53.825000000000003</v>
      </c>
    </row>
    <row r="31" spans="1:2">
      <c r="A31" s="13">
        <v>27760</v>
      </c>
      <c r="B31" s="14">
        <v>56.933</v>
      </c>
    </row>
    <row r="32" spans="1:2">
      <c r="A32" s="13">
        <v>28126</v>
      </c>
      <c r="B32" s="14">
        <v>60.616999999999997</v>
      </c>
    </row>
    <row r="33" spans="1:2">
      <c r="A33" s="13">
        <v>28491</v>
      </c>
      <c r="B33" s="14">
        <v>65.242000000000004</v>
      </c>
    </row>
    <row r="34" spans="1:2">
      <c r="A34" s="13">
        <v>28856</v>
      </c>
      <c r="B34" s="14">
        <v>72.582999999999998</v>
      </c>
    </row>
    <row r="35" spans="1:2">
      <c r="A35" s="13">
        <v>29221</v>
      </c>
      <c r="B35" s="14">
        <v>82.382999999999996</v>
      </c>
    </row>
    <row r="36" spans="1:2">
      <c r="A36" s="13">
        <v>29587</v>
      </c>
      <c r="B36" s="14">
        <v>90.933000000000007</v>
      </c>
    </row>
    <row r="37" spans="1:2">
      <c r="A37" s="13">
        <v>29952</v>
      </c>
      <c r="B37" s="14">
        <v>96.533000000000001</v>
      </c>
    </row>
    <row r="38" spans="1:2">
      <c r="A38" s="13">
        <v>30317</v>
      </c>
      <c r="B38" s="14">
        <v>99.582999999999998</v>
      </c>
    </row>
    <row r="39" spans="1:2">
      <c r="A39" s="13">
        <v>30682</v>
      </c>
      <c r="B39" s="14">
        <v>103.93300000000001</v>
      </c>
    </row>
    <row r="40" spans="1:2">
      <c r="A40" s="13">
        <v>31048</v>
      </c>
      <c r="B40" s="14">
        <v>107.6</v>
      </c>
    </row>
    <row r="41" spans="1:2">
      <c r="A41" s="13">
        <v>31413</v>
      </c>
      <c r="B41" s="14">
        <v>109.69199999999999</v>
      </c>
    </row>
    <row r="42" spans="1:2">
      <c r="A42" s="13">
        <v>31778</v>
      </c>
      <c r="B42" s="14">
        <v>113.617</v>
      </c>
    </row>
    <row r="43" spans="1:2">
      <c r="A43" s="13">
        <v>32143</v>
      </c>
      <c r="B43" s="14">
        <v>118.27500000000001</v>
      </c>
    </row>
    <row r="44" spans="1:2">
      <c r="A44" s="13">
        <v>32509</v>
      </c>
      <c r="B44" s="14">
        <v>123.94199999999999</v>
      </c>
    </row>
    <row r="45" spans="1:2">
      <c r="A45" s="13">
        <v>32874</v>
      </c>
      <c r="B45" s="14">
        <v>130.65799999999999</v>
      </c>
    </row>
    <row r="46" spans="1:2">
      <c r="A46" s="13">
        <v>33239</v>
      </c>
      <c r="B46" s="14">
        <v>136.167</v>
      </c>
    </row>
    <row r="47" spans="1:2">
      <c r="A47" s="13">
        <v>33604</v>
      </c>
      <c r="B47" s="14">
        <v>140.30799999999999</v>
      </c>
    </row>
    <row r="48" spans="1:2">
      <c r="A48" s="13">
        <v>33970</v>
      </c>
      <c r="B48" s="14">
        <v>144.47499999999999</v>
      </c>
    </row>
    <row r="49" spans="1:2">
      <c r="A49" s="13">
        <v>34335</v>
      </c>
      <c r="B49" s="14">
        <v>148.22499999999999</v>
      </c>
    </row>
    <row r="50" spans="1:2">
      <c r="A50" s="13">
        <v>34700</v>
      </c>
      <c r="B50" s="14">
        <v>152.38300000000001</v>
      </c>
    </row>
    <row r="51" spans="1:2">
      <c r="A51" s="13">
        <v>35065</v>
      </c>
      <c r="B51" s="14">
        <v>156.858</v>
      </c>
    </row>
    <row r="52" spans="1:2">
      <c r="A52" s="13">
        <v>35431</v>
      </c>
      <c r="B52" s="14">
        <v>160.52500000000001</v>
      </c>
    </row>
    <row r="53" spans="1:2">
      <c r="A53" s="13">
        <v>35796</v>
      </c>
      <c r="B53" s="14">
        <v>163.00800000000001</v>
      </c>
    </row>
    <row r="54" spans="1:2">
      <c r="A54" s="13">
        <v>36161</v>
      </c>
      <c r="B54" s="14">
        <v>166.583</v>
      </c>
    </row>
    <row r="55" spans="1:2">
      <c r="A55" s="13">
        <v>36526</v>
      </c>
      <c r="B55" s="14">
        <v>172.19200000000001</v>
      </c>
    </row>
    <row r="56" spans="1:2">
      <c r="A56" s="13">
        <v>36892</v>
      </c>
      <c r="B56" s="14">
        <v>177.042</v>
      </c>
    </row>
    <row r="57" spans="1:2">
      <c r="A57" s="13">
        <v>37257</v>
      </c>
      <c r="B57" s="14">
        <v>179.86699999999999</v>
      </c>
    </row>
    <row r="58" spans="1:2">
      <c r="A58" s="13">
        <v>37622</v>
      </c>
      <c r="B58" s="14">
        <v>184</v>
      </c>
    </row>
    <row r="59" spans="1:2">
      <c r="A59" s="13">
        <v>37987</v>
      </c>
      <c r="B59" s="14">
        <v>188.90799999999999</v>
      </c>
    </row>
    <row r="60" spans="1:2">
      <c r="A60" s="13">
        <v>38353</v>
      </c>
      <c r="B60" s="14">
        <v>195.267</v>
      </c>
    </row>
    <row r="61" spans="1:2">
      <c r="A61" s="13">
        <v>38718</v>
      </c>
      <c r="B61" s="14">
        <v>201.55799999999999</v>
      </c>
    </row>
    <row r="62" spans="1:2">
      <c r="A62" s="13">
        <v>39083</v>
      </c>
      <c r="B62" s="14">
        <v>207.34399999999999</v>
      </c>
    </row>
    <row r="63" spans="1:2">
      <c r="A63" s="13">
        <v>39448</v>
      </c>
      <c r="B63" s="14">
        <v>215.25399999999999</v>
      </c>
    </row>
    <row r="64" spans="1:2">
      <c r="A64" s="13">
        <v>39814</v>
      </c>
      <c r="B64" s="14">
        <v>214.565</v>
      </c>
    </row>
    <row r="65" spans="1:2">
      <c r="A65" s="13">
        <v>40179</v>
      </c>
      <c r="B65" s="14">
        <v>218.07599999999999</v>
      </c>
    </row>
    <row r="66" spans="1:2">
      <c r="A66" s="13">
        <v>40544</v>
      </c>
      <c r="B66" s="14">
        <v>224.923</v>
      </c>
    </row>
    <row r="67" spans="1:2">
      <c r="A67" s="13">
        <v>40909</v>
      </c>
      <c r="B67" s="14">
        <v>229.58600000000001</v>
      </c>
    </row>
    <row r="68" spans="1:2">
      <c r="A68" s="13">
        <v>41275</v>
      </c>
      <c r="B68" s="14">
        <v>232.952</v>
      </c>
    </row>
    <row r="69" spans="1:2">
      <c r="A69" s="13">
        <v>41640</v>
      </c>
      <c r="B69" s="14">
        <v>236.715</v>
      </c>
    </row>
    <row r="70" spans="1:2">
      <c r="A70" s="13">
        <v>42005</v>
      </c>
      <c r="B70" s="14">
        <v>237.00200000000001</v>
      </c>
    </row>
    <row r="71" spans="1:2">
      <c r="A71" s="13">
        <v>42370</v>
      </c>
      <c r="B71" s="14">
        <v>240.005</v>
      </c>
    </row>
    <row r="72" spans="1:2">
      <c r="A72" s="13">
        <v>42736</v>
      </c>
      <c r="B72" s="14">
        <v>245.12100000000001</v>
      </c>
    </row>
    <row r="73" spans="1:2">
      <c r="A73" s="13">
        <v>43101</v>
      </c>
      <c r="B73" s="14">
        <v>251.1</v>
      </c>
    </row>
    <row r="74" spans="1:2">
      <c r="A74" s="13">
        <v>43466</v>
      </c>
      <c r="B74" s="14">
        <v>255.65299999999999</v>
      </c>
    </row>
    <row r="75" spans="1:2">
      <c r="A75" s="13">
        <v>43831</v>
      </c>
      <c r="B75" s="14">
        <v>258.846</v>
      </c>
    </row>
    <row r="76" spans="1:2">
      <c r="A76" s="13">
        <v>44197</v>
      </c>
      <c r="B76" s="14">
        <v>270.96600000000001</v>
      </c>
    </row>
    <row r="77" spans="1:2">
      <c r="A77" s="13">
        <v>44562</v>
      </c>
      <c r="B77" s="14">
        <v>292.62099999999998</v>
      </c>
    </row>
    <row r="78" spans="1:2">
      <c r="A78" s="13">
        <v>44927</v>
      </c>
      <c r="B78">
        <v>304.70100000000002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90E7-F7D0-42AE-BF88-0242F9EB7C82}">
  <dimension ref="A1:C20"/>
  <sheetViews>
    <sheetView zoomScale="70" zoomScaleNormal="70" workbookViewId="0">
      <selection activeCell="AJ55" sqref="AJ55"/>
    </sheetView>
  </sheetViews>
  <sheetFormatPr defaultColWidth="9" defaultRowHeight="14.4"/>
  <cols>
    <col min="1" max="1" width="5.44140625" style="3" bestFit="1" customWidth="1"/>
    <col min="2" max="2" width="20.33203125" style="3" bestFit="1" customWidth="1"/>
    <col min="3" max="3" width="11.33203125" style="3" bestFit="1" customWidth="1"/>
    <col min="4" max="16384" width="9" style="3"/>
  </cols>
  <sheetData>
    <row r="1" spans="1:3" ht="15.6">
      <c r="A1" s="91" t="s">
        <v>27</v>
      </c>
      <c r="B1" s="91" t="s">
        <v>10753</v>
      </c>
      <c r="C1" s="3" t="s">
        <v>10754</v>
      </c>
    </row>
    <row r="2" spans="1:3" ht="15.6">
      <c r="A2" s="92">
        <v>2005</v>
      </c>
      <c r="B2" s="93">
        <v>0</v>
      </c>
      <c r="C2" s="3">
        <v>19.04</v>
      </c>
    </row>
    <row r="3" spans="1:3" ht="15.6">
      <c r="A3" s="92">
        <v>2006</v>
      </c>
      <c r="B3" s="93">
        <v>6781750</v>
      </c>
      <c r="C3" s="3">
        <v>32.24</v>
      </c>
    </row>
    <row r="4" spans="1:3" ht="15.6">
      <c r="A4" s="92">
        <v>2007</v>
      </c>
      <c r="B4" s="93">
        <v>1729500</v>
      </c>
      <c r="C4" s="3">
        <v>1.25</v>
      </c>
    </row>
    <row r="5" spans="1:3" ht="15.6">
      <c r="A5" s="92">
        <v>2008</v>
      </c>
      <c r="B5" s="93">
        <v>49130000</v>
      </c>
      <c r="C5" s="3">
        <v>34.479999999999997</v>
      </c>
    </row>
    <row r="6" spans="1:3" ht="15.6">
      <c r="A6" s="92">
        <v>2009</v>
      </c>
      <c r="B6" s="93">
        <v>41715050</v>
      </c>
      <c r="C6" s="3">
        <v>15.55</v>
      </c>
    </row>
    <row r="7" spans="1:3" ht="15.6">
      <c r="A7" s="92">
        <v>2010</v>
      </c>
      <c r="B7" s="93">
        <v>49727500</v>
      </c>
      <c r="C7" s="3">
        <v>17.260000000000002</v>
      </c>
    </row>
    <row r="8" spans="1:3" ht="15.6">
      <c r="A8" s="92">
        <v>2011</v>
      </c>
      <c r="B8" s="93">
        <v>55912565</v>
      </c>
      <c r="C8" s="3">
        <v>23.75</v>
      </c>
    </row>
    <row r="9" spans="1:3" ht="15.6">
      <c r="A9" s="92">
        <v>2012</v>
      </c>
      <c r="B9" s="93">
        <v>87960367</v>
      </c>
      <c r="C9" s="3">
        <v>9.2899999999999991</v>
      </c>
    </row>
    <row r="10" spans="1:3" ht="15.6">
      <c r="A10" s="92">
        <v>2013</v>
      </c>
      <c r="B10" s="93">
        <v>1001042000</v>
      </c>
      <c r="C10" s="3">
        <v>6.06</v>
      </c>
    </row>
    <row r="11" spans="1:3" ht="15.6">
      <c r="A11" s="92">
        <v>2014</v>
      </c>
      <c r="B11" s="93">
        <v>551629500</v>
      </c>
      <c r="C11" s="3">
        <v>6.75</v>
      </c>
    </row>
    <row r="12" spans="1:3" ht="15.6">
      <c r="A12" s="92">
        <v>2015</v>
      </c>
      <c r="B12" s="93">
        <v>557767500</v>
      </c>
      <c r="C12" s="3">
        <v>7.68</v>
      </c>
    </row>
    <row r="13" spans="1:3" ht="15.6">
      <c r="A13" s="92">
        <v>2016</v>
      </c>
      <c r="B13" s="93">
        <v>635031500</v>
      </c>
      <c r="C13" s="3">
        <v>4.87</v>
      </c>
    </row>
    <row r="14" spans="1:3" ht="15.6">
      <c r="A14" s="92">
        <v>2017</v>
      </c>
      <c r="B14" s="93">
        <v>845235500</v>
      </c>
      <c r="C14" s="3">
        <v>5.64</v>
      </c>
    </row>
    <row r="15" spans="1:3" ht="15.6">
      <c r="A15" s="92">
        <v>2018</v>
      </c>
      <c r="B15" s="93">
        <v>814697000</v>
      </c>
      <c r="C15" s="3">
        <v>16.36</v>
      </c>
    </row>
    <row r="16" spans="1:3" ht="15.6">
      <c r="A16" s="92">
        <v>2019</v>
      </c>
      <c r="B16" s="93">
        <v>569064500</v>
      </c>
      <c r="C16" s="3">
        <v>24.5</v>
      </c>
    </row>
    <row r="17" spans="1:3" ht="15.6">
      <c r="A17" s="92">
        <v>2020</v>
      </c>
      <c r="B17" s="93">
        <v>636273500</v>
      </c>
      <c r="C17" s="3">
        <v>18.53</v>
      </c>
    </row>
    <row r="18" spans="1:3" ht="15.6">
      <c r="A18" s="92">
        <v>2021</v>
      </c>
      <c r="B18" s="93">
        <v>579555000</v>
      </c>
      <c r="C18" s="3">
        <v>49.77</v>
      </c>
    </row>
    <row r="19" spans="1:3" ht="15.6">
      <c r="A19" s="92">
        <v>2022</v>
      </c>
      <c r="B19" s="93">
        <v>476713000</v>
      </c>
      <c r="C19" s="3">
        <v>86.52</v>
      </c>
    </row>
    <row r="20" spans="1:3" ht="15.6">
      <c r="A20" s="92">
        <v>2023</v>
      </c>
      <c r="B20" s="93">
        <v>513644500</v>
      </c>
      <c r="C20" s="3">
        <v>96.29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D7C1-7B99-4446-A4C7-CFB3F118AA3C}">
  <dimension ref="A1:G94"/>
  <sheetViews>
    <sheetView topLeftCell="A68" workbookViewId="0">
      <selection activeCell="E92" sqref="E92"/>
    </sheetView>
  </sheetViews>
  <sheetFormatPr defaultColWidth="8.77734375" defaultRowHeight="14.4"/>
  <cols>
    <col min="1" max="1" width="10.109375" bestFit="1" customWidth="1"/>
    <col min="2" max="2" width="24.77734375" bestFit="1" customWidth="1"/>
    <col min="3" max="3" width="18.109375" bestFit="1" customWidth="1"/>
    <col min="4" max="4" width="13" style="61" bestFit="1" customWidth="1"/>
    <col min="5" max="5" width="10.109375" style="61" bestFit="1" customWidth="1"/>
    <col min="6" max="7" width="8.77734375" style="61"/>
  </cols>
  <sheetData>
    <row r="1" spans="1:7">
      <c r="A1" t="s">
        <v>10312</v>
      </c>
      <c r="B1" t="s">
        <v>10431</v>
      </c>
      <c r="C1" t="s">
        <v>10430</v>
      </c>
      <c r="D1" t="s">
        <v>10429</v>
      </c>
      <c r="E1" t="s">
        <v>10428</v>
      </c>
      <c r="F1" t="s">
        <v>10427</v>
      </c>
      <c r="G1" t="s">
        <v>10426</v>
      </c>
    </row>
    <row r="2" spans="1:7">
      <c r="A2">
        <v>1990</v>
      </c>
      <c r="B2" t="s">
        <v>10425</v>
      </c>
      <c r="C2" t="s">
        <v>16</v>
      </c>
      <c r="D2" s="61">
        <v>3.27E-2</v>
      </c>
      <c r="E2">
        <v>4.5999999999999999E-3</v>
      </c>
      <c r="F2">
        <v>6.6600000000000006E-2</v>
      </c>
      <c r="G2">
        <v>4.7500000000000001E-2</v>
      </c>
    </row>
    <row r="3" spans="1:7">
      <c r="A3">
        <v>1991</v>
      </c>
      <c r="B3" t="s">
        <v>10425</v>
      </c>
      <c r="C3" t="s">
        <v>16</v>
      </c>
      <c r="D3" s="61">
        <v>2.5700000000000001E-2</v>
      </c>
      <c r="E3">
        <v>4.5999999999999999E-3</v>
      </c>
      <c r="F3">
        <v>6.5799999999999997E-2</v>
      </c>
      <c r="G3">
        <v>4.7300000000000002E-2</v>
      </c>
    </row>
    <row r="4" spans="1:7">
      <c r="A4">
        <v>1992</v>
      </c>
      <c r="B4" t="s">
        <v>10425</v>
      </c>
      <c r="C4" t="s">
        <v>16</v>
      </c>
      <c r="D4" s="61">
        <v>2.4199999999999999E-2</v>
      </c>
      <c r="E4">
        <v>4.5999999999999999E-3</v>
      </c>
      <c r="F4">
        <v>6.4199999999999993E-2</v>
      </c>
      <c r="G4">
        <v>4.65E-2</v>
      </c>
    </row>
    <row r="5" spans="1:7">
      <c r="A5">
        <v>1993</v>
      </c>
      <c r="B5" t="s">
        <v>10425</v>
      </c>
      <c r="C5" t="s">
        <v>16</v>
      </c>
      <c r="D5" s="61">
        <v>2.3E-2</v>
      </c>
      <c r="E5">
        <v>4.5999999999999999E-3</v>
      </c>
      <c r="F5">
        <v>6.2799999999999995E-2</v>
      </c>
      <c r="G5">
        <v>4.58E-2</v>
      </c>
    </row>
    <row r="6" spans="1:7">
      <c r="A6">
        <v>1994</v>
      </c>
      <c r="B6" t="s">
        <v>10425</v>
      </c>
      <c r="C6" t="s">
        <v>16</v>
      </c>
      <c r="D6" s="61">
        <v>1.9E-2</v>
      </c>
      <c r="E6">
        <v>4.5999999999999999E-3</v>
      </c>
      <c r="F6">
        <v>4.9500000000000002E-2</v>
      </c>
      <c r="G6">
        <v>3.8199999999999998E-2</v>
      </c>
    </row>
    <row r="7" spans="1:7">
      <c r="A7">
        <v>1995</v>
      </c>
      <c r="B7" t="s">
        <v>10425</v>
      </c>
      <c r="C7" t="s">
        <v>16</v>
      </c>
      <c r="D7" s="61">
        <v>1.5699999999999999E-2</v>
      </c>
      <c r="E7">
        <v>4.5999999999999999E-3</v>
      </c>
      <c r="F7">
        <v>3.32E-2</v>
      </c>
      <c r="G7">
        <v>3.0800000000000001E-2</v>
      </c>
    </row>
    <row r="8" spans="1:7">
      <c r="A8">
        <v>1996</v>
      </c>
      <c r="B8" t="s">
        <v>10425</v>
      </c>
      <c r="C8" t="s">
        <v>16</v>
      </c>
      <c r="D8" s="61">
        <v>1.34E-2</v>
      </c>
      <c r="E8">
        <v>4.5999999999999999E-3</v>
      </c>
      <c r="F8">
        <v>2.5100000000000001E-2</v>
      </c>
      <c r="G8">
        <v>2.6700000000000002E-2</v>
      </c>
    </row>
    <row r="9" spans="1:7">
      <c r="A9">
        <v>1997</v>
      </c>
      <c r="B9" t="s">
        <v>10425</v>
      </c>
      <c r="C9" t="s">
        <v>16</v>
      </c>
      <c r="D9" s="61">
        <v>1.26E-2</v>
      </c>
      <c r="E9">
        <v>4.5999999999999999E-3</v>
      </c>
      <c r="F9">
        <v>2.41E-2</v>
      </c>
      <c r="G9">
        <v>2.6100000000000002E-2</v>
      </c>
    </row>
    <row r="10" spans="1:7">
      <c r="A10">
        <v>1998</v>
      </c>
      <c r="B10" t="s">
        <v>10425</v>
      </c>
      <c r="C10" t="s">
        <v>16</v>
      </c>
      <c r="D10" s="61">
        <v>1.12E-2</v>
      </c>
      <c r="E10">
        <v>4.5999999999999999E-3</v>
      </c>
      <c r="F10">
        <v>2.2700000000000001E-2</v>
      </c>
      <c r="G10">
        <v>2.41E-2</v>
      </c>
    </row>
    <row r="11" spans="1:7">
      <c r="A11">
        <v>1999</v>
      </c>
      <c r="B11" t="s">
        <v>10425</v>
      </c>
      <c r="C11" t="s">
        <v>16</v>
      </c>
      <c r="D11" s="61">
        <v>9.2999999999999992E-3</v>
      </c>
      <c r="E11">
        <v>4.5999999999999999E-3</v>
      </c>
      <c r="F11">
        <v>1.77E-2</v>
      </c>
      <c r="G11">
        <v>2.0899999999999998E-2</v>
      </c>
    </row>
    <row r="12" spans="1:7">
      <c r="A12">
        <v>2000</v>
      </c>
      <c r="B12" t="s">
        <v>10425</v>
      </c>
      <c r="C12" t="s">
        <v>16</v>
      </c>
      <c r="D12" s="61">
        <v>9.4999999999999998E-3</v>
      </c>
      <c r="E12">
        <v>4.5999999999999999E-3</v>
      </c>
      <c r="F12">
        <v>1.55E-2</v>
      </c>
      <c r="G12">
        <v>1.7299999999999999E-2</v>
      </c>
    </row>
    <row r="13" spans="1:7">
      <c r="A13">
        <v>2001</v>
      </c>
      <c r="B13" t="s">
        <v>10425</v>
      </c>
      <c r="C13" t="s">
        <v>16</v>
      </c>
      <c r="D13" s="61">
        <v>8.0999999999999996E-3</v>
      </c>
      <c r="E13">
        <v>4.5999999999999999E-3</v>
      </c>
      <c r="F13">
        <v>1.37E-2</v>
      </c>
      <c r="G13">
        <v>6.8999999999999999E-3</v>
      </c>
    </row>
    <row r="14" spans="1:7">
      <c r="A14">
        <v>2002</v>
      </c>
      <c r="B14" t="s">
        <v>10425</v>
      </c>
      <c r="C14" t="s">
        <v>16</v>
      </c>
      <c r="D14" s="61">
        <v>7.1000000000000004E-3</v>
      </c>
      <c r="E14">
        <v>4.5999999999999999E-3</v>
      </c>
      <c r="F14">
        <v>1.2999999999999999E-2</v>
      </c>
      <c r="G14">
        <v>6.7999999999999996E-3</v>
      </c>
    </row>
    <row r="15" spans="1:7">
      <c r="A15">
        <v>2003</v>
      </c>
      <c r="B15" t="s">
        <v>10425</v>
      </c>
      <c r="C15" t="s">
        <v>16</v>
      </c>
      <c r="D15" s="61">
        <v>6.8999999999999999E-3</v>
      </c>
      <c r="E15">
        <v>4.5999999999999999E-3</v>
      </c>
      <c r="F15">
        <v>1.3100000000000001E-2</v>
      </c>
      <c r="G15">
        <v>6.7999999999999996E-3</v>
      </c>
    </row>
    <row r="16" spans="1:7">
      <c r="A16">
        <v>2004</v>
      </c>
      <c r="B16" t="s">
        <v>10425</v>
      </c>
      <c r="C16" t="s">
        <v>16</v>
      </c>
      <c r="D16" s="61">
        <v>7.1000000000000004E-3</v>
      </c>
      <c r="E16">
        <v>4.5999999999999999E-3</v>
      </c>
      <c r="F16">
        <v>1.38E-2</v>
      </c>
      <c r="G16">
        <v>6.7999999999999996E-3</v>
      </c>
    </row>
    <row r="17" spans="1:7">
      <c r="A17">
        <v>2005</v>
      </c>
      <c r="B17" t="s">
        <v>10425</v>
      </c>
      <c r="C17" t="s">
        <v>16</v>
      </c>
      <c r="D17" s="61">
        <v>7.1000000000000004E-3</v>
      </c>
      <c r="E17">
        <v>4.5999999999999999E-3</v>
      </c>
      <c r="F17">
        <v>1.3899999999999999E-2</v>
      </c>
      <c r="G17">
        <v>6.7999999999999996E-3</v>
      </c>
    </row>
    <row r="18" spans="1:7">
      <c r="A18">
        <v>2006</v>
      </c>
      <c r="B18" t="s">
        <v>10425</v>
      </c>
      <c r="C18" t="s">
        <v>16</v>
      </c>
      <c r="D18" s="61">
        <v>7.1000000000000004E-3</v>
      </c>
      <c r="E18">
        <v>4.5999999999999999E-3</v>
      </c>
      <c r="F18">
        <v>1.0500000000000001E-2</v>
      </c>
      <c r="G18">
        <v>6.7999999999999996E-3</v>
      </c>
    </row>
    <row r="19" spans="1:7">
      <c r="A19">
        <v>2007</v>
      </c>
      <c r="B19" t="s">
        <v>10425</v>
      </c>
      <c r="C19" t="s">
        <v>16</v>
      </c>
      <c r="D19" s="61">
        <v>7.1000000000000004E-3</v>
      </c>
      <c r="E19">
        <v>4.5999999999999999E-3</v>
      </c>
      <c r="F19">
        <v>1.04E-2</v>
      </c>
      <c r="G19">
        <v>6.7999999999999996E-3</v>
      </c>
    </row>
    <row r="20" spans="1:7">
      <c r="A20">
        <v>2008</v>
      </c>
      <c r="B20" t="s">
        <v>10425</v>
      </c>
      <c r="C20" t="s">
        <v>16</v>
      </c>
      <c r="D20" s="61">
        <v>7.1000000000000004E-3</v>
      </c>
      <c r="E20">
        <v>4.5999999999999999E-3</v>
      </c>
      <c r="F20">
        <v>1.0200000000000001E-2</v>
      </c>
      <c r="G20">
        <v>6.7999999999999996E-3</v>
      </c>
    </row>
    <row r="21" spans="1:7">
      <c r="A21">
        <v>2009</v>
      </c>
      <c r="B21" t="s">
        <v>10425</v>
      </c>
      <c r="C21" t="s">
        <v>16</v>
      </c>
      <c r="D21" s="61">
        <v>7.1000000000000004E-3</v>
      </c>
      <c r="E21">
        <v>4.5999999999999999E-3</v>
      </c>
      <c r="F21">
        <v>1.0699999999999999E-2</v>
      </c>
      <c r="G21">
        <v>6.7000000000000002E-3</v>
      </c>
    </row>
    <row r="22" spans="1:7">
      <c r="A22">
        <v>2010</v>
      </c>
      <c r="B22" t="s">
        <v>10425</v>
      </c>
      <c r="C22" t="s">
        <v>16</v>
      </c>
      <c r="D22" s="61">
        <v>7.1000000000000004E-3</v>
      </c>
      <c r="E22">
        <v>4.5999999999999999E-3</v>
      </c>
      <c r="F22">
        <v>1.06E-2</v>
      </c>
      <c r="G22">
        <v>6.7000000000000002E-3</v>
      </c>
    </row>
    <row r="23" spans="1:7">
      <c r="A23">
        <v>2011</v>
      </c>
      <c r="B23" t="s">
        <v>10425</v>
      </c>
      <c r="C23" t="s">
        <v>16</v>
      </c>
      <c r="D23" s="61">
        <v>7.0000000000000001E-3</v>
      </c>
      <c r="E23">
        <v>4.5999999999999999E-3</v>
      </c>
      <c r="F23">
        <v>1.21E-2</v>
      </c>
      <c r="G23">
        <v>4.4000000000000003E-3</v>
      </c>
    </row>
    <row r="24" spans="1:7">
      <c r="A24">
        <v>2012</v>
      </c>
      <c r="B24" t="s">
        <v>10425</v>
      </c>
      <c r="C24" t="s">
        <v>16</v>
      </c>
      <c r="D24" s="61">
        <v>7.0000000000000001E-3</v>
      </c>
      <c r="E24">
        <v>4.5999999999999999E-3</v>
      </c>
      <c r="F24">
        <v>1.0999999999999999E-2</v>
      </c>
      <c r="G24">
        <v>4.4000000000000003E-3</v>
      </c>
    </row>
    <row r="25" spans="1:7">
      <c r="A25">
        <v>2013</v>
      </c>
      <c r="B25" t="s">
        <v>10425</v>
      </c>
      <c r="C25" t="s">
        <v>16</v>
      </c>
      <c r="D25" s="61">
        <v>7.0000000000000001E-3</v>
      </c>
      <c r="E25">
        <v>4.5999999999999999E-3</v>
      </c>
      <c r="F25">
        <v>1.12E-2</v>
      </c>
      <c r="G25">
        <v>4.4000000000000003E-3</v>
      </c>
    </row>
    <row r="26" spans="1:7">
      <c r="A26">
        <v>2014</v>
      </c>
      <c r="B26" t="s">
        <v>10425</v>
      </c>
      <c r="C26" t="s">
        <v>16</v>
      </c>
      <c r="D26" s="61">
        <v>7.0000000000000001E-3</v>
      </c>
      <c r="E26" s="61">
        <v>4.5999999999999999E-3</v>
      </c>
      <c r="F26" s="61">
        <v>1.12E-2</v>
      </c>
      <c r="G26" s="61">
        <v>4.4000000000000003E-3</v>
      </c>
    </row>
    <row r="27" spans="1:7">
      <c r="A27">
        <v>2015</v>
      </c>
      <c r="B27" t="s">
        <v>10425</v>
      </c>
      <c r="C27" t="s">
        <v>16</v>
      </c>
      <c r="D27" s="61">
        <v>7.0000000000000001E-3</v>
      </c>
      <c r="E27" s="61">
        <v>4.5999999999999999E-3</v>
      </c>
      <c r="F27" s="61">
        <v>1.17E-2</v>
      </c>
      <c r="G27" s="61">
        <v>4.4000000000000003E-3</v>
      </c>
    </row>
    <row r="28" spans="1:7">
      <c r="A28">
        <v>2016</v>
      </c>
      <c r="B28" t="s">
        <v>10425</v>
      </c>
      <c r="C28" t="s">
        <v>16</v>
      </c>
      <c r="D28" s="61">
        <v>7.0000000000000001E-3</v>
      </c>
      <c r="E28" s="61">
        <v>4.5999999999999999E-3</v>
      </c>
      <c r="F28" s="61">
        <v>1.2699999999999999E-2</v>
      </c>
      <c r="G28" s="61">
        <v>4.4000000000000003E-3</v>
      </c>
    </row>
    <row r="29" spans="1:7">
      <c r="A29">
        <v>2017</v>
      </c>
      <c r="B29" t="s">
        <v>10425</v>
      </c>
      <c r="C29" t="s">
        <v>16</v>
      </c>
      <c r="D29" s="61">
        <v>7.0000000000000001E-3</v>
      </c>
      <c r="E29" s="61">
        <v>4.5999999999999999E-3</v>
      </c>
      <c r="F29" s="61">
        <v>1.0699999999999999E-2</v>
      </c>
      <c r="G29" s="61">
        <v>4.4000000000000003E-3</v>
      </c>
    </row>
    <row r="30" spans="1:7">
      <c r="A30">
        <v>2018</v>
      </c>
      <c r="B30" t="s">
        <v>10425</v>
      </c>
      <c r="C30" t="s">
        <v>16</v>
      </c>
      <c r="D30" s="61">
        <v>7.0000000000000001E-3</v>
      </c>
      <c r="E30" s="61">
        <v>4.5999999999999999E-3</v>
      </c>
      <c r="F30" s="61">
        <v>1.11E-2</v>
      </c>
      <c r="G30" s="61">
        <v>4.4000000000000003E-3</v>
      </c>
    </row>
    <row r="31" spans="1:7">
      <c r="A31">
        <v>2019</v>
      </c>
      <c r="B31" t="s">
        <v>10425</v>
      </c>
      <c r="C31" t="s">
        <v>16</v>
      </c>
      <c r="D31" s="61">
        <v>7.0000000000000001E-3</v>
      </c>
      <c r="E31" s="61">
        <v>4.5999999999999999E-3</v>
      </c>
      <c r="F31" s="61">
        <v>1.11E-2</v>
      </c>
      <c r="G31" s="61">
        <v>4.4000000000000003E-3</v>
      </c>
    </row>
    <row r="32" spans="1:7">
      <c r="A32">
        <v>2020</v>
      </c>
      <c r="B32" t="s">
        <v>10425</v>
      </c>
      <c r="C32" t="s">
        <v>16</v>
      </c>
      <c r="D32" s="61">
        <v>7.0000000000000001E-3</v>
      </c>
      <c r="E32" s="61">
        <v>4.5999999999999999E-3</v>
      </c>
      <c r="F32" s="61">
        <v>1.1599999999999999E-2</v>
      </c>
      <c r="G32" s="61">
        <v>4.3E-3</v>
      </c>
    </row>
    <row r="33" spans="1:7">
      <c r="A33">
        <v>1990</v>
      </c>
      <c r="B33" t="s">
        <v>10424</v>
      </c>
      <c r="C33" t="s">
        <v>22</v>
      </c>
      <c r="D33">
        <v>5.4300000000000001E-2</v>
      </c>
      <c r="E33">
        <v>6.6E-3</v>
      </c>
      <c r="F33">
        <v>0.1207</v>
      </c>
      <c r="G33">
        <v>0.1244</v>
      </c>
    </row>
    <row r="34" spans="1:7">
      <c r="A34">
        <v>1991</v>
      </c>
      <c r="B34" t="s">
        <v>10424</v>
      </c>
      <c r="C34" t="s">
        <v>22</v>
      </c>
      <c r="D34">
        <v>3.9E-2</v>
      </c>
      <c r="E34">
        <v>6.6E-3</v>
      </c>
      <c r="F34">
        <v>0.1215</v>
      </c>
      <c r="G34">
        <v>0.1278</v>
      </c>
    </row>
    <row r="35" spans="1:7">
      <c r="A35">
        <v>1992</v>
      </c>
      <c r="B35" t="s">
        <v>10424</v>
      </c>
      <c r="C35" t="s">
        <v>22</v>
      </c>
      <c r="D35">
        <v>3.7100000000000001E-2</v>
      </c>
      <c r="E35">
        <v>6.6E-3</v>
      </c>
      <c r="F35">
        <v>0.1176</v>
      </c>
      <c r="G35">
        <v>0.12479999999999999</v>
      </c>
    </row>
    <row r="36" spans="1:7">
      <c r="A36">
        <v>1993</v>
      </c>
      <c r="B36" t="s">
        <v>10424</v>
      </c>
      <c r="C36" t="s">
        <v>22</v>
      </c>
      <c r="D36">
        <v>3.56E-2</v>
      </c>
      <c r="E36">
        <v>6.6E-3</v>
      </c>
      <c r="F36">
        <v>0.1139</v>
      </c>
      <c r="G36">
        <v>0.1222</v>
      </c>
    </row>
    <row r="37" spans="1:7">
      <c r="A37">
        <v>1994</v>
      </c>
      <c r="B37" t="s">
        <v>10424</v>
      </c>
      <c r="C37" t="s">
        <v>22</v>
      </c>
      <c r="D37">
        <v>3.4700000000000002E-2</v>
      </c>
      <c r="E37">
        <v>6.6E-3</v>
      </c>
      <c r="F37">
        <v>9.5000000000000001E-2</v>
      </c>
      <c r="G37">
        <v>0.1036</v>
      </c>
    </row>
    <row r="38" spans="1:7">
      <c r="A38">
        <v>1995</v>
      </c>
      <c r="B38" t="s">
        <v>10424</v>
      </c>
      <c r="C38" t="s">
        <v>22</v>
      </c>
      <c r="D38">
        <v>2.8400000000000002E-2</v>
      </c>
      <c r="E38">
        <v>6.6E-3</v>
      </c>
      <c r="F38">
        <v>8.4400000000000003E-2</v>
      </c>
      <c r="G38">
        <v>8.5199999999999998E-2</v>
      </c>
    </row>
    <row r="39" spans="1:7">
      <c r="A39">
        <v>1996</v>
      </c>
      <c r="B39" t="s">
        <v>10424</v>
      </c>
      <c r="C39" t="s">
        <v>22</v>
      </c>
      <c r="D39">
        <v>2.3300000000000001E-2</v>
      </c>
      <c r="E39">
        <v>6.6E-3</v>
      </c>
      <c r="F39">
        <v>5.3800000000000001E-2</v>
      </c>
      <c r="G39">
        <v>7.9699999999999993E-2</v>
      </c>
    </row>
    <row r="40" spans="1:7">
      <c r="A40">
        <v>1997</v>
      </c>
      <c r="B40" t="s">
        <v>10424</v>
      </c>
      <c r="C40" t="s">
        <v>22</v>
      </c>
      <c r="D40">
        <v>2.2100000000000002E-2</v>
      </c>
      <c r="E40">
        <v>6.6E-3</v>
      </c>
      <c r="F40">
        <v>5.0999999999999997E-2</v>
      </c>
      <c r="G40">
        <v>7.8899999999999998E-2</v>
      </c>
    </row>
    <row r="41" spans="1:7">
      <c r="A41">
        <v>1998</v>
      </c>
      <c r="B41" t="s">
        <v>10424</v>
      </c>
      <c r="C41" t="s">
        <v>22</v>
      </c>
      <c r="D41">
        <v>1.8599999999999998E-2</v>
      </c>
      <c r="E41">
        <v>6.6E-3</v>
      </c>
      <c r="F41">
        <v>4.6199999999999998E-2</v>
      </c>
      <c r="G41">
        <v>6.7799999999999999E-2</v>
      </c>
    </row>
    <row r="42" spans="1:7">
      <c r="A42">
        <v>1999</v>
      </c>
      <c r="B42" t="s">
        <v>10424</v>
      </c>
      <c r="C42" t="s">
        <v>22</v>
      </c>
      <c r="D42">
        <v>1.72E-2</v>
      </c>
      <c r="E42">
        <v>6.6E-3</v>
      </c>
      <c r="F42">
        <v>3.4700000000000002E-2</v>
      </c>
      <c r="G42">
        <v>5.5300000000000002E-2</v>
      </c>
    </row>
    <row r="43" spans="1:7">
      <c r="A43">
        <v>2000</v>
      </c>
      <c r="B43" t="s">
        <v>10424</v>
      </c>
      <c r="C43" t="s">
        <v>22</v>
      </c>
      <c r="D43">
        <v>1.66E-2</v>
      </c>
      <c r="E43">
        <v>6.6E-3</v>
      </c>
      <c r="F43">
        <v>3.7600000000000001E-2</v>
      </c>
      <c r="G43">
        <v>5.6800000000000003E-2</v>
      </c>
    </row>
    <row r="44" spans="1:7">
      <c r="A44">
        <v>2001</v>
      </c>
      <c r="B44" t="s">
        <v>10424</v>
      </c>
      <c r="C44" t="s">
        <v>22</v>
      </c>
      <c r="D44">
        <v>1.4800000000000001E-2</v>
      </c>
      <c r="E44">
        <v>6.6E-3</v>
      </c>
      <c r="F44">
        <v>2.86E-2</v>
      </c>
      <c r="G44">
        <v>1.4800000000000001E-2</v>
      </c>
    </row>
    <row r="45" spans="1:7">
      <c r="A45">
        <v>2002</v>
      </c>
      <c r="B45" t="s">
        <v>10424</v>
      </c>
      <c r="C45" t="s">
        <v>22</v>
      </c>
      <c r="D45">
        <v>1.2699999999999999E-2</v>
      </c>
      <c r="E45">
        <v>6.6E-3</v>
      </c>
      <c r="F45">
        <v>2.7300000000000001E-2</v>
      </c>
      <c r="G45">
        <v>1.44E-2</v>
      </c>
    </row>
    <row r="46" spans="1:7">
      <c r="A46">
        <v>2003</v>
      </c>
      <c r="B46" t="s">
        <v>10424</v>
      </c>
      <c r="C46" t="s">
        <v>22</v>
      </c>
      <c r="D46">
        <v>1.3299999999999999E-2</v>
      </c>
      <c r="E46">
        <v>6.6E-3</v>
      </c>
      <c r="F46">
        <v>2.7300000000000001E-2</v>
      </c>
      <c r="G46">
        <v>1.44E-2</v>
      </c>
    </row>
    <row r="47" spans="1:7">
      <c r="A47">
        <v>2004</v>
      </c>
      <c r="B47" t="s">
        <v>10424</v>
      </c>
      <c r="C47" t="s">
        <v>22</v>
      </c>
      <c r="D47">
        <v>1.2699999999999999E-2</v>
      </c>
      <c r="E47">
        <v>6.6E-3</v>
      </c>
      <c r="F47">
        <v>2.98E-2</v>
      </c>
      <c r="G47">
        <v>1.44E-2</v>
      </c>
    </row>
    <row r="48" spans="1:7">
      <c r="A48">
        <v>2005</v>
      </c>
      <c r="B48" t="s">
        <v>10424</v>
      </c>
      <c r="C48" t="s">
        <v>22</v>
      </c>
      <c r="D48">
        <v>1.2699999999999999E-2</v>
      </c>
      <c r="E48">
        <v>6.6E-3</v>
      </c>
      <c r="F48">
        <v>3.1899999999999998E-2</v>
      </c>
      <c r="G48">
        <v>1.43E-2</v>
      </c>
    </row>
    <row r="49" spans="1:7">
      <c r="A49">
        <v>2006</v>
      </c>
      <c r="B49" t="s">
        <v>10424</v>
      </c>
      <c r="C49" t="s">
        <v>22</v>
      </c>
      <c r="D49">
        <v>1.2699999999999999E-2</v>
      </c>
      <c r="E49">
        <v>6.6E-3</v>
      </c>
      <c r="F49">
        <v>2.3900000000000001E-2</v>
      </c>
      <c r="G49">
        <v>1.4200000000000001E-2</v>
      </c>
    </row>
    <row r="50" spans="1:7">
      <c r="A50">
        <v>2007</v>
      </c>
      <c r="B50" t="s">
        <v>10424</v>
      </c>
      <c r="C50" t="s">
        <v>22</v>
      </c>
      <c r="D50">
        <v>1.26E-2</v>
      </c>
      <c r="E50">
        <v>6.6E-3</v>
      </c>
      <c r="F50">
        <v>2.3599999999999999E-2</v>
      </c>
      <c r="G50">
        <v>1.41E-2</v>
      </c>
    </row>
    <row r="51" spans="1:7">
      <c r="A51">
        <v>2008</v>
      </c>
      <c r="B51" t="s">
        <v>10424</v>
      </c>
      <c r="C51" t="s">
        <v>22</v>
      </c>
      <c r="D51">
        <v>1.26E-2</v>
      </c>
      <c r="E51">
        <v>6.6E-3</v>
      </c>
      <c r="F51">
        <v>2.3400000000000001E-2</v>
      </c>
      <c r="G51">
        <v>1.41E-2</v>
      </c>
    </row>
    <row r="52" spans="1:7">
      <c r="A52">
        <v>2009</v>
      </c>
      <c r="B52" t="s">
        <v>10424</v>
      </c>
      <c r="C52" t="s">
        <v>22</v>
      </c>
      <c r="D52">
        <v>1.26E-2</v>
      </c>
      <c r="E52">
        <v>6.6E-3</v>
      </c>
      <c r="F52">
        <v>2.4E-2</v>
      </c>
      <c r="G52">
        <v>1.4E-2</v>
      </c>
    </row>
    <row r="53" spans="1:7">
      <c r="A53">
        <v>2010</v>
      </c>
      <c r="B53" t="s">
        <v>10424</v>
      </c>
      <c r="C53" t="s">
        <v>22</v>
      </c>
      <c r="D53">
        <v>1.2500000000000001E-2</v>
      </c>
      <c r="E53">
        <v>6.6E-3</v>
      </c>
      <c r="F53">
        <v>2.3800000000000002E-2</v>
      </c>
      <c r="G53">
        <v>1.3899999999999999E-2</v>
      </c>
    </row>
    <row r="54" spans="1:7">
      <c r="A54">
        <v>2011</v>
      </c>
      <c r="B54" t="s">
        <v>10424</v>
      </c>
      <c r="C54" t="s">
        <v>22</v>
      </c>
      <c r="D54">
        <v>1.24E-2</v>
      </c>
      <c r="E54">
        <v>6.6E-3</v>
      </c>
      <c r="F54">
        <v>2.8000000000000001E-2</v>
      </c>
      <c r="G54">
        <v>8.0000000000000002E-3</v>
      </c>
    </row>
    <row r="55" spans="1:7">
      <c r="A55">
        <v>2012</v>
      </c>
      <c r="B55" t="s">
        <v>10424</v>
      </c>
      <c r="C55" t="s">
        <v>22</v>
      </c>
      <c r="D55">
        <v>1.23E-2</v>
      </c>
      <c r="E55">
        <v>6.6E-3</v>
      </c>
      <c r="F55">
        <v>2.5499999999999998E-2</v>
      </c>
      <c r="G55">
        <v>8.0000000000000002E-3</v>
      </c>
    </row>
    <row r="56" spans="1:7">
      <c r="A56">
        <v>2013</v>
      </c>
      <c r="B56" t="s">
        <v>10424</v>
      </c>
      <c r="C56" t="s">
        <v>22</v>
      </c>
      <c r="D56">
        <v>1.2200000000000001E-2</v>
      </c>
      <c r="E56">
        <v>6.6E-3</v>
      </c>
      <c r="F56">
        <v>2.5600000000000001E-2</v>
      </c>
      <c r="G56">
        <v>8.0000000000000002E-3</v>
      </c>
    </row>
    <row r="57" spans="1:7">
      <c r="A57">
        <v>2014</v>
      </c>
      <c r="B57" t="s">
        <v>10424</v>
      </c>
      <c r="C57" t="s">
        <v>22</v>
      </c>
      <c r="D57" s="61">
        <v>1.2200000000000001E-2</v>
      </c>
      <c r="E57" s="61">
        <v>6.6E-3</v>
      </c>
      <c r="F57" s="61">
        <v>2.5499999999999998E-2</v>
      </c>
      <c r="G57" s="61">
        <v>7.9000000000000008E-3</v>
      </c>
    </row>
    <row r="58" spans="1:7">
      <c r="A58">
        <v>2015</v>
      </c>
      <c r="B58" t="s">
        <v>10424</v>
      </c>
      <c r="C58" t="s">
        <v>22</v>
      </c>
      <c r="D58" s="61">
        <v>1.2200000000000001E-2</v>
      </c>
      <c r="E58" s="61">
        <v>6.6E-3</v>
      </c>
      <c r="F58" s="61">
        <v>2.6599999999999999E-2</v>
      </c>
      <c r="G58" s="61">
        <v>7.9000000000000008E-3</v>
      </c>
    </row>
    <row r="59" spans="1:7">
      <c r="A59">
        <v>2016</v>
      </c>
      <c r="B59" t="s">
        <v>10424</v>
      </c>
      <c r="C59" t="s">
        <v>22</v>
      </c>
      <c r="D59" s="61">
        <v>1.2200000000000001E-2</v>
      </c>
      <c r="E59" s="61">
        <v>6.6E-3</v>
      </c>
      <c r="F59" s="61">
        <v>2.7900000000000001E-2</v>
      </c>
      <c r="G59" s="61">
        <v>7.9000000000000008E-3</v>
      </c>
    </row>
    <row r="60" spans="1:7">
      <c r="A60">
        <v>2017</v>
      </c>
      <c r="B60" t="s">
        <v>10424</v>
      </c>
      <c r="C60" t="s">
        <v>22</v>
      </c>
      <c r="D60" s="61">
        <v>1.2200000000000001E-2</v>
      </c>
      <c r="E60" s="61">
        <v>6.6E-3</v>
      </c>
      <c r="F60" s="61">
        <v>2.4500000000000001E-2</v>
      </c>
      <c r="G60" s="61">
        <v>7.7999999999999996E-3</v>
      </c>
    </row>
    <row r="61" spans="1:7">
      <c r="A61">
        <v>2018</v>
      </c>
      <c r="B61" t="s">
        <v>10424</v>
      </c>
      <c r="C61" t="s">
        <v>22</v>
      </c>
      <c r="D61" s="61">
        <v>1.2200000000000001E-2</v>
      </c>
      <c r="E61" s="61">
        <v>6.6E-3</v>
      </c>
      <c r="F61" s="61">
        <v>2.5000000000000001E-2</v>
      </c>
      <c r="G61" s="61">
        <v>7.7999999999999996E-3</v>
      </c>
    </row>
    <row r="62" spans="1:7">
      <c r="A62">
        <v>2019</v>
      </c>
      <c r="B62" t="s">
        <v>10424</v>
      </c>
      <c r="C62" t="s">
        <v>22</v>
      </c>
      <c r="D62" s="61">
        <v>1.2200000000000001E-2</v>
      </c>
      <c r="E62" s="61">
        <v>6.6E-3</v>
      </c>
      <c r="F62" s="61">
        <v>2.4899999999999999E-2</v>
      </c>
      <c r="G62" s="61">
        <v>7.7999999999999996E-3</v>
      </c>
    </row>
    <row r="63" spans="1:7">
      <c r="A63">
        <v>2020</v>
      </c>
      <c r="B63" t="s">
        <v>10424</v>
      </c>
      <c r="C63" t="s">
        <v>22</v>
      </c>
      <c r="D63" s="61">
        <v>1.21E-2</v>
      </c>
      <c r="E63" s="61">
        <v>6.6E-3</v>
      </c>
      <c r="F63" s="61">
        <v>2.5999999999999999E-2</v>
      </c>
      <c r="G63" s="61">
        <v>7.7000000000000002E-3</v>
      </c>
    </row>
    <row r="64" spans="1:7">
      <c r="A64">
        <v>1990</v>
      </c>
      <c r="B64" t="s">
        <v>10423</v>
      </c>
      <c r="C64" t="s">
        <v>10422</v>
      </c>
      <c r="D64" s="61">
        <v>5.0200000000000002E-2</v>
      </c>
      <c r="E64" s="61">
        <v>6.7000000000000002E-3</v>
      </c>
      <c r="F64" s="61">
        <v>0.13139999999999999</v>
      </c>
      <c r="G64" s="61">
        <v>0.12520000000000001</v>
      </c>
    </row>
    <row r="65" spans="1:7">
      <c r="A65">
        <v>1991</v>
      </c>
      <c r="B65" t="s">
        <v>10423</v>
      </c>
      <c r="C65" t="s">
        <v>10422</v>
      </c>
      <c r="D65" s="61">
        <v>3.8399999999999997E-2</v>
      </c>
      <c r="E65" s="61">
        <v>6.7000000000000002E-3</v>
      </c>
      <c r="F65" s="61">
        <v>0.14119999999999999</v>
      </c>
      <c r="G65" s="61">
        <v>0.13070000000000001</v>
      </c>
    </row>
    <row r="66" spans="1:7">
      <c r="A66">
        <v>1992</v>
      </c>
      <c r="B66" t="s">
        <v>10423</v>
      </c>
      <c r="C66" t="s">
        <v>10422</v>
      </c>
      <c r="D66" s="61">
        <v>3.6600000000000001E-2</v>
      </c>
      <c r="E66" s="61">
        <v>6.7000000000000002E-3</v>
      </c>
      <c r="F66" s="61">
        <v>0.13469999999999999</v>
      </c>
      <c r="G66" s="61">
        <v>0.1283</v>
      </c>
    </row>
    <row r="67" spans="1:7">
      <c r="A67">
        <v>1993</v>
      </c>
      <c r="B67" t="s">
        <v>10423</v>
      </c>
      <c r="C67" t="s">
        <v>10422</v>
      </c>
      <c r="D67" s="61">
        <v>3.5000000000000003E-2</v>
      </c>
      <c r="E67" s="61">
        <v>6.6E-3</v>
      </c>
      <c r="F67" s="61">
        <v>0.13020000000000001</v>
      </c>
      <c r="G67" s="61">
        <v>0.12559999999999999</v>
      </c>
    </row>
    <row r="68" spans="1:7">
      <c r="A68">
        <v>1994</v>
      </c>
      <c r="B68" t="s">
        <v>10423</v>
      </c>
      <c r="C68" t="s">
        <v>10422</v>
      </c>
      <c r="D68" s="61">
        <v>3.5000000000000003E-2</v>
      </c>
      <c r="E68" s="61">
        <v>6.7000000000000002E-3</v>
      </c>
      <c r="F68" s="61">
        <v>0.12180000000000001</v>
      </c>
      <c r="G68" s="61">
        <v>0.1067</v>
      </c>
    </row>
    <row r="69" spans="1:7">
      <c r="A69">
        <v>1995</v>
      </c>
      <c r="B69" t="s">
        <v>10423</v>
      </c>
      <c r="C69" t="s">
        <v>10422</v>
      </c>
      <c r="D69" s="61">
        <v>2.7400000000000001E-2</v>
      </c>
      <c r="E69" s="61">
        <v>6.7000000000000002E-3</v>
      </c>
      <c r="F69" s="61">
        <v>0.1094</v>
      </c>
      <c r="G69" s="61">
        <v>8.8900000000000007E-2</v>
      </c>
    </row>
    <row r="70" spans="1:7">
      <c r="A70">
        <v>1996</v>
      </c>
      <c r="B70" t="s">
        <v>10423</v>
      </c>
      <c r="C70" t="s">
        <v>10422</v>
      </c>
      <c r="D70" s="61">
        <v>2.24E-2</v>
      </c>
      <c r="E70" s="61">
        <v>6.6E-3</v>
      </c>
      <c r="F70" s="61">
        <v>6.2199999999999998E-2</v>
      </c>
      <c r="G70" s="61">
        <v>9.1300000000000006E-2</v>
      </c>
    </row>
    <row r="71" spans="1:7">
      <c r="A71">
        <v>1997</v>
      </c>
      <c r="B71" t="s">
        <v>10423</v>
      </c>
      <c r="C71" t="s">
        <v>10422</v>
      </c>
      <c r="D71" s="61">
        <v>2.18E-2</v>
      </c>
      <c r="E71" s="61">
        <v>6.7000000000000002E-3</v>
      </c>
      <c r="F71" s="61">
        <v>5.5899999999999998E-2</v>
      </c>
      <c r="G71" s="61">
        <v>8.9700000000000002E-2</v>
      </c>
    </row>
    <row r="72" spans="1:7">
      <c r="A72">
        <v>1998</v>
      </c>
      <c r="B72" t="s">
        <v>10423</v>
      </c>
      <c r="C72" t="s">
        <v>10422</v>
      </c>
      <c r="D72" s="61">
        <v>1.8100000000000002E-2</v>
      </c>
      <c r="E72" s="61">
        <v>6.7000000000000002E-3</v>
      </c>
      <c r="F72" s="61">
        <v>4.8599999999999997E-2</v>
      </c>
      <c r="G72" s="61">
        <v>7.7100000000000002E-2</v>
      </c>
    </row>
    <row r="73" spans="1:7">
      <c r="A73">
        <v>1999</v>
      </c>
      <c r="B73" t="s">
        <v>10423</v>
      </c>
      <c r="C73" t="s">
        <v>10422</v>
      </c>
      <c r="D73" s="61">
        <v>1.5900000000000001E-2</v>
      </c>
      <c r="E73" s="61">
        <v>6.6E-3</v>
      </c>
      <c r="F73" s="61">
        <v>3.7100000000000001E-2</v>
      </c>
      <c r="G73" s="61">
        <v>6.3700000000000007E-2</v>
      </c>
    </row>
    <row r="74" spans="1:7">
      <c r="A74">
        <v>2000</v>
      </c>
      <c r="B74" t="s">
        <v>10423</v>
      </c>
      <c r="C74" t="s">
        <v>10422</v>
      </c>
      <c r="D74" s="61">
        <v>1.5599999999999999E-2</v>
      </c>
      <c r="E74" s="61">
        <v>6.6E-3</v>
      </c>
      <c r="F74" s="61">
        <v>3.9699999999999999E-2</v>
      </c>
      <c r="G74" s="61">
        <v>6.2600000000000003E-2</v>
      </c>
    </row>
    <row r="75" spans="1:7">
      <c r="A75">
        <v>2001</v>
      </c>
      <c r="B75" t="s">
        <v>10423</v>
      </c>
      <c r="C75" t="s">
        <v>10422</v>
      </c>
      <c r="D75" s="61">
        <v>1.4E-2</v>
      </c>
      <c r="E75" s="61">
        <v>6.6E-3</v>
      </c>
      <c r="F75" s="61">
        <v>3.0599999999999999E-2</v>
      </c>
      <c r="G75" s="61">
        <v>1.78E-2</v>
      </c>
    </row>
    <row r="76" spans="1:7">
      <c r="A76">
        <v>2002</v>
      </c>
      <c r="B76" t="s">
        <v>10423</v>
      </c>
      <c r="C76" t="s">
        <v>10422</v>
      </c>
      <c r="D76" s="61">
        <v>1.23E-2</v>
      </c>
      <c r="E76" s="61">
        <v>6.6E-3</v>
      </c>
      <c r="F76" s="61">
        <v>2.8899999999999999E-2</v>
      </c>
      <c r="G76" s="61">
        <v>1.7100000000000001E-2</v>
      </c>
    </row>
    <row r="77" spans="1:7">
      <c r="A77">
        <v>2003</v>
      </c>
      <c r="B77" t="s">
        <v>10423</v>
      </c>
      <c r="C77" t="s">
        <v>10422</v>
      </c>
      <c r="D77" s="61">
        <v>1.2800000000000001E-2</v>
      </c>
      <c r="E77" s="61">
        <v>6.6E-3</v>
      </c>
      <c r="F77" s="61">
        <v>2.9100000000000001E-2</v>
      </c>
      <c r="G77" s="61">
        <v>1.7100000000000001E-2</v>
      </c>
    </row>
    <row r="78" spans="1:7">
      <c r="A78">
        <v>2004</v>
      </c>
      <c r="B78" t="s">
        <v>10423</v>
      </c>
      <c r="C78" t="s">
        <v>10422</v>
      </c>
      <c r="D78" s="61">
        <v>1.2500000000000001E-2</v>
      </c>
      <c r="E78" s="61">
        <v>6.6E-3</v>
      </c>
      <c r="F78" s="61">
        <v>3.1E-2</v>
      </c>
      <c r="G78" s="61">
        <v>1.7100000000000001E-2</v>
      </c>
    </row>
    <row r="79" spans="1:7">
      <c r="A79">
        <v>2005</v>
      </c>
      <c r="B79" t="s">
        <v>10423</v>
      </c>
      <c r="C79" t="s">
        <v>10422</v>
      </c>
      <c r="D79" s="61">
        <v>1.2500000000000001E-2</v>
      </c>
      <c r="E79" s="61">
        <v>6.6E-3</v>
      </c>
      <c r="F79" s="61">
        <v>3.39E-2</v>
      </c>
      <c r="G79" s="61">
        <v>1.7000000000000001E-2</v>
      </c>
    </row>
    <row r="80" spans="1:7">
      <c r="A80">
        <v>2006</v>
      </c>
      <c r="B80" t="s">
        <v>10423</v>
      </c>
      <c r="C80" t="s">
        <v>10422</v>
      </c>
      <c r="D80" s="61">
        <v>1.2500000000000001E-2</v>
      </c>
      <c r="E80" s="61">
        <v>6.6E-3</v>
      </c>
      <c r="F80" s="61">
        <v>2.5899999999999999E-2</v>
      </c>
      <c r="G80" s="61">
        <v>1.6899999999999998E-2</v>
      </c>
    </row>
    <row r="81" spans="1:7">
      <c r="A81">
        <v>2007</v>
      </c>
      <c r="B81" t="s">
        <v>10423</v>
      </c>
      <c r="C81" t="s">
        <v>10422</v>
      </c>
      <c r="D81" s="61">
        <v>1.24E-2</v>
      </c>
      <c r="E81" s="61">
        <v>6.6E-3</v>
      </c>
      <c r="F81" s="61">
        <v>2.5600000000000001E-2</v>
      </c>
      <c r="G81" s="61">
        <v>1.6799999999999999E-2</v>
      </c>
    </row>
    <row r="82" spans="1:7">
      <c r="A82">
        <v>2008</v>
      </c>
      <c r="B82" t="s">
        <v>10423</v>
      </c>
      <c r="C82" t="s">
        <v>10422</v>
      </c>
      <c r="D82" s="61">
        <v>1.24E-2</v>
      </c>
      <c r="E82" s="61">
        <v>6.7000000000000002E-3</v>
      </c>
      <c r="F82" s="61">
        <v>2.5700000000000001E-2</v>
      </c>
      <c r="G82" s="61">
        <v>1.67E-2</v>
      </c>
    </row>
    <row r="83" spans="1:7">
      <c r="A83">
        <v>2009</v>
      </c>
      <c r="B83" t="s">
        <v>10423</v>
      </c>
      <c r="C83" t="s">
        <v>10422</v>
      </c>
      <c r="D83" s="61">
        <v>1.23E-2</v>
      </c>
      <c r="E83" s="61">
        <v>6.7000000000000002E-3</v>
      </c>
      <c r="F83" s="61">
        <v>2.64E-2</v>
      </c>
      <c r="G83" s="61">
        <v>1.66E-2</v>
      </c>
    </row>
    <row r="84" spans="1:7">
      <c r="A84">
        <v>2010</v>
      </c>
      <c r="B84" t="s">
        <v>10423</v>
      </c>
      <c r="C84" t="s">
        <v>10422</v>
      </c>
      <c r="D84" s="61">
        <v>1.23E-2</v>
      </c>
      <c r="E84" s="61">
        <v>6.7000000000000002E-3</v>
      </c>
      <c r="F84" s="61">
        <v>2.6200000000000001E-2</v>
      </c>
      <c r="G84" s="61">
        <v>1.6500000000000001E-2</v>
      </c>
    </row>
    <row r="85" spans="1:7">
      <c r="A85">
        <v>2011</v>
      </c>
      <c r="B85" t="s">
        <v>10423</v>
      </c>
      <c r="C85" t="s">
        <v>10422</v>
      </c>
      <c r="D85" s="61">
        <v>1.2200000000000001E-2</v>
      </c>
      <c r="E85" s="61">
        <v>6.7000000000000002E-3</v>
      </c>
      <c r="F85" s="61">
        <v>3.0200000000000001E-2</v>
      </c>
      <c r="G85" s="61">
        <v>8.6999999999999994E-3</v>
      </c>
    </row>
    <row r="86" spans="1:7">
      <c r="A86">
        <v>2012</v>
      </c>
      <c r="B86" t="s">
        <v>10423</v>
      </c>
      <c r="C86" t="s">
        <v>10422</v>
      </c>
      <c r="D86" s="61">
        <v>1.21E-2</v>
      </c>
      <c r="E86" s="61">
        <v>6.7000000000000002E-3</v>
      </c>
      <c r="F86" s="61">
        <v>2.76E-2</v>
      </c>
      <c r="G86" s="61">
        <v>8.6E-3</v>
      </c>
    </row>
    <row r="87" spans="1:7">
      <c r="A87">
        <v>2013</v>
      </c>
      <c r="B87" t="s">
        <v>10423</v>
      </c>
      <c r="C87" t="s">
        <v>10422</v>
      </c>
      <c r="D87" s="61">
        <v>1.2E-2</v>
      </c>
      <c r="E87" s="61">
        <v>6.7000000000000002E-3</v>
      </c>
      <c r="F87" s="61">
        <v>2.76E-2</v>
      </c>
      <c r="G87" s="61">
        <v>8.6E-3</v>
      </c>
    </row>
    <row r="88" spans="1:7">
      <c r="A88">
        <v>2014</v>
      </c>
      <c r="B88" t="s">
        <v>10423</v>
      </c>
      <c r="C88" t="s">
        <v>10422</v>
      </c>
      <c r="D88" s="61">
        <v>1.2E-2</v>
      </c>
      <c r="E88" s="61">
        <v>6.7000000000000002E-3</v>
      </c>
      <c r="F88" s="61">
        <v>2.7400000000000001E-2</v>
      </c>
      <c r="G88" s="61">
        <v>8.6E-3</v>
      </c>
    </row>
    <row r="89" spans="1:7">
      <c r="A89">
        <v>2015</v>
      </c>
      <c r="B89" t="s">
        <v>10423</v>
      </c>
      <c r="C89" t="s">
        <v>10422</v>
      </c>
      <c r="D89" s="61">
        <v>1.2E-2</v>
      </c>
      <c r="E89" s="61">
        <v>6.7000000000000002E-3</v>
      </c>
      <c r="F89" s="61">
        <v>2.8799999999999999E-2</v>
      </c>
      <c r="G89" s="61">
        <v>8.5000000000000006E-3</v>
      </c>
    </row>
    <row r="90" spans="1:7">
      <c r="A90">
        <v>2016</v>
      </c>
      <c r="B90" t="s">
        <v>10423</v>
      </c>
      <c r="C90" t="s">
        <v>10422</v>
      </c>
      <c r="D90" s="61">
        <v>1.1900000000000001E-2</v>
      </c>
      <c r="E90" s="61">
        <v>6.7000000000000002E-3</v>
      </c>
      <c r="F90" s="61">
        <v>3.0200000000000001E-2</v>
      </c>
      <c r="G90" s="61">
        <v>8.5000000000000006E-3</v>
      </c>
    </row>
    <row r="91" spans="1:7">
      <c r="A91">
        <v>2017</v>
      </c>
      <c r="B91" t="s">
        <v>10423</v>
      </c>
      <c r="C91" t="s">
        <v>10422</v>
      </c>
      <c r="D91" s="61">
        <v>1.1900000000000001E-2</v>
      </c>
      <c r="E91" s="61">
        <v>6.7000000000000002E-3</v>
      </c>
      <c r="F91" s="61">
        <v>2.6499999999999999E-2</v>
      </c>
      <c r="G91" s="61">
        <v>8.5000000000000006E-3</v>
      </c>
    </row>
    <row r="92" spans="1:7">
      <c r="A92">
        <v>2018</v>
      </c>
      <c r="B92" t="s">
        <v>10423</v>
      </c>
      <c r="C92" t="s">
        <v>10422</v>
      </c>
      <c r="D92" s="61">
        <v>1.1900000000000001E-2</v>
      </c>
      <c r="E92" s="61">
        <v>6.7000000000000002E-3</v>
      </c>
      <c r="F92" s="61">
        <v>2.7E-2</v>
      </c>
      <c r="G92" s="61">
        <v>8.3999999999999995E-3</v>
      </c>
    </row>
    <row r="93" spans="1:7">
      <c r="A93">
        <v>2019</v>
      </c>
      <c r="B93" t="s">
        <v>10423</v>
      </c>
      <c r="C93" t="s">
        <v>10422</v>
      </c>
      <c r="D93" s="61">
        <v>1.1900000000000001E-2</v>
      </c>
      <c r="E93" s="61">
        <v>6.7000000000000002E-3</v>
      </c>
      <c r="F93" s="61">
        <v>2.6800000000000001E-2</v>
      </c>
      <c r="G93" s="61">
        <v>8.3999999999999995E-3</v>
      </c>
    </row>
    <row r="94" spans="1:7">
      <c r="A94">
        <v>2020</v>
      </c>
      <c r="B94" t="s">
        <v>10423</v>
      </c>
      <c r="C94" t="s">
        <v>10422</v>
      </c>
      <c r="D94" s="61">
        <v>2.5999999999999999E-2</v>
      </c>
      <c r="E94" s="61">
        <v>6.7000000000000002E-3</v>
      </c>
      <c r="F94" s="61">
        <v>2.8199999999999999E-2</v>
      </c>
      <c r="G94" s="61">
        <v>8.3999999999999995E-3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57C6-D797-4E7D-BDBC-86B3E5AED6C0}">
  <dimension ref="A1:E94"/>
  <sheetViews>
    <sheetView workbookViewId="0">
      <selection activeCell="E8" sqref="E8"/>
    </sheetView>
  </sheetViews>
  <sheetFormatPr defaultColWidth="8.77734375" defaultRowHeight="14.4"/>
  <cols>
    <col min="1" max="1" width="10.109375" bestFit="1" customWidth="1"/>
    <col min="2" max="2" width="24.77734375" bestFit="1" customWidth="1"/>
    <col min="3" max="3" width="18.109375" bestFit="1" customWidth="1"/>
    <col min="4" max="5" width="8.77734375" style="61"/>
  </cols>
  <sheetData>
    <row r="1" spans="1:5">
      <c r="A1" t="s">
        <v>10312</v>
      </c>
      <c r="B1" t="s">
        <v>10431</v>
      </c>
      <c r="C1" t="s">
        <v>10430</v>
      </c>
      <c r="D1" t="s">
        <v>10427</v>
      </c>
      <c r="E1" t="s">
        <v>10426</v>
      </c>
    </row>
    <row r="2" spans="1:5">
      <c r="A2">
        <v>1990</v>
      </c>
      <c r="B2" t="s">
        <v>10425</v>
      </c>
      <c r="C2" t="s">
        <v>16</v>
      </c>
      <c r="D2" s="2">
        <v>5.9999999999999995E-4</v>
      </c>
      <c r="E2" s="2">
        <v>6.9999999999999999E-4</v>
      </c>
    </row>
    <row r="3" spans="1:5">
      <c r="A3">
        <v>1991</v>
      </c>
      <c r="B3" t="s">
        <v>10425</v>
      </c>
      <c r="C3" t="s">
        <v>16</v>
      </c>
      <c r="D3" s="2">
        <v>5.9999999999999995E-4</v>
      </c>
      <c r="E3" s="2">
        <v>6.9999999999999999E-4</v>
      </c>
    </row>
    <row r="4" spans="1:5">
      <c r="A4">
        <v>1992</v>
      </c>
      <c r="B4" t="s">
        <v>10425</v>
      </c>
      <c r="C4" t="s">
        <v>16</v>
      </c>
      <c r="D4" s="2">
        <v>5.9999999999999995E-4</v>
      </c>
      <c r="E4" s="2">
        <v>6.9999999999999999E-4</v>
      </c>
    </row>
    <row r="5" spans="1:5">
      <c r="A5">
        <v>1993</v>
      </c>
      <c r="B5" t="s">
        <v>10425</v>
      </c>
      <c r="C5" t="s">
        <v>16</v>
      </c>
      <c r="D5" s="2">
        <v>5.9999999999999995E-4</v>
      </c>
      <c r="E5" s="2">
        <v>6.9999999999999999E-4</v>
      </c>
    </row>
    <row r="6" spans="1:5">
      <c r="A6">
        <v>1994</v>
      </c>
      <c r="B6" t="s">
        <v>10425</v>
      </c>
      <c r="C6" t="s">
        <v>16</v>
      </c>
      <c r="D6" s="2">
        <v>5.9999999999999995E-4</v>
      </c>
      <c r="E6" s="2">
        <v>6.9999999999999999E-4</v>
      </c>
    </row>
    <row r="7" spans="1:5">
      <c r="A7">
        <v>1995</v>
      </c>
      <c r="B7" t="s">
        <v>10425</v>
      </c>
      <c r="C7" t="s">
        <v>16</v>
      </c>
      <c r="D7" s="2">
        <v>5.9999999999999995E-4</v>
      </c>
      <c r="E7" s="2">
        <v>6.9999999999999999E-4</v>
      </c>
    </row>
    <row r="8" spans="1:5">
      <c r="A8">
        <v>1996</v>
      </c>
      <c r="B8" t="s">
        <v>10425</v>
      </c>
      <c r="C8" t="s">
        <v>16</v>
      </c>
      <c r="D8" s="2">
        <v>5.9999999999999995E-4</v>
      </c>
      <c r="E8" s="2">
        <v>6.9999999999999999E-4</v>
      </c>
    </row>
    <row r="9" spans="1:5">
      <c r="A9">
        <v>1997</v>
      </c>
      <c r="B9" t="s">
        <v>10425</v>
      </c>
      <c r="C9" t="s">
        <v>16</v>
      </c>
      <c r="D9" s="2">
        <v>5.9999999999999995E-4</v>
      </c>
      <c r="E9" s="2">
        <v>6.9999999999999999E-4</v>
      </c>
    </row>
    <row r="10" spans="1:5">
      <c r="A10">
        <v>1998</v>
      </c>
      <c r="B10" t="s">
        <v>10425</v>
      </c>
      <c r="C10" t="s">
        <v>16</v>
      </c>
      <c r="D10" s="2">
        <v>5.9999999999999995E-4</v>
      </c>
      <c r="E10" s="2">
        <v>6.9999999999999999E-4</v>
      </c>
    </row>
    <row r="11" spans="1:5">
      <c r="A11">
        <v>1999</v>
      </c>
      <c r="B11" t="s">
        <v>10425</v>
      </c>
      <c r="C11" t="s">
        <v>16</v>
      </c>
      <c r="D11" s="2">
        <v>5.9999999999999995E-4</v>
      </c>
      <c r="E11" s="2">
        <v>6.9999999999999999E-4</v>
      </c>
    </row>
    <row r="12" spans="1:5">
      <c r="A12">
        <v>2000</v>
      </c>
      <c r="B12" t="s">
        <v>10425</v>
      </c>
      <c r="C12" t="s">
        <v>16</v>
      </c>
      <c r="D12" s="2">
        <v>5.9999999999999995E-4</v>
      </c>
      <c r="E12" s="2">
        <v>6.9999999999999999E-4</v>
      </c>
    </row>
    <row r="13" spans="1:5">
      <c r="A13">
        <v>2001</v>
      </c>
      <c r="B13" t="s">
        <v>10425</v>
      </c>
      <c r="C13" t="s">
        <v>16</v>
      </c>
      <c r="D13">
        <v>5.9999999999999995E-4</v>
      </c>
      <c r="E13">
        <v>6.9999999999999999E-4</v>
      </c>
    </row>
    <row r="14" spans="1:5">
      <c r="A14">
        <v>2002</v>
      </c>
      <c r="B14" t="s">
        <v>10425</v>
      </c>
      <c r="C14" t="s">
        <v>16</v>
      </c>
      <c r="D14">
        <v>5.9999999999999995E-4</v>
      </c>
      <c r="E14">
        <v>6.9999999999999999E-4</v>
      </c>
    </row>
    <row r="15" spans="1:5">
      <c r="A15">
        <v>2003</v>
      </c>
      <c r="B15" t="s">
        <v>10425</v>
      </c>
      <c r="C15" t="s">
        <v>16</v>
      </c>
      <c r="D15">
        <v>5.9999999999999995E-4</v>
      </c>
      <c r="E15">
        <v>6.9999999999999999E-4</v>
      </c>
    </row>
    <row r="16" spans="1:5">
      <c r="A16">
        <v>2004</v>
      </c>
      <c r="B16" t="s">
        <v>10425</v>
      </c>
      <c r="C16" t="s">
        <v>16</v>
      </c>
      <c r="D16">
        <v>5.9999999999999995E-4</v>
      </c>
      <c r="E16">
        <v>6.9999999999999999E-4</v>
      </c>
    </row>
    <row r="17" spans="1:5">
      <c r="A17">
        <v>2005</v>
      </c>
      <c r="B17" t="s">
        <v>10425</v>
      </c>
      <c r="C17" t="s">
        <v>16</v>
      </c>
      <c r="D17">
        <v>5.9999999999999995E-4</v>
      </c>
      <c r="E17">
        <v>6.9999999999999999E-4</v>
      </c>
    </row>
    <row r="18" spans="1:5">
      <c r="A18">
        <v>2006</v>
      </c>
      <c r="B18" t="s">
        <v>10425</v>
      </c>
      <c r="C18" t="s">
        <v>16</v>
      </c>
      <c r="D18">
        <v>3.3E-3</v>
      </c>
      <c r="E18">
        <v>6.9999999999999999E-4</v>
      </c>
    </row>
    <row r="19" spans="1:5">
      <c r="A19">
        <v>2007</v>
      </c>
      <c r="B19" t="s">
        <v>10425</v>
      </c>
      <c r="C19" t="s">
        <v>16</v>
      </c>
      <c r="D19">
        <v>3.4000000000000002E-2</v>
      </c>
      <c r="E19">
        <v>6.9999999999999999E-4</v>
      </c>
    </row>
    <row r="20" spans="1:5">
      <c r="A20">
        <v>2008</v>
      </c>
      <c r="B20" t="s">
        <v>10425</v>
      </c>
      <c r="C20" t="s">
        <v>16</v>
      </c>
      <c r="D20">
        <v>3.3300000000000003E-2</v>
      </c>
      <c r="E20">
        <v>6.9999999999999999E-4</v>
      </c>
    </row>
    <row r="21" spans="1:5">
      <c r="A21">
        <v>2009</v>
      </c>
      <c r="B21" t="s">
        <v>10425</v>
      </c>
      <c r="C21" t="s">
        <v>16</v>
      </c>
      <c r="D21">
        <v>3.3300000000000003E-2</v>
      </c>
      <c r="E21">
        <v>6.9999999999999999E-4</v>
      </c>
    </row>
    <row r="22" spans="1:5">
      <c r="A22">
        <v>2010</v>
      </c>
      <c r="B22" t="s">
        <v>10425</v>
      </c>
      <c r="C22" t="s">
        <v>16</v>
      </c>
      <c r="D22">
        <v>9.3799999999999994E-2</v>
      </c>
      <c r="E22">
        <v>6.9999999999999999E-4</v>
      </c>
    </row>
    <row r="23" spans="1:5">
      <c r="A23">
        <v>2011</v>
      </c>
      <c r="B23" t="s">
        <v>10425</v>
      </c>
      <c r="C23" t="s">
        <v>16</v>
      </c>
      <c r="D23">
        <v>9.3799999999999994E-2</v>
      </c>
      <c r="E23">
        <v>6.9999999999999999E-4</v>
      </c>
    </row>
    <row r="24" spans="1:5">
      <c r="A24">
        <v>2012</v>
      </c>
      <c r="B24" t="s">
        <v>10425</v>
      </c>
      <c r="C24" t="s">
        <v>16</v>
      </c>
      <c r="D24">
        <v>9.3799999999999994E-2</v>
      </c>
      <c r="E24">
        <v>6.9999999999999999E-4</v>
      </c>
    </row>
    <row r="25" spans="1:5">
      <c r="A25">
        <v>2013</v>
      </c>
      <c r="B25" t="s">
        <v>10425</v>
      </c>
      <c r="C25" t="s">
        <v>16</v>
      </c>
      <c r="D25">
        <v>9.3700000000000006E-2</v>
      </c>
      <c r="E25">
        <v>6.9999999999999999E-4</v>
      </c>
    </row>
    <row r="26" spans="1:5">
      <c r="A26">
        <v>2014</v>
      </c>
      <c r="B26" t="s">
        <v>10425</v>
      </c>
      <c r="C26" t="s">
        <v>16</v>
      </c>
      <c r="D26">
        <v>9.3600000000000003E-2</v>
      </c>
      <c r="E26">
        <v>6.9999999999999999E-4</v>
      </c>
    </row>
    <row r="27" spans="1:5">
      <c r="A27">
        <v>2015</v>
      </c>
      <c r="B27" t="s">
        <v>10425</v>
      </c>
      <c r="C27" t="s">
        <v>16</v>
      </c>
      <c r="D27">
        <v>9.35E-2</v>
      </c>
      <c r="E27">
        <v>6.9999999999999999E-4</v>
      </c>
    </row>
    <row r="28" spans="1:5">
      <c r="A28">
        <v>2016</v>
      </c>
      <c r="B28" t="s">
        <v>10425</v>
      </c>
      <c r="C28" t="s">
        <v>16</v>
      </c>
      <c r="D28">
        <v>9.3299999999999994E-2</v>
      </c>
      <c r="E28">
        <v>6.9999999999999999E-4</v>
      </c>
    </row>
    <row r="29" spans="1:5">
      <c r="A29">
        <v>2017</v>
      </c>
      <c r="B29" t="s">
        <v>10425</v>
      </c>
      <c r="C29" t="s">
        <v>16</v>
      </c>
      <c r="D29">
        <v>9.2999999999999999E-2</v>
      </c>
      <c r="E29">
        <v>6.9999999999999999E-4</v>
      </c>
    </row>
    <row r="30" spans="1:5">
      <c r="A30">
        <v>2018</v>
      </c>
      <c r="B30" t="s">
        <v>10425</v>
      </c>
      <c r="C30" t="s">
        <v>16</v>
      </c>
      <c r="D30">
        <v>9.2700000000000005E-2</v>
      </c>
      <c r="E30">
        <v>6.9999999999999999E-4</v>
      </c>
    </row>
    <row r="31" spans="1:5">
      <c r="A31">
        <v>2019</v>
      </c>
      <c r="B31" t="s">
        <v>10425</v>
      </c>
      <c r="C31" t="s">
        <v>16</v>
      </c>
      <c r="D31">
        <v>9.2399999999999996E-2</v>
      </c>
      <c r="E31">
        <v>6.9999999999999999E-4</v>
      </c>
    </row>
    <row r="32" spans="1:5">
      <c r="A32">
        <v>2020</v>
      </c>
      <c r="B32" t="s">
        <v>10425</v>
      </c>
      <c r="C32" t="s">
        <v>16</v>
      </c>
      <c r="D32">
        <v>9.1999999999999998E-2</v>
      </c>
      <c r="E32">
        <v>6.9999999999999999E-4</v>
      </c>
    </row>
    <row r="33" spans="1:5">
      <c r="A33">
        <v>1990</v>
      </c>
      <c r="B33" t="s">
        <v>10424</v>
      </c>
      <c r="C33" t="s">
        <v>22</v>
      </c>
      <c r="D33">
        <v>2.2000000000000001E-3</v>
      </c>
      <c r="E33">
        <v>3.0000000000000001E-3</v>
      </c>
    </row>
    <row r="34" spans="1:5">
      <c r="A34">
        <v>1991</v>
      </c>
      <c r="B34" t="s">
        <v>10424</v>
      </c>
      <c r="C34" t="s">
        <v>22</v>
      </c>
      <c r="D34">
        <v>2.0999999999999999E-3</v>
      </c>
      <c r="E34">
        <v>3.0999999999999999E-3</v>
      </c>
    </row>
    <row r="35" spans="1:5">
      <c r="A35">
        <v>1992</v>
      </c>
      <c r="B35" t="s">
        <v>10424</v>
      </c>
      <c r="C35" t="s">
        <v>22</v>
      </c>
      <c r="D35">
        <v>2.0999999999999999E-3</v>
      </c>
      <c r="E35">
        <v>3.0000000000000001E-3</v>
      </c>
    </row>
    <row r="36" spans="1:5">
      <c r="A36">
        <v>1993</v>
      </c>
      <c r="B36" t="s">
        <v>10424</v>
      </c>
      <c r="C36" t="s">
        <v>22</v>
      </c>
      <c r="D36">
        <v>2.0999999999999999E-3</v>
      </c>
      <c r="E36">
        <v>3.0000000000000001E-3</v>
      </c>
    </row>
    <row r="37" spans="1:5">
      <c r="A37">
        <v>1994</v>
      </c>
      <c r="B37" t="s">
        <v>10424</v>
      </c>
      <c r="C37" t="s">
        <v>22</v>
      </c>
      <c r="D37">
        <v>2E-3</v>
      </c>
      <c r="E37">
        <v>2.8999999999999998E-3</v>
      </c>
    </row>
    <row r="38" spans="1:5">
      <c r="A38">
        <v>1995</v>
      </c>
      <c r="B38" t="s">
        <v>10424</v>
      </c>
      <c r="C38" t="s">
        <v>22</v>
      </c>
      <c r="D38">
        <v>2E-3</v>
      </c>
      <c r="E38">
        <v>2.8E-3</v>
      </c>
    </row>
    <row r="39" spans="1:5">
      <c r="A39">
        <v>1996</v>
      </c>
      <c r="B39" t="s">
        <v>10424</v>
      </c>
      <c r="C39" t="s">
        <v>22</v>
      </c>
      <c r="D39">
        <v>2.0999999999999999E-3</v>
      </c>
      <c r="E39">
        <v>2.8999999999999998E-3</v>
      </c>
    </row>
    <row r="40" spans="1:5">
      <c r="A40">
        <v>1997</v>
      </c>
      <c r="B40" t="s">
        <v>10424</v>
      </c>
      <c r="C40" t="s">
        <v>22</v>
      </c>
      <c r="D40">
        <v>2.3E-3</v>
      </c>
      <c r="E40">
        <v>2.8999999999999998E-3</v>
      </c>
    </row>
    <row r="41" spans="1:5">
      <c r="A41">
        <v>1998</v>
      </c>
      <c r="B41" t="s">
        <v>10424</v>
      </c>
      <c r="C41" t="s">
        <v>22</v>
      </c>
      <c r="D41">
        <v>2.3E-3</v>
      </c>
      <c r="E41">
        <v>2.8999999999999998E-3</v>
      </c>
    </row>
    <row r="42" spans="1:5">
      <c r="A42">
        <v>1999</v>
      </c>
      <c r="B42" t="s">
        <v>10424</v>
      </c>
      <c r="C42" t="s">
        <v>22</v>
      </c>
      <c r="D42">
        <v>2.3E-3</v>
      </c>
      <c r="E42">
        <v>2.8999999999999998E-3</v>
      </c>
    </row>
    <row r="43" spans="1:5">
      <c r="A43">
        <v>2000</v>
      </c>
      <c r="B43" t="s">
        <v>10424</v>
      </c>
      <c r="C43" t="s">
        <v>22</v>
      </c>
      <c r="D43">
        <v>2.0999999999999999E-3</v>
      </c>
      <c r="E43">
        <v>2.7000000000000001E-3</v>
      </c>
    </row>
    <row r="44" spans="1:5">
      <c r="A44">
        <v>2001</v>
      </c>
      <c r="B44" t="s">
        <v>10424</v>
      </c>
      <c r="C44" t="s">
        <v>22</v>
      </c>
      <c r="D44">
        <v>2.3E-3</v>
      </c>
      <c r="E44">
        <v>3.0000000000000001E-3</v>
      </c>
    </row>
    <row r="45" spans="1:5">
      <c r="A45">
        <v>2002</v>
      </c>
      <c r="B45" t="s">
        <v>10424</v>
      </c>
      <c r="C45" t="s">
        <v>22</v>
      </c>
      <c r="D45">
        <v>2.3E-3</v>
      </c>
      <c r="E45">
        <v>2.8999999999999998E-3</v>
      </c>
    </row>
    <row r="46" spans="1:5">
      <c r="A46">
        <v>2003</v>
      </c>
      <c r="B46" t="s">
        <v>10424</v>
      </c>
      <c r="C46" t="s">
        <v>22</v>
      </c>
      <c r="D46">
        <v>2.3E-3</v>
      </c>
      <c r="E46">
        <v>2.8999999999999998E-3</v>
      </c>
    </row>
    <row r="47" spans="1:5">
      <c r="A47">
        <v>2004</v>
      </c>
      <c r="B47" t="s">
        <v>10424</v>
      </c>
      <c r="C47" t="s">
        <v>22</v>
      </c>
      <c r="D47">
        <v>2.3E-3</v>
      </c>
      <c r="E47">
        <v>2.8999999999999998E-3</v>
      </c>
    </row>
    <row r="48" spans="1:5">
      <c r="A48">
        <v>2005</v>
      </c>
      <c r="B48" t="s">
        <v>10424</v>
      </c>
      <c r="C48" t="s">
        <v>22</v>
      </c>
      <c r="D48">
        <v>2.2000000000000001E-3</v>
      </c>
      <c r="E48">
        <v>2.8999999999999998E-3</v>
      </c>
    </row>
    <row r="49" spans="1:5">
      <c r="A49">
        <v>2006</v>
      </c>
      <c r="B49" t="s">
        <v>10424</v>
      </c>
      <c r="C49" t="s">
        <v>22</v>
      </c>
      <c r="D49">
        <v>2.2000000000000001E-3</v>
      </c>
      <c r="E49">
        <v>2.8E-3</v>
      </c>
    </row>
    <row r="50" spans="1:5">
      <c r="A50">
        <v>2007</v>
      </c>
      <c r="B50" t="s">
        <v>10424</v>
      </c>
      <c r="C50" t="s">
        <v>22</v>
      </c>
      <c r="D50">
        <v>8.5099999999999995E-2</v>
      </c>
      <c r="E50">
        <v>2.8E-3</v>
      </c>
    </row>
    <row r="51" spans="1:5">
      <c r="A51">
        <v>2008</v>
      </c>
      <c r="B51" t="s">
        <v>10424</v>
      </c>
      <c r="C51" t="s">
        <v>22</v>
      </c>
      <c r="D51">
        <v>8.3099999999999993E-2</v>
      </c>
      <c r="E51">
        <v>2.8E-3</v>
      </c>
    </row>
    <row r="52" spans="1:5">
      <c r="A52">
        <v>2009</v>
      </c>
      <c r="B52" t="s">
        <v>10424</v>
      </c>
      <c r="C52" t="s">
        <v>22</v>
      </c>
      <c r="D52">
        <v>8.2799999999999999E-2</v>
      </c>
      <c r="E52">
        <v>2.8E-3</v>
      </c>
    </row>
    <row r="53" spans="1:5">
      <c r="A53">
        <v>2010</v>
      </c>
      <c r="B53" t="s">
        <v>10424</v>
      </c>
      <c r="C53" t="s">
        <v>22</v>
      </c>
      <c r="D53">
        <v>9.4299999999999995E-2</v>
      </c>
      <c r="E53">
        <v>2.8E-3</v>
      </c>
    </row>
    <row r="54" spans="1:5">
      <c r="A54">
        <v>2011</v>
      </c>
      <c r="B54" t="s">
        <v>10424</v>
      </c>
      <c r="C54" t="s">
        <v>22</v>
      </c>
      <c r="D54">
        <v>9.3899999999999997E-2</v>
      </c>
      <c r="E54">
        <v>2.8E-3</v>
      </c>
    </row>
    <row r="55" spans="1:5">
      <c r="A55">
        <v>2012</v>
      </c>
      <c r="B55" t="s">
        <v>10424</v>
      </c>
      <c r="C55" t="s">
        <v>22</v>
      </c>
      <c r="D55">
        <v>9.35E-2</v>
      </c>
      <c r="E55">
        <v>2.8E-3</v>
      </c>
    </row>
    <row r="56" spans="1:5">
      <c r="A56">
        <v>2013</v>
      </c>
      <c r="B56" t="s">
        <v>10424</v>
      </c>
      <c r="C56" t="s">
        <v>22</v>
      </c>
      <c r="D56">
        <v>9.3200000000000005E-2</v>
      </c>
      <c r="E56">
        <v>2.8E-3</v>
      </c>
    </row>
    <row r="57" spans="1:5">
      <c r="A57">
        <v>2014</v>
      </c>
      <c r="B57" t="s">
        <v>10424</v>
      </c>
      <c r="C57" t="s">
        <v>22</v>
      </c>
      <c r="D57" s="61">
        <v>9.2899999999999996E-2</v>
      </c>
      <c r="E57" s="61">
        <v>2.8E-3</v>
      </c>
    </row>
    <row r="58" spans="1:5">
      <c r="A58">
        <v>2015</v>
      </c>
      <c r="B58" t="s">
        <v>10424</v>
      </c>
      <c r="C58" t="s">
        <v>22</v>
      </c>
      <c r="D58" s="61">
        <v>9.2499999999999999E-2</v>
      </c>
      <c r="E58" s="61">
        <v>2.8E-3</v>
      </c>
    </row>
    <row r="59" spans="1:5">
      <c r="A59">
        <v>2016</v>
      </c>
      <c r="B59" t="s">
        <v>10424</v>
      </c>
      <c r="C59" t="s">
        <v>22</v>
      </c>
      <c r="D59" s="61">
        <v>9.2200000000000004E-2</v>
      </c>
      <c r="E59" s="61">
        <v>2.8E-3</v>
      </c>
    </row>
    <row r="60" spans="1:5">
      <c r="A60">
        <v>2017</v>
      </c>
      <c r="B60" t="s">
        <v>10424</v>
      </c>
      <c r="C60" t="s">
        <v>22</v>
      </c>
      <c r="D60" s="61">
        <v>9.1899999999999996E-2</v>
      </c>
      <c r="E60" s="61">
        <v>2.8E-3</v>
      </c>
    </row>
    <row r="61" spans="1:5">
      <c r="A61">
        <v>2018</v>
      </c>
      <c r="B61" t="s">
        <v>10424</v>
      </c>
      <c r="C61" t="s">
        <v>22</v>
      </c>
      <c r="D61" s="61">
        <v>9.1600000000000001E-2</v>
      </c>
      <c r="E61" s="61">
        <v>2.8E-3</v>
      </c>
    </row>
    <row r="62" spans="1:5">
      <c r="A62">
        <v>2019</v>
      </c>
      <c r="B62" t="s">
        <v>10424</v>
      </c>
      <c r="C62" t="s">
        <v>22</v>
      </c>
      <c r="D62" s="61">
        <v>9.1300000000000006E-2</v>
      </c>
      <c r="E62" s="61">
        <v>2.8E-3</v>
      </c>
    </row>
    <row r="63" spans="1:5">
      <c r="A63">
        <v>2020</v>
      </c>
      <c r="B63" t="s">
        <v>10424</v>
      </c>
      <c r="C63" t="s">
        <v>22</v>
      </c>
      <c r="D63" s="61">
        <v>9.0999999999999998E-2</v>
      </c>
      <c r="E63" s="61">
        <v>2.8E-3</v>
      </c>
    </row>
    <row r="64" spans="1:5">
      <c r="A64">
        <v>1990</v>
      </c>
      <c r="B64" t="s">
        <v>10423</v>
      </c>
      <c r="C64" t="s">
        <v>10422</v>
      </c>
      <c r="D64">
        <v>3.0999999999999999E-3</v>
      </c>
      <c r="E64">
        <v>3.5000000000000001E-3</v>
      </c>
    </row>
    <row r="65" spans="1:5">
      <c r="A65">
        <v>1991</v>
      </c>
      <c r="B65" t="s">
        <v>10423</v>
      </c>
      <c r="C65" t="s">
        <v>10422</v>
      </c>
      <c r="D65">
        <v>2.5000000000000001E-3</v>
      </c>
      <c r="E65">
        <v>3.3E-3</v>
      </c>
    </row>
    <row r="66" spans="1:5">
      <c r="A66">
        <v>1992</v>
      </c>
      <c r="B66" t="s">
        <v>10423</v>
      </c>
      <c r="C66" t="s">
        <v>10422</v>
      </c>
      <c r="D66">
        <v>2.3999999999999998E-3</v>
      </c>
      <c r="E66">
        <v>3.2000000000000002E-3</v>
      </c>
    </row>
    <row r="67" spans="1:5">
      <c r="A67">
        <v>1993</v>
      </c>
      <c r="B67" t="s">
        <v>10423</v>
      </c>
      <c r="C67" t="s">
        <v>10422</v>
      </c>
      <c r="D67">
        <v>2.5999999999999999E-3</v>
      </c>
      <c r="E67">
        <v>3.3E-3</v>
      </c>
    </row>
    <row r="68" spans="1:5">
      <c r="A68">
        <v>1994</v>
      </c>
      <c r="B68" t="s">
        <v>10423</v>
      </c>
      <c r="C68" t="s">
        <v>10422</v>
      </c>
      <c r="D68">
        <v>2.5999999999999999E-3</v>
      </c>
      <c r="E68">
        <v>3.3E-3</v>
      </c>
    </row>
    <row r="69" spans="1:5">
      <c r="A69">
        <v>1995</v>
      </c>
      <c r="B69" t="s">
        <v>10423</v>
      </c>
      <c r="C69" t="s">
        <v>10422</v>
      </c>
      <c r="D69">
        <v>2.3999999999999998E-3</v>
      </c>
      <c r="E69">
        <v>3.0999999999999999E-3</v>
      </c>
    </row>
    <row r="70" spans="1:5">
      <c r="A70">
        <v>1996</v>
      </c>
      <c r="B70" t="s">
        <v>10423</v>
      </c>
      <c r="C70" t="s">
        <v>10422</v>
      </c>
      <c r="D70">
        <v>2.2000000000000001E-3</v>
      </c>
      <c r="E70">
        <v>3.0999999999999999E-3</v>
      </c>
    </row>
    <row r="71" spans="1:5">
      <c r="A71">
        <v>1997</v>
      </c>
      <c r="B71" t="s">
        <v>10423</v>
      </c>
      <c r="C71" t="s">
        <v>10422</v>
      </c>
      <c r="D71">
        <v>2.0999999999999999E-3</v>
      </c>
      <c r="E71">
        <v>2.7000000000000001E-3</v>
      </c>
    </row>
    <row r="72" spans="1:5">
      <c r="A72">
        <v>1998</v>
      </c>
      <c r="B72" t="s">
        <v>10423</v>
      </c>
      <c r="C72" t="s">
        <v>10422</v>
      </c>
      <c r="D72">
        <v>2.5000000000000001E-3</v>
      </c>
      <c r="E72">
        <v>3.3E-3</v>
      </c>
    </row>
    <row r="73" spans="1:5">
      <c r="A73">
        <v>1999</v>
      </c>
      <c r="B73" t="s">
        <v>10423</v>
      </c>
      <c r="C73" t="s">
        <v>10422</v>
      </c>
      <c r="D73">
        <v>2.3999999999999998E-3</v>
      </c>
      <c r="E73">
        <v>3.0999999999999999E-3</v>
      </c>
    </row>
    <row r="74" spans="1:5">
      <c r="A74">
        <v>2000</v>
      </c>
      <c r="B74" t="s">
        <v>10423</v>
      </c>
      <c r="C74" t="s">
        <v>10422</v>
      </c>
      <c r="D74">
        <v>2.3999999999999998E-3</v>
      </c>
      <c r="E74">
        <v>3.0999999999999999E-3</v>
      </c>
    </row>
    <row r="75" spans="1:5">
      <c r="A75">
        <v>2001</v>
      </c>
      <c r="B75" t="s">
        <v>10423</v>
      </c>
      <c r="C75" t="s">
        <v>10422</v>
      </c>
      <c r="D75">
        <v>2.0999999999999999E-3</v>
      </c>
      <c r="E75">
        <v>2.8E-3</v>
      </c>
    </row>
    <row r="76" spans="1:5">
      <c r="A76">
        <v>2002</v>
      </c>
      <c r="B76" t="s">
        <v>10423</v>
      </c>
      <c r="C76" t="s">
        <v>10422</v>
      </c>
      <c r="D76">
        <v>2.3E-3</v>
      </c>
      <c r="E76">
        <v>3.0000000000000001E-3</v>
      </c>
    </row>
    <row r="77" spans="1:5">
      <c r="A77">
        <v>2003</v>
      </c>
      <c r="B77" t="s">
        <v>10423</v>
      </c>
      <c r="C77" t="s">
        <v>10422</v>
      </c>
      <c r="D77">
        <v>2.3E-3</v>
      </c>
      <c r="E77">
        <v>3.0000000000000001E-3</v>
      </c>
    </row>
    <row r="78" spans="1:5">
      <c r="A78">
        <v>2004</v>
      </c>
      <c r="B78" t="s">
        <v>10423</v>
      </c>
      <c r="C78" t="s">
        <v>10422</v>
      </c>
      <c r="D78">
        <v>2.3E-3</v>
      </c>
      <c r="E78">
        <v>3.0000000000000001E-3</v>
      </c>
    </row>
    <row r="79" spans="1:5">
      <c r="A79">
        <v>2005</v>
      </c>
      <c r="B79" t="s">
        <v>10423</v>
      </c>
      <c r="C79" t="s">
        <v>10422</v>
      </c>
      <c r="D79">
        <v>2.3E-3</v>
      </c>
      <c r="E79">
        <v>2.8999999999999998E-3</v>
      </c>
    </row>
    <row r="80" spans="1:5">
      <c r="A80">
        <v>2006</v>
      </c>
      <c r="B80" t="s">
        <v>10423</v>
      </c>
      <c r="C80" t="s">
        <v>10422</v>
      </c>
      <c r="D80">
        <v>2.3E-3</v>
      </c>
      <c r="E80">
        <v>2.8999999999999998E-3</v>
      </c>
    </row>
    <row r="81" spans="1:5">
      <c r="A81">
        <v>2007</v>
      </c>
      <c r="B81" t="s">
        <v>10423</v>
      </c>
      <c r="C81" t="s">
        <v>10422</v>
      </c>
      <c r="D81">
        <v>8.8599999999999998E-2</v>
      </c>
      <c r="E81">
        <v>2.8999999999999998E-3</v>
      </c>
    </row>
    <row r="82" spans="1:5">
      <c r="A82">
        <v>2008</v>
      </c>
      <c r="B82" t="s">
        <v>10423</v>
      </c>
      <c r="C82" t="s">
        <v>10422</v>
      </c>
      <c r="D82">
        <v>8.6599999999999996E-2</v>
      </c>
      <c r="E82">
        <v>2.8999999999999998E-3</v>
      </c>
    </row>
    <row r="83" spans="1:5">
      <c r="A83">
        <v>2009</v>
      </c>
      <c r="B83" t="s">
        <v>10423</v>
      </c>
      <c r="C83" t="s">
        <v>10422</v>
      </c>
      <c r="D83">
        <v>8.6199999999999999E-2</v>
      </c>
      <c r="E83">
        <v>2.8999999999999998E-3</v>
      </c>
    </row>
    <row r="84" spans="1:5">
      <c r="A84">
        <v>2010</v>
      </c>
      <c r="B84" t="s">
        <v>10423</v>
      </c>
      <c r="C84" t="s">
        <v>10422</v>
      </c>
      <c r="D84" s="61">
        <v>9.6299999999999997E-2</v>
      </c>
      <c r="E84" s="61">
        <v>2.8999999999999998E-3</v>
      </c>
    </row>
    <row r="85" spans="1:5">
      <c r="A85">
        <v>2011</v>
      </c>
      <c r="B85" t="s">
        <v>10423</v>
      </c>
      <c r="C85" t="s">
        <v>10422</v>
      </c>
      <c r="D85" s="61">
        <v>9.5899999999999999E-2</v>
      </c>
      <c r="E85" s="61">
        <v>2.8999999999999998E-3</v>
      </c>
    </row>
    <row r="86" spans="1:5">
      <c r="A86">
        <v>2012</v>
      </c>
      <c r="B86" t="s">
        <v>10423</v>
      </c>
      <c r="C86" t="s">
        <v>10422</v>
      </c>
      <c r="D86" s="61">
        <v>9.5500000000000002E-2</v>
      </c>
      <c r="E86" s="61">
        <v>2.8999999999999998E-3</v>
      </c>
    </row>
    <row r="87" spans="1:5">
      <c r="A87">
        <v>2013</v>
      </c>
      <c r="B87" t="s">
        <v>10423</v>
      </c>
      <c r="C87" t="s">
        <v>10422</v>
      </c>
      <c r="D87" s="61">
        <v>9.5200000000000007E-2</v>
      </c>
      <c r="E87" s="61">
        <v>2.8999999999999998E-3</v>
      </c>
    </row>
    <row r="88" spans="1:5">
      <c r="A88">
        <v>2014</v>
      </c>
      <c r="B88" t="s">
        <v>10423</v>
      </c>
      <c r="C88" t="s">
        <v>10422</v>
      </c>
      <c r="D88" s="61">
        <v>9.4899999999999998E-2</v>
      </c>
      <c r="E88" s="61">
        <v>2.8999999999999998E-3</v>
      </c>
    </row>
    <row r="89" spans="1:5">
      <c r="A89">
        <v>2015</v>
      </c>
      <c r="B89" t="s">
        <v>10423</v>
      </c>
      <c r="C89" t="s">
        <v>10422</v>
      </c>
      <c r="D89" s="61">
        <v>9.4500000000000001E-2</v>
      </c>
      <c r="E89" s="61">
        <v>2.8999999999999998E-3</v>
      </c>
    </row>
    <row r="90" spans="1:5">
      <c r="A90">
        <v>2016</v>
      </c>
      <c r="B90" t="s">
        <v>10423</v>
      </c>
      <c r="C90" t="s">
        <v>10422</v>
      </c>
      <c r="D90" s="61">
        <v>9.4200000000000006E-2</v>
      </c>
      <c r="E90" s="61">
        <v>2.8999999999999998E-3</v>
      </c>
    </row>
    <row r="91" spans="1:5">
      <c r="A91">
        <v>2017</v>
      </c>
      <c r="B91" t="s">
        <v>10423</v>
      </c>
      <c r="C91" t="s">
        <v>10422</v>
      </c>
      <c r="D91" s="61">
        <v>9.3899999999999997E-2</v>
      </c>
      <c r="E91" s="61">
        <v>2.8999999999999998E-3</v>
      </c>
    </row>
    <row r="92" spans="1:5">
      <c r="A92">
        <v>2018</v>
      </c>
      <c r="B92" t="s">
        <v>10423</v>
      </c>
      <c r="C92" t="s">
        <v>10422</v>
      </c>
      <c r="D92" s="61">
        <v>9.3600000000000003E-2</v>
      </c>
      <c r="E92" s="61">
        <v>2.8999999999999998E-3</v>
      </c>
    </row>
    <row r="93" spans="1:5">
      <c r="A93">
        <v>2019</v>
      </c>
      <c r="B93" t="s">
        <v>10423</v>
      </c>
      <c r="C93" t="s">
        <v>10422</v>
      </c>
      <c r="D93" s="61">
        <v>9.3299999999999994E-2</v>
      </c>
      <c r="E93" s="61">
        <v>2.8999999999999998E-3</v>
      </c>
    </row>
    <row r="94" spans="1:5">
      <c r="A94">
        <v>2020</v>
      </c>
      <c r="B94" t="s">
        <v>10423</v>
      </c>
      <c r="C94" t="s">
        <v>10422</v>
      </c>
      <c r="D94" s="61">
        <v>9.2999999999999999E-2</v>
      </c>
      <c r="E94" s="61">
        <v>2.8999999999999998E-3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CBD2-BF30-4B59-B15E-B37864A883A3}">
  <dimension ref="A1:C32"/>
  <sheetViews>
    <sheetView workbookViewId="0">
      <selection activeCell="E8" sqref="E8"/>
    </sheetView>
  </sheetViews>
  <sheetFormatPr defaultColWidth="8.77734375" defaultRowHeight="14.4"/>
  <cols>
    <col min="1" max="1" width="10" bestFit="1" customWidth="1"/>
    <col min="2" max="3" width="6.77734375" bestFit="1" customWidth="1"/>
  </cols>
  <sheetData>
    <row r="1" spans="1:3">
      <c r="A1" t="s">
        <v>10312</v>
      </c>
      <c r="B1" t="s">
        <v>10427</v>
      </c>
      <c r="C1" t="s">
        <v>10426</v>
      </c>
    </row>
    <row r="2" spans="1:3">
      <c r="A2">
        <v>1990</v>
      </c>
      <c r="B2">
        <v>9.7999999999999997E-3</v>
      </c>
      <c r="C2">
        <v>2E-3</v>
      </c>
    </row>
    <row r="3" spans="1:3">
      <c r="A3">
        <v>1991</v>
      </c>
      <c r="B3">
        <v>4.8999999999999998E-3</v>
      </c>
      <c r="C3">
        <v>2.0999999999999999E-3</v>
      </c>
    </row>
    <row r="4" spans="1:3">
      <c r="A4">
        <v>1992</v>
      </c>
      <c r="B4">
        <v>4.8999999999999998E-3</v>
      </c>
      <c r="C4">
        <v>2.0999999999999999E-3</v>
      </c>
    </row>
    <row r="5" spans="1:3">
      <c r="A5">
        <v>1993</v>
      </c>
      <c r="B5">
        <v>4.7999999999999996E-3</v>
      </c>
      <c r="C5">
        <v>2.0999999999999999E-3</v>
      </c>
    </row>
    <row r="6" spans="1:3">
      <c r="A6">
        <v>1994</v>
      </c>
      <c r="B6">
        <v>5.0000000000000001E-3</v>
      </c>
      <c r="C6">
        <v>2.0999999999999999E-3</v>
      </c>
    </row>
    <row r="7" spans="1:3">
      <c r="A7">
        <v>1995</v>
      </c>
      <c r="B7">
        <v>4.8999999999999998E-3</v>
      </c>
      <c r="C7">
        <v>2.0999999999999999E-3</v>
      </c>
    </row>
    <row r="8" spans="1:3">
      <c r="A8">
        <v>1996</v>
      </c>
      <c r="B8">
        <v>4.4000000000000003E-3</v>
      </c>
      <c r="C8">
        <v>2.0999999999999999E-3</v>
      </c>
    </row>
    <row r="9" spans="1:3">
      <c r="A9">
        <v>1997</v>
      </c>
      <c r="B9">
        <v>4.5999999999999999E-3</v>
      </c>
      <c r="C9">
        <v>2.0999999999999999E-3</v>
      </c>
    </row>
    <row r="10" spans="1:3">
      <c r="A10">
        <v>1998</v>
      </c>
      <c r="B10">
        <v>4.7000000000000002E-3</v>
      </c>
      <c r="C10">
        <v>2.0999999999999999E-3</v>
      </c>
    </row>
    <row r="11" spans="1:3">
      <c r="A11">
        <v>1999</v>
      </c>
      <c r="B11">
        <v>4.8999999999999998E-3</v>
      </c>
      <c r="C11">
        <v>2.0999999999999999E-3</v>
      </c>
    </row>
    <row r="12" spans="1:3">
      <c r="A12">
        <v>2000</v>
      </c>
      <c r="B12">
        <v>4.8999999999999998E-3</v>
      </c>
      <c r="C12">
        <v>2.0999999999999999E-3</v>
      </c>
    </row>
    <row r="13" spans="1:3">
      <c r="A13">
        <v>2001</v>
      </c>
      <c r="B13">
        <v>5.1000000000000004E-3</v>
      </c>
      <c r="C13">
        <v>2.0999999999999999E-3</v>
      </c>
    </row>
    <row r="14" spans="1:3">
      <c r="A14">
        <v>2002</v>
      </c>
      <c r="B14">
        <v>5.1999999999999998E-3</v>
      </c>
      <c r="C14">
        <v>2.0999999999999999E-3</v>
      </c>
    </row>
    <row r="15" spans="1:3">
      <c r="A15">
        <v>2003</v>
      </c>
      <c r="B15">
        <v>4.7999999999999996E-3</v>
      </c>
      <c r="C15">
        <v>2.0999999999999999E-3</v>
      </c>
    </row>
    <row r="16" spans="1:3">
      <c r="A16">
        <v>2004</v>
      </c>
      <c r="B16">
        <v>4.7999999999999996E-3</v>
      </c>
      <c r="C16">
        <v>2.0999999999999999E-3</v>
      </c>
    </row>
    <row r="17" spans="1:3">
      <c r="A17">
        <v>2005</v>
      </c>
      <c r="B17">
        <v>4.7999999999999996E-3</v>
      </c>
      <c r="C17">
        <v>2.0999999999999999E-3</v>
      </c>
    </row>
    <row r="18" spans="1:3">
      <c r="A18">
        <v>2006</v>
      </c>
      <c r="B18">
        <v>4.7999999999999996E-3</v>
      </c>
      <c r="C18">
        <v>2.0999999999999999E-3</v>
      </c>
    </row>
    <row r="19" spans="1:3">
      <c r="A19">
        <v>2007</v>
      </c>
      <c r="B19">
        <v>0.49209999999999998</v>
      </c>
      <c r="C19">
        <v>2.0999999999999999E-3</v>
      </c>
    </row>
    <row r="20" spans="1:3">
      <c r="A20">
        <v>2008</v>
      </c>
      <c r="B20">
        <v>0.4829</v>
      </c>
      <c r="C20">
        <v>2E-3</v>
      </c>
    </row>
    <row r="21" spans="1:3">
      <c r="A21">
        <v>2009</v>
      </c>
      <c r="B21">
        <v>0.48280000000000001</v>
      </c>
      <c r="C21">
        <v>2E-3</v>
      </c>
    </row>
    <row r="22" spans="1:3">
      <c r="A22">
        <v>2010</v>
      </c>
      <c r="B22">
        <v>0.46589999999999998</v>
      </c>
      <c r="C22">
        <v>2E-3</v>
      </c>
    </row>
    <row r="23" spans="1:3">
      <c r="A23">
        <v>2011</v>
      </c>
      <c r="B23">
        <v>0.4657</v>
      </c>
      <c r="C23">
        <v>2E-3</v>
      </c>
    </row>
    <row r="24" spans="1:3">
      <c r="A24">
        <v>2012</v>
      </c>
      <c r="B24">
        <v>0.46560000000000001</v>
      </c>
      <c r="C24">
        <v>2E-3</v>
      </c>
    </row>
    <row r="25" spans="1:3">
      <c r="A25">
        <v>2013</v>
      </c>
      <c r="B25">
        <v>0.46379999999999999</v>
      </c>
      <c r="C25">
        <v>2E-3</v>
      </c>
    </row>
    <row r="26" spans="1:3">
      <c r="A26">
        <v>2014</v>
      </c>
      <c r="B26">
        <v>0.4637</v>
      </c>
      <c r="C26">
        <v>2E-3</v>
      </c>
    </row>
    <row r="27" spans="1:3">
      <c r="A27">
        <v>2015</v>
      </c>
      <c r="B27">
        <v>0.46360000000000001</v>
      </c>
      <c r="C27">
        <v>2E-3</v>
      </c>
    </row>
    <row r="28" spans="1:3">
      <c r="A28">
        <v>2016</v>
      </c>
      <c r="B28">
        <v>0.46360000000000001</v>
      </c>
      <c r="C28">
        <v>2E-3</v>
      </c>
    </row>
    <row r="29" spans="1:3">
      <c r="A29">
        <v>2017</v>
      </c>
      <c r="B29">
        <v>0.46350000000000002</v>
      </c>
      <c r="C29">
        <v>2E-3</v>
      </c>
    </row>
    <row r="30" spans="1:3">
      <c r="A30">
        <v>2018</v>
      </c>
      <c r="B30">
        <v>0.46350000000000002</v>
      </c>
      <c r="C30">
        <v>2E-3</v>
      </c>
    </row>
    <row r="31" spans="1:3">
      <c r="A31">
        <v>2019</v>
      </c>
      <c r="B31">
        <v>0.46339999999999998</v>
      </c>
      <c r="C31">
        <v>2E-3</v>
      </c>
    </row>
    <row r="32" spans="1:3">
      <c r="A32">
        <v>2020</v>
      </c>
      <c r="B32">
        <v>0.46339999999999998</v>
      </c>
      <c r="C32">
        <v>2E-3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F127-6B0F-4E86-A56F-34CB0AF41EC0}">
  <dimension ref="A1:E241"/>
  <sheetViews>
    <sheetView topLeftCell="A203" workbookViewId="0">
      <selection activeCell="D241" sqref="D241"/>
    </sheetView>
  </sheetViews>
  <sheetFormatPr defaultColWidth="8.77734375" defaultRowHeight="14.4"/>
  <cols>
    <col min="1" max="1" width="10" bestFit="1" customWidth="1"/>
    <col min="2" max="2" width="16.109375" bestFit="1" customWidth="1"/>
    <col min="3" max="3" width="12.109375" bestFit="1" customWidth="1"/>
    <col min="4" max="4" width="15" bestFit="1" customWidth="1"/>
    <col min="5" max="5" width="17" bestFit="1" customWidth="1"/>
  </cols>
  <sheetData>
    <row r="1" spans="1:5">
      <c r="A1" t="s">
        <v>10312</v>
      </c>
      <c r="B1" t="s">
        <v>10430</v>
      </c>
      <c r="C1" t="s">
        <v>10506</v>
      </c>
      <c r="D1" t="s">
        <v>10507</v>
      </c>
      <c r="E1" t="s">
        <v>10508</v>
      </c>
    </row>
    <row r="2" spans="1:5">
      <c r="A2">
        <v>2000</v>
      </c>
      <c r="B2" t="s">
        <v>16</v>
      </c>
      <c r="C2" t="s">
        <v>10509</v>
      </c>
      <c r="D2">
        <v>1.996</v>
      </c>
      <c r="E2">
        <v>2.3029999999999999</v>
      </c>
    </row>
    <row r="3" spans="1:5">
      <c r="A3">
        <v>2001</v>
      </c>
      <c r="B3" t="s">
        <v>16</v>
      </c>
      <c r="C3" t="s">
        <v>10509</v>
      </c>
      <c r="D3">
        <v>1.895</v>
      </c>
      <c r="E3">
        <v>2.242</v>
      </c>
    </row>
    <row r="4" spans="1:5">
      <c r="A4">
        <v>2002</v>
      </c>
      <c r="B4" t="s">
        <v>16</v>
      </c>
      <c r="C4" t="s">
        <v>10509</v>
      </c>
      <c r="D4">
        <v>1.7410000000000001</v>
      </c>
      <c r="E4">
        <v>2.085</v>
      </c>
    </row>
    <row r="5" spans="1:5">
      <c r="A5">
        <v>2003</v>
      </c>
      <c r="B5" t="s">
        <v>16</v>
      </c>
      <c r="C5" t="s">
        <v>10509</v>
      </c>
      <c r="D5">
        <v>1.633</v>
      </c>
      <c r="E5">
        <v>1.964</v>
      </c>
    </row>
    <row r="6" spans="1:5">
      <c r="A6">
        <v>2004</v>
      </c>
      <c r="B6" t="s">
        <v>16</v>
      </c>
      <c r="C6" t="s">
        <v>10509</v>
      </c>
      <c r="D6">
        <v>1.476</v>
      </c>
      <c r="E6">
        <v>1.8580000000000001</v>
      </c>
    </row>
    <row r="7" spans="1:5">
      <c r="A7">
        <v>2005</v>
      </c>
      <c r="B7" t="s">
        <v>16</v>
      </c>
      <c r="C7" t="s">
        <v>10509</v>
      </c>
      <c r="D7">
        <v>1.331</v>
      </c>
      <c r="E7">
        <v>1.8009999999999999</v>
      </c>
    </row>
    <row r="8" spans="1:5">
      <c r="A8">
        <v>2006</v>
      </c>
      <c r="B8" t="s">
        <v>16</v>
      </c>
      <c r="C8" t="s">
        <v>10509</v>
      </c>
      <c r="D8">
        <v>1.228</v>
      </c>
      <c r="E8">
        <v>1.6080000000000001</v>
      </c>
    </row>
    <row r="9" spans="1:5">
      <c r="A9">
        <v>2007</v>
      </c>
      <c r="B9" t="s">
        <v>16</v>
      </c>
      <c r="C9" t="s">
        <v>10509</v>
      </c>
      <c r="D9">
        <v>1.1279999999999999</v>
      </c>
      <c r="E9">
        <v>1.5189999999999999</v>
      </c>
    </row>
    <row r="10" spans="1:5">
      <c r="A10">
        <v>2008</v>
      </c>
      <c r="B10" t="s">
        <v>16</v>
      </c>
      <c r="C10" t="s">
        <v>10509</v>
      </c>
      <c r="D10">
        <v>1.052</v>
      </c>
      <c r="E10">
        <v>1.496</v>
      </c>
    </row>
    <row r="11" spans="1:5">
      <c r="A11">
        <v>2009</v>
      </c>
      <c r="B11" t="s">
        <v>16</v>
      </c>
      <c r="C11" t="s">
        <v>10509</v>
      </c>
      <c r="D11">
        <v>0.98399999999999999</v>
      </c>
      <c r="E11">
        <v>1.5009999999999999</v>
      </c>
    </row>
    <row r="12" spans="1:5">
      <c r="A12">
        <v>2010</v>
      </c>
      <c r="B12" t="s">
        <v>16</v>
      </c>
      <c r="C12" t="s">
        <v>10509</v>
      </c>
      <c r="D12">
        <v>0.90400000000000003</v>
      </c>
      <c r="E12">
        <v>1.4359999999999999</v>
      </c>
    </row>
    <row r="13" spans="1:5">
      <c r="A13">
        <v>2011</v>
      </c>
      <c r="B13" t="s">
        <v>16</v>
      </c>
      <c r="C13" t="s">
        <v>10509</v>
      </c>
      <c r="D13">
        <v>0.80900000000000005</v>
      </c>
      <c r="E13">
        <v>1.355</v>
      </c>
    </row>
    <row r="14" spans="1:5">
      <c r="A14">
        <v>2012</v>
      </c>
      <c r="B14" t="s">
        <v>16</v>
      </c>
      <c r="C14" t="s">
        <v>10509</v>
      </c>
      <c r="D14">
        <v>0.64700000000000002</v>
      </c>
      <c r="E14">
        <v>1.2789999999999999</v>
      </c>
    </row>
    <row r="15" spans="1:5">
      <c r="A15">
        <v>2013</v>
      </c>
      <c r="B15" t="s">
        <v>16</v>
      </c>
      <c r="C15" t="s">
        <v>10509</v>
      </c>
      <c r="D15">
        <v>0.57799999999999996</v>
      </c>
      <c r="E15">
        <v>0.66600000000000004</v>
      </c>
    </row>
    <row r="16" spans="1:5">
      <c r="A16">
        <v>2014</v>
      </c>
      <c r="B16" t="s">
        <v>16</v>
      </c>
      <c r="C16" t="s">
        <v>10509</v>
      </c>
      <c r="D16">
        <v>0.53400000000000003</v>
      </c>
      <c r="E16">
        <v>0.44700000000000001</v>
      </c>
    </row>
    <row r="17" spans="1:5">
      <c r="A17">
        <v>2015</v>
      </c>
      <c r="B17" t="s">
        <v>16</v>
      </c>
      <c r="C17" t="s">
        <v>10509</v>
      </c>
      <c r="D17">
        <v>0.48799999999999999</v>
      </c>
      <c r="E17">
        <v>0.373</v>
      </c>
    </row>
    <row r="18" spans="1:5">
      <c r="A18">
        <v>2016</v>
      </c>
      <c r="B18" t="s">
        <v>16</v>
      </c>
      <c r="C18" t="s">
        <v>10509</v>
      </c>
      <c r="D18">
        <v>0.438</v>
      </c>
      <c r="E18">
        <v>0.20300000000000001</v>
      </c>
    </row>
    <row r="19" spans="1:5">
      <c r="A19">
        <v>2017</v>
      </c>
      <c r="B19" t="s">
        <v>16</v>
      </c>
      <c r="C19" t="s">
        <v>10509</v>
      </c>
      <c r="D19">
        <v>0.40300000000000002</v>
      </c>
      <c r="E19">
        <v>0.22</v>
      </c>
    </row>
    <row r="20" spans="1:5">
      <c r="A20">
        <v>2018</v>
      </c>
      <c r="B20" t="s">
        <v>16</v>
      </c>
      <c r="C20" t="s">
        <v>10509</v>
      </c>
      <c r="D20">
        <v>0.376</v>
      </c>
      <c r="E20">
        <v>0.151</v>
      </c>
    </row>
    <row r="21" spans="1:5">
      <c r="A21">
        <v>2019</v>
      </c>
      <c r="B21" t="s">
        <v>16</v>
      </c>
      <c r="C21" t="s">
        <v>10509</v>
      </c>
      <c r="D21">
        <v>0.36099999999999999</v>
      </c>
      <c r="E21">
        <v>0.158</v>
      </c>
    </row>
    <row r="22" spans="1:5">
      <c r="A22">
        <v>2020</v>
      </c>
      <c r="B22" t="s">
        <v>16</v>
      </c>
      <c r="C22" t="s">
        <v>10509</v>
      </c>
      <c r="D22">
        <v>0.36399999999999999</v>
      </c>
      <c r="E22">
        <v>0.17499999999999999</v>
      </c>
    </row>
    <row r="23" spans="1:5">
      <c r="A23">
        <v>2021</v>
      </c>
      <c r="B23" t="s">
        <v>16</v>
      </c>
      <c r="C23" t="s">
        <v>10509</v>
      </c>
      <c r="D23">
        <v>0.33600000000000002</v>
      </c>
      <c r="E23">
        <v>0.17799999999999999</v>
      </c>
    </row>
    <row r="24" spans="1:5">
      <c r="A24">
        <v>2022</v>
      </c>
      <c r="B24" t="s">
        <v>16</v>
      </c>
      <c r="C24" t="s">
        <v>10509</v>
      </c>
      <c r="D24">
        <v>0.31900000000000001</v>
      </c>
      <c r="E24">
        <v>0.16800000000000001</v>
      </c>
    </row>
    <row r="25" spans="1:5">
      <c r="A25">
        <v>2023</v>
      </c>
      <c r="B25" t="s">
        <v>16</v>
      </c>
      <c r="C25" t="s">
        <v>10509</v>
      </c>
      <c r="D25">
        <v>0.307</v>
      </c>
      <c r="E25">
        <v>0.16600000000000001</v>
      </c>
    </row>
    <row r="26" spans="1:5">
      <c r="A26">
        <v>2000</v>
      </c>
      <c r="B26" t="s">
        <v>16</v>
      </c>
      <c r="C26" t="s">
        <v>186</v>
      </c>
      <c r="D26">
        <v>17.805</v>
      </c>
      <c r="E26">
        <v>33.984000000000002</v>
      </c>
    </row>
    <row r="27" spans="1:5">
      <c r="A27">
        <v>2001</v>
      </c>
      <c r="B27" t="s">
        <v>16</v>
      </c>
      <c r="C27" t="s">
        <v>186</v>
      </c>
      <c r="D27">
        <v>16.792999999999999</v>
      </c>
      <c r="E27">
        <v>32.573</v>
      </c>
    </row>
    <row r="28" spans="1:5">
      <c r="A28">
        <v>2002</v>
      </c>
      <c r="B28" t="s">
        <v>16</v>
      </c>
      <c r="C28" t="s">
        <v>186</v>
      </c>
      <c r="D28">
        <v>15.425000000000001</v>
      </c>
      <c r="E28">
        <v>29.989000000000001</v>
      </c>
    </row>
    <row r="29" spans="1:5">
      <c r="A29">
        <v>2003</v>
      </c>
      <c r="B29" t="s">
        <v>16</v>
      </c>
      <c r="C29" t="s">
        <v>186</v>
      </c>
      <c r="D29">
        <v>14.382</v>
      </c>
      <c r="E29">
        <v>27.960999999999999</v>
      </c>
    </row>
    <row r="30" spans="1:5">
      <c r="A30">
        <v>2004</v>
      </c>
      <c r="B30" t="s">
        <v>16</v>
      </c>
      <c r="C30" t="s">
        <v>186</v>
      </c>
      <c r="D30">
        <v>12.846</v>
      </c>
      <c r="E30">
        <v>26.260999999999999</v>
      </c>
    </row>
    <row r="31" spans="1:5">
      <c r="A31">
        <v>2005</v>
      </c>
      <c r="B31" t="s">
        <v>16</v>
      </c>
      <c r="C31" t="s">
        <v>186</v>
      </c>
      <c r="D31">
        <v>11.535</v>
      </c>
      <c r="E31">
        <v>24.759</v>
      </c>
    </row>
    <row r="32" spans="1:5">
      <c r="A32">
        <v>2006</v>
      </c>
      <c r="B32" t="s">
        <v>16</v>
      </c>
      <c r="C32" t="s">
        <v>186</v>
      </c>
      <c r="D32">
        <v>10.677</v>
      </c>
      <c r="E32">
        <v>22.132999999999999</v>
      </c>
    </row>
    <row r="33" spans="1:5">
      <c r="A33">
        <v>2007</v>
      </c>
      <c r="B33" t="s">
        <v>16</v>
      </c>
      <c r="C33" t="s">
        <v>186</v>
      </c>
      <c r="D33">
        <v>9.65</v>
      </c>
      <c r="E33">
        <v>21</v>
      </c>
    </row>
    <row r="34" spans="1:5">
      <c r="A34">
        <v>2008</v>
      </c>
      <c r="B34" t="s">
        <v>16</v>
      </c>
      <c r="C34" t="s">
        <v>186</v>
      </c>
      <c r="D34">
        <v>8.99</v>
      </c>
      <c r="E34">
        <v>20.451000000000001</v>
      </c>
    </row>
    <row r="35" spans="1:5">
      <c r="A35">
        <v>2009</v>
      </c>
      <c r="B35" t="s">
        <v>16</v>
      </c>
      <c r="C35" t="s">
        <v>186</v>
      </c>
      <c r="D35">
        <v>8.4649999999999999</v>
      </c>
      <c r="E35">
        <v>19.913</v>
      </c>
    </row>
    <row r="36" spans="1:5">
      <c r="A36">
        <v>2010</v>
      </c>
      <c r="B36" t="s">
        <v>16</v>
      </c>
      <c r="C36" t="s">
        <v>186</v>
      </c>
      <c r="D36">
        <v>8.08</v>
      </c>
      <c r="E36">
        <v>18.643999999999998</v>
      </c>
    </row>
    <row r="37" spans="1:5">
      <c r="A37">
        <v>2011</v>
      </c>
      <c r="B37" t="s">
        <v>16</v>
      </c>
      <c r="C37" t="s">
        <v>186</v>
      </c>
      <c r="D37">
        <v>7.431</v>
      </c>
      <c r="E37">
        <v>18.099</v>
      </c>
    </row>
    <row r="38" spans="1:5">
      <c r="A38">
        <v>2012</v>
      </c>
      <c r="B38" t="s">
        <v>16</v>
      </c>
      <c r="C38" t="s">
        <v>186</v>
      </c>
      <c r="D38">
        <v>6.2939999999999996</v>
      </c>
      <c r="E38">
        <v>16.96</v>
      </c>
    </row>
    <row r="39" spans="1:5">
      <c r="A39">
        <v>2013</v>
      </c>
      <c r="B39" t="s">
        <v>16</v>
      </c>
      <c r="C39" t="s">
        <v>186</v>
      </c>
      <c r="D39">
        <v>5.8849999999999998</v>
      </c>
      <c r="E39">
        <v>11.161</v>
      </c>
    </row>
    <row r="40" spans="1:5">
      <c r="A40">
        <v>2014</v>
      </c>
      <c r="B40" t="s">
        <v>16</v>
      </c>
      <c r="C40" t="s">
        <v>186</v>
      </c>
      <c r="D40">
        <v>5.6340000000000003</v>
      </c>
      <c r="E40">
        <v>7.6459999999999999</v>
      </c>
    </row>
    <row r="41" spans="1:5">
      <c r="A41">
        <v>2015</v>
      </c>
      <c r="B41" t="s">
        <v>16</v>
      </c>
      <c r="C41" t="s">
        <v>186</v>
      </c>
      <c r="D41">
        <v>5.298</v>
      </c>
      <c r="E41">
        <v>6.2060000000000004</v>
      </c>
    </row>
    <row r="42" spans="1:5">
      <c r="A42">
        <v>2016</v>
      </c>
      <c r="B42" t="s">
        <v>16</v>
      </c>
      <c r="C42" t="s">
        <v>186</v>
      </c>
      <c r="D42">
        <v>4.8390000000000004</v>
      </c>
      <c r="E42">
        <v>3.74</v>
      </c>
    </row>
    <row r="43" spans="1:5">
      <c r="A43">
        <v>2017</v>
      </c>
      <c r="B43" t="s">
        <v>16</v>
      </c>
      <c r="C43" t="s">
        <v>186</v>
      </c>
      <c r="D43">
        <v>4.5190000000000001</v>
      </c>
      <c r="E43">
        <v>4.0439999999999996</v>
      </c>
    </row>
    <row r="44" spans="1:5">
      <c r="A44">
        <v>2018</v>
      </c>
      <c r="B44" t="s">
        <v>16</v>
      </c>
      <c r="C44" t="s">
        <v>186</v>
      </c>
      <c r="D44">
        <v>4.3019999999999996</v>
      </c>
      <c r="E44">
        <v>3.3410000000000002</v>
      </c>
    </row>
    <row r="45" spans="1:5">
      <c r="A45">
        <v>2019</v>
      </c>
      <c r="B45" t="s">
        <v>16</v>
      </c>
      <c r="C45" t="s">
        <v>186</v>
      </c>
      <c r="D45">
        <v>4.1639999999999997</v>
      </c>
      <c r="E45">
        <v>3.64</v>
      </c>
    </row>
    <row r="46" spans="1:5">
      <c r="A46">
        <v>2020</v>
      </c>
      <c r="B46" t="s">
        <v>16</v>
      </c>
      <c r="C46" t="s">
        <v>186</v>
      </c>
      <c r="D46">
        <v>3.9750000000000001</v>
      </c>
      <c r="E46">
        <v>3.8849999999999998</v>
      </c>
    </row>
    <row r="47" spans="1:5">
      <c r="A47">
        <v>2021</v>
      </c>
      <c r="B47" t="s">
        <v>16</v>
      </c>
      <c r="C47" t="s">
        <v>186</v>
      </c>
      <c r="D47">
        <v>3.895</v>
      </c>
      <c r="E47">
        <v>4.28</v>
      </c>
    </row>
    <row r="48" spans="1:5">
      <c r="A48">
        <v>2022</v>
      </c>
      <c r="B48" t="s">
        <v>16</v>
      </c>
      <c r="C48" t="s">
        <v>186</v>
      </c>
      <c r="D48">
        <v>3.8130000000000002</v>
      </c>
      <c r="E48">
        <v>4.42</v>
      </c>
    </row>
    <row r="49" spans="1:5">
      <c r="A49">
        <v>2023</v>
      </c>
      <c r="B49" t="s">
        <v>16</v>
      </c>
      <c r="C49" t="s">
        <v>186</v>
      </c>
      <c r="D49">
        <v>3.726</v>
      </c>
      <c r="E49">
        <v>4.673</v>
      </c>
    </row>
    <row r="50" spans="1:5">
      <c r="A50">
        <v>2000</v>
      </c>
      <c r="B50" t="s">
        <v>16</v>
      </c>
      <c r="C50" t="s">
        <v>309</v>
      </c>
      <c r="D50">
        <v>2.0779999999999998</v>
      </c>
      <c r="E50">
        <v>2.7509999999999999</v>
      </c>
    </row>
    <row r="51" spans="1:5">
      <c r="A51">
        <v>2001</v>
      </c>
      <c r="B51" t="s">
        <v>16</v>
      </c>
      <c r="C51" t="s">
        <v>309</v>
      </c>
      <c r="D51">
        <v>1.98</v>
      </c>
      <c r="E51">
        <v>2.5670000000000002</v>
      </c>
    </row>
    <row r="52" spans="1:5">
      <c r="A52">
        <v>2002</v>
      </c>
      <c r="B52" t="s">
        <v>16</v>
      </c>
      <c r="C52" t="s">
        <v>309</v>
      </c>
      <c r="D52">
        <v>1.863</v>
      </c>
      <c r="E52">
        <v>2.2559999999999998</v>
      </c>
    </row>
    <row r="53" spans="1:5">
      <c r="A53">
        <v>2003</v>
      </c>
      <c r="B53" t="s">
        <v>16</v>
      </c>
      <c r="C53" t="s">
        <v>309</v>
      </c>
      <c r="D53">
        <v>1.762</v>
      </c>
      <c r="E53">
        <v>2.1419999999999999</v>
      </c>
    </row>
    <row r="54" spans="1:5">
      <c r="A54">
        <v>2004</v>
      </c>
      <c r="B54" t="s">
        <v>16</v>
      </c>
      <c r="C54" t="s">
        <v>309</v>
      </c>
      <c r="D54">
        <v>1.5740000000000001</v>
      </c>
      <c r="E54">
        <v>2.0390000000000001</v>
      </c>
    </row>
    <row r="55" spans="1:5">
      <c r="A55">
        <v>2005</v>
      </c>
      <c r="B55" t="s">
        <v>16</v>
      </c>
      <c r="C55" t="s">
        <v>309</v>
      </c>
      <c r="D55">
        <v>1.4</v>
      </c>
      <c r="E55">
        <v>1.9079999999999999</v>
      </c>
    </row>
    <row r="56" spans="1:5">
      <c r="A56">
        <v>2006</v>
      </c>
      <c r="B56" t="s">
        <v>16</v>
      </c>
      <c r="C56" t="s">
        <v>309</v>
      </c>
      <c r="D56">
        <v>1.2889999999999999</v>
      </c>
      <c r="E56">
        <v>1.7150000000000001</v>
      </c>
    </row>
    <row r="57" spans="1:5">
      <c r="A57">
        <v>2007</v>
      </c>
      <c r="B57" t="s">
        <v>16</v>
      </c>
      <c r="C57" t="s">
        <v>309</v>
      </c>
      <c r="D57">
        <v>1.157</v>
      </c>
      <c r="E57">
        <v>1.645</v>
      </c>
    </row>
    <row r="58" spans="1:5">
      <c r="A58">
        <v>2008</v>
      </c>
      <c r="B58" t="s">
        <v>16</v>
      </c>
      <c r="C58" t="s">
        <v>309</v>
      </c>
      <c r="D58">
        <v>1.1020000000000001</v>
      </c>
      <c r="E58">
        <v>1.595</v>
      </c>
    </row>
    <row r="59" spans="1:5">
      <c r="A59">
        <v>2009</v>
      </c>
      <c r="B59" t="s">
        <v>16</v>
      </c>
      <c r="C59" t="s">
        <v>309</v>
      </c>
      <c r="D59">
        <v>1.0309999999999999</v>
      </c>
      <c r="E59">
        <v>1.4870000000000001</v>
      </c>
    </row>
    <row r="60" spans="1:5">
      <c r="A60">
        <v>2010</v>
      </c>
      <c r="B60" t="s">
        <v>16</v>
      </c>
      <c r="C60" t="s">
        <v>309</v>
      </c>
      <c r="D60">
        <v>0.94599999999999995</v>
      </c>
      <c r="E60">
        <v>1.333</v>
      </c>
    </row>
    <row r="61" spans="1:5">
      <c r="A61">
        <v>2011</v>
      </c>
      <c r="B61" t="s">
        <v>16</v>
      </c>
      <c r="C61" t="s">
        <v>309</v>
      </c>
      <c r="D61">
        <v>0.83</v>
      </c>
      <c r="E61">
        <v>1.25</v>
      </c>
    </row>
    <row r="62" spans="1:5">
      <c r="A62">
        <v>2012</v>
      </c>
      <c r="B62" t="s">
        <v>16</v>
      </c>
      <c r="C62" t="s">
        <v>309</v>
      </c>
      <c r="D62">
        <v>0.63900000000000001</v>
      </c>
      <c r="E62">
        <v>1.091</v>
      </c>
    </row>
    <row r="63" spans="1:5">
      <c r="A63">
        <v>2013</v>
      </c>
      <c r="B63" t="s">
        <v>16</v>
      </c>
      <c r="C63" t="s">
        <v>309</v>
      </c>
      <c r="D63">
        <v>0.57699999999999996</v>
      </c>
      <c r="E63">
        <v>0.91</v>
      </c>
    </row>
    <row r="64" spans="1:5">
      <c r="A64">
        <v>2014</v>
      </c>
      <c r="B64" t="s">
        <v>16</v>
      </c>
      <c r="C64" t="s">
        <v>309</v>
      </c>
      <c r="D64">
        <v>0.501</v>
      </c>
      <c r="E64">
        <v>0.58699999999999997</v>
      </c>
    </row>
    <row r="65" spans="1:5">
      <c r="A65">
        <v>2015</v>
      </c>
      <c r="B65" t="s">
        <v>16</v>
      </c>
      <c r="C65" t="s">
        <v>309</v>
      </c>
      <c r="D65">
        <v>0.42599999999999999</v>
      </c>
      <c r="E65">
        <v>0.443</v>
      </c>
    </row>
    <row r="66" spans="1:5">
      <c r="A66">
        <v>2016</v>
      </c>
      <c r="B66" t="s">
        <v>16</v>
      </c>
      <c r="C66" t="s">
        <v>309</v>
      </c>
      <c r="D66">
        <v>0.36599999999999999</v>
      </c>
      <c r="E66">
        <v>0.22900000000000001</v>
      </c>
    </row>
    <row r="67" spans="1:5">
      <c r="A67">
        <v>2017</v>
      </c>
      <c r="B67" t="s">
        <v>16</v>
      </c>
      <c r="C67" t="s">
        <v>309</v>
      </c>
      <c r="D67">
        <v>0.311</v>
      </c>
      <c r="E67">
        <v>0.246</v>
      </c>
    </row>
    <row r="68" spans="1:5">
      <c r="A68">
        <v>2018</v>
      </c>
      <c r="B68" t="s">
        <v>16</v>
      </c>
      <c r="C68" t="s">
        <v>309</v>
      </c>
      <c r="D68">
        <v>0.27</v>
      </c>
      <c r="E68">
        <v>0.13400000000000001</v>
      </c>
    </row>
    <row r="69" spans="1:5">
      <c r="A69">
        <v>2019</v>
      </c>
      <c r="B69" t="s">
        <v>16</v>
      </c>
      <c r="C69" t="s">
        <v>309</v>
      </c>
      <c r="D69">
        <v>0.24</v>
      </c>
      <c r="E69">
        <v>0.13700000000000001</v>
      </c>
    </row>
    <row r="70" spans="1:5">
      <c r="A70">
        <v>2020</v>
      </c>
      <c r="B70" t="s">
        <v>16</v>
      </c>
      <c r="C70" t="s">
        <v>309</v>
      </c>
      <c r="D70">
        <v>0.21099999999999999</v>
      </c>
      <c r="E70">
        <v>0.13700000000000001</v>
      </c>
    </row>
    <row r="71" spans="1:5">
      <c r="A71">
        <v>2021</v>
      </c>
      <c r="B71" t="s">
        <v>16</v>
      </c>
      <c r="C71" t="s">
        <v>309</v>
      </c>
      <c r="D71">
        <v>0.192</v>
      </c>
      <c r="E71">
        <v>0.158</v>
      </c>
    </row>
    <row r="72" spans="1:5">
      <c r="A72">
        <v>2022</v>
      </c>
      <c r="B72" t="s">
        <v>16</v>
      </c>
      <c r="C72" t="s">
        <v>309</v>
      </c>
      <c r="D72">
        <v>0.17399999999999999</v>
      </c>
      <c r="E72">
        <v>0.13200000000000001</v>
      </c>
    </row>
    <row r="73" spans="1:5">
      <c r="A73">
        <v>2023</v>
      </c>
      <c r="B73" t="s">
        <v>16</v>
      </c>
      <c r="C73" t="s">
        <v>309</v>
      </c>
      <c r="D73">
        <v>0.159</v>
      </c>
      <c r="E73">
        <v>0.123</v>
      </c>
    </row>
    <row r="74" spans="1:5">
      <c r="A74">
        <v>2000</v>
      </c>
      <c r="B74" t="s">
        <v>16</v>
      </c>
      <c r="C74" t="s">
        <v>10429</v>
      </c>
      <c r="D74">
        <v>1.7000000000000001E-2</v>
      </c>
      <c r="E74">
        <v>4.7E-2</v>
      </c>
    </row>
    <row r="75" spans="1:5">
      <c r="A75">
        <v>2001</v>
      </c>
      <c r="B75" t="s">
        <v>16</v>
      </c>
      <c r="C75" t="s">
        <v>10429</v>
      </c>
      <c r="D75">
        <v>1.7000000000000001E-2</v>
      </c>
      <c r="E75">
        <v>4.8000000000000001E-2</v>
      </c>
    </row>
    <row r="76" spans="1:5">
      <c r="A76">
        <v>2002</v>
      </c>
      <c r="B76" t="s">
        <v>16</v>
      </c>
      <c r="C76" t="s">
        <v>10429</v>
      </c>
      <c r="D76">
        <v>1.4999999999999999E-2</v>
      </c>
      <c r="E76">
        <v>4.9000000000000002E-2</v>
      </c>
    </row>
    <row r="77" spans="1:5">
      <c r="A77">
        <v>2003</v>
      </c>
      <c r="B77" t="s">
        <v>16</v>
      </c>
      <c r="C77" t="s">
        <v>10429</v>
      </c>
      <c r="D77">
        <v>1.4E-2</v>
      </c>
      <c r="E77">
        <v>4.9000000000000002E-2</v>
      </c>
    </row>
    <row r="78" spans="1:5">
      <c r="A78">
        <v>2004</v>
      </c>
      <c r="B78" t="s">
        <v>16</v>
      </c>
      <c r="C78" t="s">
        <v>10429</v>
      </c>
      <c r="D78">
        <v>1.2999999999999999E-2</v>
      </c>
      <c r="E78">
        <v>4.8000000000000001E-2</v>
      </c>
    </row>
    <row r="79" spans="1:5">
      <c r="A79">
        <v>2005</v>
      </c>
      <c r="B79" t="s">
        <v>16</v>
      </c>
      <c r="C79" t="s">
        <v>10429</v>
      </c>
      <c r="D79">
        <v>1.2E-2</v>
      </c>
      <c r="E79">
        <v>4.8000000000000001E-2</v>
      </c>
    </row>
    <row r="80" spans="1:5">
      <c r="A80">
        <v>2006</v>
      </c>
      <c r="B80" t="s">
        <v>16</v>
      </c>
      <c r="C80" t="s">
        <v>10429</v>
      </c>
      <c r="D80">
        <v>1.0999999999999999E-2</v>
      </c>
      <c r="E80">
        <v>4.2000000000000003E-2</v>
      </c>
    </row>
    <row r="81" spans="1:5">
      <c r="A81">
        <v>2007</v>
      </c>
      <c r="B81" t="s">
        <v>16</v>
      </c>
      <c r="C81" t="s">
        <v>10429</v>
      </c>
      <c r="D81">
        <v>1.0999999999999999E-2</v>
      </c>
      <c r="E81">
        <v>3.9E-2</v>
      </c>
    </row>
    <row r="82" spans="1:5">
      <c r="A82">
        <v>2008</v>
      </c>
      <c r="B82" t="s">
        <v>16</v>
      </c>
      <c r="C82" t="s">
        <v>10429</v>
      </c>
      <c r="D82">
        <v>0.01</v>
      </c>
      <c r="E82">
        <v>3.7999999999999999E-2</v>
      </c>
    </row>
    <row r="83" spans="1:5">
      <c r="A83">
        <v>2009</v>
      </c>
      <c r="B83" t="s">
        <v>16</v>
      </c>
      <c r="C83" t="s">
        <v>10429</v>
      </c>
      <c r="D83">
        <v>0.01</v>
      </c>
      <c r="E83">
        <v>3.9E-2</v>
      </c>
    </row>
    <row r="84" spans="1:5">
      <c r="A84">
        <v>2010</v>
      </c>
      <c r="B84" t="s">
        <v>16</v>
      </c>
      <c r="C84" t="s">
        <v>10429</v>
      </c>
      <c r="D84">
        <v>8.9999999999999993E-3</v>
      </c>
      <c r="E84">
        <v>3.7999999999999999E-2</v>
      </c>
    </row>
    <row r="85" spans="1:5">
      <c r="A85">
        <v>2011</v>
      </c>
      <c r="B85" t="s">
        <v>16</v>
      </c>
      <c r="C85" t="s">
        <v>10429</v>
      </c>
      <c r="D85">
        <v>7.0000000000000001E-3</v>
      </c>
      <c r="E85">
        <v>2.8000000000000001E-2</v>
      </c>
    </row>
    <row r="86" spans="1:5">
      <c r="A86">
        <v>2012</v>
      </c>
      <c r="B86" t="s">
        <v>16</v>
      </c>
      <c r="C86" t="s">
        <v>10429</v>
      </c>
      <c r="D86">
        <v>6.0000000000000001E-3</v>
      </c>
      <c r="E86">
        <v>2.5999999999999999E-2</v>
      </c>
    </row>
    <row r="87" spans="1:5">
      <c r="A87">
        <v>2013</v>
      </c>
      <c r="B87" t="s">
        <v>16</v>
      </c>
      <c r="C87" t="s">
        <v>10429</v>
      </c>
      <c r="D87">
        <v>6.0000000000000001E-3</v>
      </c>
      <c r="E87">
        <v>1.7999999999999999E-2</v>
      </c>
    </row>
    <row r="88" spans="1:5">
      <c r="A88">
        <v>2014</v>
      </c>
      <c r="B88" t="s">
        <v>16</v>
      </c>
      <c r="C88" t="s">
        <v>10429</v>
      </c>
      <c r="D88">
        <v>5.0000000000000001E-3</v>
      </c>
      <c r="E88">
        <v>1.0999999999999999E-2</v>
      </c>
    </row>
    <row r="89" spans="1:5">
      <c r="A89">
        <v>2015</v>
      </c>
      <c r="B89" t="s">
        <v>16</v>
      </c>
      <c r="C89" t="s">
        <v>10429</v>
      </c>
      <c r="D89">
        <v>4.0000000000000001E-3</v>
      </c>
      <c r="E89">
        <v>7.0000000000000001E-3</v>
      </c>
    </row>
    <row r="90" spans="1:5">
      <c r="A90">
        <v>2016</v>
      </c>
      <c r="B90" t="s">
        <v>16</v>
      </c>
      <c r="C90" t="s">
        <v>10429</v>
      </c>
      <c r="D90">
        <v>4.0000000000000001E-3</v>
      </c>
      <c r="E90">
        <v>3.0000000000000001E-3</v>
      </c>
    </row>
    <row r="91" spans="1:5">
      <c r="A91">
        <v>2017</v>
      </c>
      <c r="B91" t="s">
        <v>16</v>
      </c>
      <c r="C91" t="s">
        <v>10429</v>
      </c>
      <c r="D91">
        <v>4.0000000000000001E-3</v>
      </c>
      <c r="E91">
        <v>4.0000000000000001E-3</v>
      </c>
    </row>
    <row r="92" spans="1:5">
      <c r="A92">
        <v>2018</v>
      </c>
      <c r="B92" t="s">
        <v>16</v>
      </c>
      <c r="C92" t="s">
        <v>10429</v>
      </c>
      <c r="D92">
        <v>3.0000000000000001E-3</v>
      </c>
      <c r="E92">
        <v>2E-3</v>
      </c>
    </row>
    <row r="93" spans="1:5">
      <c r="A93">
        <v>2019</v>
      </c>
      <c r="B93" t="s">
        <v>16</v>
      </c>
      <c r="C93" t="s">
        <v>10429</v>
      </c>
      <c r="D93">
        <v>3.0000000000000001E-3</v>
      </c>
      <c r="E93">
        <v>2E-3</v>
      </c>
    </row>
    <row r="94" spans="1:5">
      <c r="A94">
        <v>2020</v>
      </c>
      <c r="B94" t="s">
        <v>16</v>
      </c>
      <c r="C94" t="s">
        <v>10429</v>
      </c>
      <c r="D94">
        <v>3.0000000000000001E-3</v>
      </c>
      <c r="E94">
        <v>2E-3</v>
      </c>
    </row>
    <row r="95" spans="1:5">
      <c r="A95">
        <v>2021</v>
      </c>
      <c r="B95" t="s">
        <v>16</v>
      </c>
      <c r="C95" t="s">
        <v>10429</v>
      </c>
      <c r="D95">
        <v>3.0000000000000001E-3</v>
      </c>
      <c r="E95">
        <v>2E-3</v>
      </c>
    </row>
    <row r="96" spans="1:5">
      <c r="A96">
        <v>2022</v>
      </c>
      <c r="B96" t="s">
        <v>16</v>
      </c>
      <c r="C96" t="s">
        <v>10429</v>
      </c>
      <c r="D96">
        <v>3.0000000000000001E-3</v>
      </c>
      <c r="E96">
        <v>2E-3</v>
      </c>
    </row>
    <row r="97" spans="1:5">
      <c r="A97">
        <v>2023</v>
      </c>
      <c r="B97" t="s">
        <v>16</v>
      </c>
      <c r="C97" t="s">
        <v>10429</v>
      </c>
      <c r="D97">
        <v>2E-3</v>
      </c>
      <c r="E97">
        <v>2E-3</v>
      </c>
    </row>
    <row r="98" spans="1:5">
      <c r="A98">
        <v>2000</v>
      </c>
      <c r="B98" t="s">
        <v>16</v>
      </c>
      <c r="C98" t="s">
        <v>10428</v>
      </c>
      <c r="D98">
        <v>4.0000000000000001E-3</v>
      </c>
      <c r="E98">
        <v>4.0000000000000001E-3</v>
      </c>
    </row>
    <row r="99" spans="1:5">
      <c r="A99">
        <v>2001</v>
      </c>
      <c r="B99" t="s">
        <v>16</v>
      </c>
      <c r="C99" t="s">
        <v>10428</v>
      </c>
      <c r="D99">
        <v>4.0000000000000001E-3</v>
      </c>
      <c r="E99">
        <v>4.0000000000000001E-3</v>
      </c>
    </row>
    <row r="100" spans="1:5">
      <c r="A100">
        <v>2002</v>
      </c>
      <c r="B100" t="s">
        <v>16</v>
      </c>
      <c r="C100" t="s">
        <v>10428</v>
      </c>
      <c r="D100">
        <v>4.0000000000000001E-3</v>
      </c>
      <c r="E100">
        <v>4.0000000000000001E-3</v>
      </c>
    </row>
    <row r="101" spans="1:5">
      <c r="A101">
        <v>2003</v>
      </c>
      <c r="B101" t="s">
        <v>16</v>
      </c>
      <c r="C101" t="s">
        <v>10428</v>
      </c>
      <c r="D101">
        <v>4.0000000000000001E-3</v>
      </c>
      <c r="E101">
        <v>4.0000000000000001E-3</v>
      </c>
    </row>
    <row r="102" spans="1:5">
      <c r="A102">
        <v>2004</v>
      </c>
      <c r="B102" t="s">
        <v>16</v>
      </c>
      <c r="C102" t="s">
        <v>10428</v>
      </c>
      <c r="D102">
        <v>4.0000000000000001E-3</v>
      </c>
      <c r="E102">
        <v>4.0000000000000001E-3</v>
      </c>
    </row>
    <row r="103" spans="1:5">
      <c r="A103">
        <v>2005</v>
      </c>
      <c r="B103" t="s">
        <v>16</v>
      </c>
      <c r="C103" t="s">
        <v>10428</v>
      </c>
      <c r="D103">
        <v>4.0000000000000001E-3</v>
      </c>
      <c r="E103">
        <v>4.0000000000000001E-3</v>
      </c>
    </row>
    <row r="104" spans="1:5">
      <c r="A104">
        <v>2006</v>
      </c>
      <c r="B104" t="s">
        <v>16</v>
      </c>
      <c r="C104" t="s">
        <v>10428</v>
      </c>
      <c r="D104">
        <v>4.0000000000000001E-3</v>
      </c>
      <c r="E104">
        <v>4.0000000000000001E-3</v>
      </c>
    </row>
    <row r="105" spans="1:5">
      <c r="A105">
        <v>2007</v>
      </c>
      <c r="B105" t="s">
        <v>16</v>
      </c>
      <c r="C105" t="s">
        <v>10428</v>
      </c>
      <c r="D105">
        <v>4.0000000000000001E-3</v>
      </c>
      <c r="E105">
        <v>4.0000000000000001E-3</v>
      </c>
    </row>
    <row r="106" spans="1:5">
      <c r="A106">
        <v>2008</v>
      </c>
      <c r="B106" t="s">
        <v>16</v>
      </c>
      <c r="C106" t="s">
        <v>10428</v>
      </c>
      <c r="D106">
        <v>4.0000000000000001E-3</v>
      </c>
      <c r="E106">
        <v>4.0000000000000001E-3</v>
      </c>
    </row>
    <row r="107" spans="1:5">
      <c r="A107">
        <v>2009</v>
      </c>
      <c r="B107" t="s">
        <v>16</v>
      </c>
      <c r="C107" t="s">
        <v>10428</v>
      </c>
      <c r="D107">
        <v>4.0000000000000001E-3</v>
      </c>
      <c r="E107">
        <v>4.0000000000000001E-3</v>
      </c>
    </row>
    <row r="108" spans="1:5">
      <c r="A108">
        <v>2010</v>
      </c>
      <c r="B108" t="s">
        <v>16</v>
      </c>
      <c r="C108" t="s">
        <v>10428</v>
      </c>
      <c r="D108">
        <v>4.0000000000000001E-3</v>
      </c>
      <c r="E108">
        <v>4.0000000000000001E-3</v>
      </c>
    </row>
    <row r="109" spans="1:5">
      <c r="A109">
        <v>2011</v>
      </c>
      <c r="B109" t="s">
        <v>16</v>
      </c>
      <c r="C109" t="s">
        <v>10428</v>
      </c>
      <c r="D109">
        <v>4.0000000000000001E-3</v>
      </c>
      <c r="E109">
        <v>4.0000000000000001E-3</v>
      </c>
    </row>
    <row r="110" spans="1:5">
      <c r="A110">
        <v>2012</v>
      </c>
      <c r="B110" t="s">
        <v>16</v>
      </c>
      <c r="C110" t="s">
        <v>10428</v>
      </c>
      <c r="D110">
        <v>4.0000000000000001E-3</v>
      </c>
      <c r="E110">
        <v>4.0000000000000001E-3</v>
      </c>
    </row>
    <row r="111" spans="1:5">
      <c r="A111">
        <v>2013</v>
      </c>
      <c r="B111" t="s">
        <v>16</v>
      </c>
      <c r="C111" t="s">
        <v>10428</v>
      </c>
      <c r="D111">
        <v>4.0000000000000001E-3</v>
      </c>
      <c r="E111">
        <v>4.0000000000000001E-3</v>
      </c>
    </row>
    <row r="112" spans="1:5">
      <c r="A112">
        <v>2014</v>
      </c>
      <c r="B112" t="s">
        <v>16</v>
      </c>
      <c r="C112" t="s">
        <v>10428</v>
      </c>
      <c r="D112">
        <v>4.0000000000000001E-3</v>
      </c>
      <c r="E112">
        <v>4.0000000000000001E-3</v>
      </c>
    </row>
    <row r="113" spans="1:5">
      <c r="A113">
        <v>2015</v>
      </c>
      <c r="B113" t="s">
        <v>16</v>
      </c>
      <c r="C113" t="s">
        <v>10428</v>
      </c>
      <c r="D113">
        <v>4.0000000000000001E-3</v>
      </c>
      <c r="E113">
        <v>4.0000000000000001E-3</v>
      </c>
    </row>
    <row r="114" spans="1:5">
      <c r="A114">
        <v>2016</v>
      </c>
      <c r="B114" t="s">
        <v>16</v>
      </c>
      <c r="C114" t="s">
        <v>10428</v>
      </c>
      <c r="D114">
        <v>4.0000000000000001E-3</v>
      </c>
      <c r="E114">
        <v>4.0000000000000001E-3</v>
      </c>
    </row>
    <row r="115" spans="1:5">
      <c r="A115">
        <v>2017</v>
      </c>
      <c r="B115" t="s">
        <v>16</v>
      </c>
      <c r="C115" t="s">
        <v>10428</v>
      </c>
      <c r="D115">
        <v>4.0000000000000001E-3</v>
      </c>
      <c r="E115">
        <v>4.0000000000000001E-3</v>
      </c>
    </row>
    <row r="116" spans="1:5">
      <c r="A116">
        <v>2018</v>
      </c>
      <c r="B116" t="s">
        <v>16</v>
      </c>
      <c r="C116" t="s">
        <v>10428</v>
      </c>
      <c r="D116">
        <v>4.0000000000000001E-3</v>
      </c>
      <c r="E116">
        <v>4.0000000000000001E-3</v>
      </c>
    </row>
    <row r="117" spans="1:5">
      <c r="A117">
        <v>2019</v>
      </c>
      <c r="B117" t="s">
        <v>16</v>
      </c>
      <c r="C117" t="s">
        <v>10428</v>
      </c>
      <c r="D117">
        <v>4.0000000000000001E-3</v>
      </c>
      <c r="E117">
        <v>4.0000000000000001E-3</v>
      </c>
    </row>
    <row r="118" spans="1:5">
      <c r="A118">
        <v>2020</v>
      </c>
      <c r="B118" t="s">
        <v>16</v>
      </c>
      <c r="C118" t="s">
        <v>10428</v>
      </c>
      <c r="D118">
        <v>4.0000000000000001E-3</v>
      </c>
      <c r="E118">
        <v>4.0000000000000001E-3</v>
      </c>
    </row>
    <row r="119" spans="1:5">
      <c r="A119">
        <v>2021</v>
      </c>
      <c r="B119" t="s">
        <v>16</v>
      </c>
      <c r="C119" t="s">
        <v>10428</v>
      </c>
      <c r="D119">
        <v>4.0000000000000001E-3</v>
      </c>
      <c r="E119">
        <v>4.0000000000000001E-3</v>
      </c>
    </row>
    <row r="120" spans="1:5">
      <c r="A120">
        <v>2022</v>
      </c>
      <c r="B120" t="s">
        <v>16</v>
      </c>
      <c r="C120" t="s">
        <v>10428</v>
      </c>
      <c r="D120">
        <v>4.0000000000000001E-3</v>
      </c>
      <c r="E120">
        <v>4.0000000000000001E-3</v>
      </c>
    </row>
    <row r="121" spans="1:5">
      <c r="A121">
        <v>2023</v>
      </c>
      <c r="B121" t="s">
        <v>16</v>
      </c>
      <c r="C121" t="s">
        <v>10428</v>
      </c>
      <c r="D121">
        <v>4.0000000000000001E-3</v>
      </c>
      <c r="E121">
        <v>4.0000000000000001E-3</v>
      </c>
    </row>
    <row r="122" spans="1:5">
      <c r="A122">
        <v>2000</v>
      </c>
      <c r="B122" t="s">
        <v>19</v>
      </c>
      <c r="C122" t="s">
        <v>10509</v>
      </c>
      <c r="D122">
        <v>2.4510000000000001</v>
      </c>
      <c r="E122">
        <v>1.474</v>
      </c>
    </row>
    <row r="123" spans="1:5">
      <c r="A123">
        <v>2001</v>
      </c>
      <c r="B123" t="s">
        <v>19</v>
      </c>
      <c r="C123" t="s">
        <v>10509</v>
      </c>
      <c r="D123">
        <v>2.2330000000000001</v>
      </c>
      <c r="E123">
        <v>1.377</v>
      </c>
    </row>
    <row r="124" spans="1:5">
      <c r="A124">
        <v>2002</v>
      </c>
      <c r="B124" t="s">
        <v>19</v>
      </c>
      <c r="C124" t="s">
        <v>10509</v>
      </c>
      <c r="D124">
        <v>1.944</v>
      </c>
      <c r="E124">
        <v>1.2250000000000001</v>
      </c>
    </row>
    <row r="125" spans="1:5">
      <c r="A125">
        <v>2003</v>
      </c>
      <c r="B125" t="s">
        <v>19</v>
      </c>
      <c r="C125" t="s">
        <v>10509</v>
      </c>
      <c r="D125">
        <v>1.7270000000000001</v>
      </c>
      <c r="E125">
        <v>1.1779999999999999</v>
      </c>
    </row>
    <row r="126" spans="1:5">
      <c r="A126">
        <v>2004</v>
      </c>
      <c r="B126" t="s">
        <v>19</v>
      </c>
      <c r="C126" t="s">
        <v>10509</v>
      </c>
      <c r="D126">
        <v>1.4770000000000001</v>
      </c>
      <c r="E126">
        <v>1.1259999999999999</v>
      </c>
    </row>
    <row r="127" spans="1:5">
      <c r="A127">
        <v>2005</v>
      </c>
      <c r="B127" t="s">
        <v>19</v>
      </c>
      <c r="C127" t="s">
        <v>10509</v>
      </c>
      <c r="D127">
        <v>1.264</v>
      </c>
      <c r="E127">
        <v>1.1040000000000001</v>
      </c>
    </row>
    <row r="128" spans="1:5">
      <c r="A128">
        <v>2006</v>
      </c>
      <c r="B128" t="s">
        <v>19</v>
      </c>
      <c r="C128" t="s">
        <v>10509</v>
      </c>
      <c r="D128">
        <v>1.133</v>
      </c>
      <c r="E128">
        <v>1.0680000000000001</v>
      </c>
    </row>
    <row r="129" spans="1:5">
      <c r="A129">
        <v>2007</v>
      </c>
      <c r="B129" t="s">
        <v>19</v>
      </c>
      <c r="C129" t="s">
        <v>10509</v>
      </c>
      <c r="D129">
        <v>0.99399999999999999</v>
      </c>
      <c r="E129">
        <v>1.014</v>
      </c>
    </row>
    <row r="130" spans="1:5">
      <c r="A130">
        <v>2008</v>
      </c>
      <c r="B130" t="s">
        <v>19</v>
      </c>
      <c r="C130" t="s">
        <v>10509</v>
      </c>
      <c r="D130">
        <v>0.89100000000000001</v>
      </c>
      <c r="E130">
        <v>0.96499999999999997</v>
      </c>
    </row>
    <row r="131" spans="1:5">
      <c r="A131">
        <v>2009</v>
      </c>
      <c r="B131" t="s">
        <v>19</v>
      </c>
      <c r="C131" t="s">
        <v>10509</v>
      </c>
      <c r="D131">
        <v>0.83799999999999997</v>
      </c>
      <c r="E131">
        <v>0.96199999999999997</v>
      </c>
    </row>
    <row r="132" spans="1:5">
      <c r="A132">
        <v>2010</v>
      </c>
      <c r="B132" t="s">
        <v>19</v>
      </c>
      <c r="C132" t="s">
        <v>10509</v>
      </c>
      <c r="D132">
        <v>0.77700000000000002</v>
      </c>
      <c r="E132">
        <v>0.96599999999999997</v>
      </c>
    </row>
    <row r="133" spans="1:5">
      <c r="A133">
        <v>2011</v>
      </c>
      <c r="B133" t="s">
        <v>19</v>
      </c>
      <c r="C133" t="s">
        <v>10509</v>
      </c>
      <c r="D133">
        <v>0.73699999999999999</v>
      </c>
      <c r="E133">
        <v>0.94899999999999995</v>
      </c>
    </row>
    <row r="134" spans="1:5">
      <c r="A134">
        <v>2012</v>
      </c>
      <c r="B134" t="s">
        <v>19</v>
      </c>
      <c r="C134" t="s">
        <v>10509</v>
      </c>
      <c r="D134">
        <v>0.71299999999999997</v>
      </c>
      <c r="E134">
        <v>0.97799999999999998</v>
      </c>
    </row>
    <row r="135" spans="1:5">
      <c r="A135">
        <v>2013</v>
      </c>
      <c r="B135" t="s">
        <v>19</v>
      </c>
      <c r="C135" t="s">
        <v>10509</v>
      </c>
      <c r="D135">
        <v>0.66200000000000003</v>
      </c>
      <c r="E135">
        <v>0.88100000000000001</v>
      </c>
    </row>
    <row r="136" spans="1:5">
      <c r="A136">
        <v>2014</v>
      </c>
      <c r="B136" t="s">
        <v>19</v>
      </c>
      <c r="C136" t="s">
        <v>10509</v>
      </c>
      <c r="D136">
        <v>0.622</v>
      </c>
      <c r="E136">
        <v>0.82199999999999995</v>
      </c>
    </row>
    <row r="137" spans="1:5">
      <c r="A137">
        <v>2015</v>
      </c>
      <c r="B137" t="s">
        <v>19</v>
      </c>
      <c r="C137" t="s">
        <v>10509</v>
      </c>
      <c r="D137">
        <v>0.57499999999999996</v>
      </c>
      <c r="E137">
        <v>0.72</v>
      </c>
    </row>
    <row r="138" spans="1:5">
      <c r="A138">
        <v>2016</v>
      </c>
      <c r="B138" t="s">
        <v>19</v>
      </c>
      <c r="C138" t="s">
        <v>10509</v>
      </c>
      <c r="D138">
        <v>0.50900000000000001</v>
      </c>
      <c r="E138">
        <v>0.61499999999999999</v>
      </c>
    </row>
    <row r="139" spans="1:5">
      <c r="A139">
        <v>2017</v>
      </c>
      <c r="B139" t="s">
        <v>19</v>
      </c>
      <c r="C139" t="s">
        <v>10509</v>
      </c>
      <c r="D139">
        <v>0.47299999999999998</v>
      </c>
      <c r="E139">
        <v>0.53400000000000003</v>
      </c>
    </row>
    <row r="140" spans="1:5">
      <c r="A140">
        <v>2018</v>
      </c>
      <c r="B140" t="s">
        <v>19</v>
      </c>
      <c r="C140" t="s">
        <v>10509</v>
      </c>
      <c r="D140">
        <v>0.43099999999999999</v>
      </c>
      <c r="E140">
        <v>0.47299999999999998</v>
      </c>
    </row>
    <row r="141" spans="1:5">
      <c r="A141">
        <v>2019</v>
      </c>
      <c r="B141" t="s">
        <v>19</v>
      </c>
      <c r="C141" t="s">
        <v>10509</v>
      </c>
      <c r="D141">
        <v>0.39200000000000002</v>
      </c>
      <c r="E141">
        <v>0.43099999999999999</v>
      </c>
    </row>
    <row r="142" spans="1:5">
      <c r="A142">
        <v>2020</v>
      </c>
      <c r="B142" t="s">
        <v>19</v>
      </c>
      <c r="C142" t="s">
        <v>10509</v>
      </c>
      <c r="D142">
        <v>0.36899999999999999</v>
      </c>
      <c r="E142">
        <v>0.39500000000000002</v>
      </c>
    </row>
    <row r="143" spans="1:5">
      <c r="A143">
        <v>2021</v>
      </c>
      <c r="B143" t="s">
        <v>19</v>
      </c>
      <c r="C143" t="s">
        <v>10509</v>
      </c>
      <c r="D143">
        <v>0.33400000000000002</v>
      </c>
      <c r="E143">
        <v>0.35699999999999998</v>
      </c>
    </row>
    <row r="144" spans="1:5">
      <c r="A144">
        <v>2022</v>
      </c>
      <c r="B144" t="s">
        <v>19</v>
      </c>
      <c r="C144" t="s">
        <v>10509</v>
      </c>
      <c r="D144">
        <v>0.312</v>
      </c>
      <c r="E144">
        <v>0.32500000000000001</v>
      </c>
    </row>
    <row r="145" spans="1:5">
      <c r="A145">
        <v>2023</v>
      </c>
      <c r="B145" t="s">
        <v>19</v>
      </c>
      <c r="C145" t="s">
        <v>10509</v>
      </c>
      <c r="D145">
        <v>0.29199999999999998</v>
      </c>
      <c r="E145">
        <v>0.29299999999999998</v>
      </c>
    </row>
    <row r="146" spans="1:5">
      <c r="A146">
        <v>2000</v>
      </c>
      <c r="B146" t="s">
        <v>19</v>
      </c>
      <c r="C146" t="s">
        <v>186</v>
      </c>
      <c r="D146">
        <v>24.815999999999999</v>
      </c>
      <c r="E146">
        <v>15.529</v>
      </c>
    </row>
    <row r="147" spans="1:5">
      <c r="A147">
        <v>2001</v>
      </c>
      <c r="B147" t="s">
        <v>19</v>
      </c>
      <c r="C147" t="s">
        <v>186</v>
      </c>
      <c r="D147">
        <v>22.587</v>
      </c>
      <c r="E147">
        <v>14.013</v>
      </c>
    </row>
    <row r="148" spans="1:5">
      <c r="A148">
        <v>2002</v>
      </c>
      <c r="B148" t="s">
        <v>19</v>
      </c>
      <c r="C148" t="s">
        <v>186</v>
      </c>
      <c r="D148">
        <v>19.920999999999999</v>
      </c>
      <c r="E148">
        <v>12.101000000000001</v>
      </c>
    </row>
    <row r="149" spans="1:5">
      <c r="A149">
        <v>2003</v>
      </c>
      <c r="B149" t="s">
        <v>19</v>
      </c>
      <c r="C149" t="s">
        <v>186</v>
      </c>
      <c r="D149">
        <v>17.870999999999999</v>
      </c>
      <c r="E149">
        <v>10.88</v>
      </c>
    </row>
    <row r="150" spans="1:5">
      <c r="A150">
        <v>2004</v>
      </c>
      <c r="B150" t="s">
        <v>19</v>
      </c>
      <c r="C150" t="s">
        <v>186</v>
      </c>
      <c r="D150">
        <v>15.509</v>
      </c>
      <c r="E150">
        <v>9.9120000000000008</v>
      </c>
    </row>
    <row r="151" spans="1:5">
      <c r="A151">
        <v>2005</v>
      </c>
      <c r="B151" t="s">
        <v>19</v>
      </c>
      <c r="C151" t="s">
        <v>186</v>
      </c>
      <c r="D151">
        <v>13.397</v>
      </c>
      <c r="E151">
        <v>9.2159999999999993</v>
      </c>
    </row>
    <row r="152" spans="1:5">
      <c r="A152">
        <v>2006</v>
      </c>
      <c r="B152" t="s">
        <v>19</v>
      </c>
      <c r="C152" t="s">
        <v>186</v>
      </c>
      <c r="D152">
        <v>12.085000000000001</v>
      </c>
      <c r="E152">
        <v>8.4499999999999993</v>
      </c>
    </row>
    <row r="153" spans="1:5">
      <c r="A153">
        <v>2007</v>
      </c>
      <c r="B153" t="s">
        <v>19</v>
      </c>
      <c r="C153" t="s">
        <v>186</v>
      </c>
      <c r="D153">
        <v>10.509</v>
      </c>
      <c r="E153">
        <v>7.7560000000000002</v>
      </c>
    </row>
    <row r="154" spans="1:5">
      <c r="A154">
        <v>2008</v>
      </c>
      <c r="B154" t="s">
        <v>19</v>
      </c>
      <c r="C154" t="s">
        <v>186</v>
      </c>
      <c r="D154">
        <v>9.3610000000000007</v>
      </c>
      <c r="E154">
        <v>7.0549999999999997</v>
      </c>
    </row>
    <row r="155" spans="1:5">
      <c r="A155">
        <v>2009</v>
      </c>
      <c r="B155" t="s">
        <v>19</v>
      </c>
      <c r="C155" t="s">
        <v>186</v>
      </c>
      <c r="D155">
        <v>8.8770000000000007</v>
      </c>
      <c r="E155">
        <v>6.8479999999999999</v>
      </c>
    </row>
    <row r="156" spans="1:5">
      <c r="A156">
        <v>2010</v>
      </c>
      <c r="B156" t="s">
        <v>19</v>
      </c>
      <c r="C156" t="s">
        <v>186</v>
      </c>
      <c r="D156">
        <v>8.5449999999999999</v>
      </c>
      <c r="E156">
        <v>6.7229999999999999</v>
      </c>
    </row>
    <row r="157" spans="1:5">
      <c r="A157">
        <v>2011</v>
      </c>
      <c r="B157" t="s">
        <v>19</v>
      </c>
      <c r="C157" t="s">
        <v>186</v>
      </c>
      <c r="D157">
        <v>8.2680000000000007</v>
      </c>
      <c r="E157">
        <v>7.13</v>
      </c>
    </row>
    <row r="158" spans="1:5">
      <c r="A158">
        <v>2012</v>
      </c>
      <c r="B158" t="s">
        <v>19</v>
      </c>
      <c r="C158" t="s">
        <v>186</v>
      </c>
      <c r="D158">
        <v>8.07</v>
      </c>
      <c r="E158">
        <v>8.0259999999999998</v>
      </c>
    </row>
    <row r="159" spans="1:5">
      <c r="A159">
        <v>2013</v>
      </c>
      <c r="B159" t="s">
        <v>19</v>
      </c>
      <c r="C159" t="s">
        <v>186</v>
      </c>
      <c r="D159">
        <v>7.7119999999999997</v>
      </c>
      <c r="E159">
        <v>6.766</v>
      </c>
    </row>
    <row r="160" spans="1:5">
      <c r="A160">
        <v>2014</v>
      </c>
      <c r="B160" t="s">
        <v>19</v>
      </c>
      <c r="C160" t="s">
        <v>186</v>
      </c>
      <c r="D160">
        <v>7.4390000000000001</v>
      </c>
      <c r="E160">
        <v>6.2949999999999999</v>
      </c>
    </row>
    <row r="161" spans="1:5">
      <c r="A161">
        <v>2015</v>
      </c>
      <c r="B161" t="s">
        <v>19</v>
      </c>
      <c r="C161" t="s">
        <v>186</v>
      </c>
      <c r="D161">
        <v>7.0359999999999996</v>
      </c>
      <c r="E161">
        <v>5.3659999999999997</v>
      </c>
    </row>
    <row r="162" spans="1:5">
      <c r="A162">
        <v>2016</v>
      </c>
      <c r="B162" t="s">
        <v>19</v>
      </c>
      <c r="C162" t="s">
        <v>186</v>
      </c>
      <c r="D162">
        <v>6.3769999999999998</v>
      </c>
      <c r="E162">
        <v>4.407</v>
      </c>
    </row>
    <row r="163" spans="1:5">
      <c r="A163">
        <v>2017</v>
      </c>
      <c r="B163" t="s">
        <v>19</v>
      </c>
      <c r="C163" t="s">
        <v>186</v>
      </c>
      <c r="D163">
        <v>5.9619999999999997</v>
      </c>
      <c r="E163">
        <v>3.5960000000000001</v>
      </c>
    </row>
    <row r="164" spans="1:5">
      <c r="A164">
        <v>2018</v>
      </c>
      <c r="B164" t="s">
        <v>19</v>
      </c>
      <c r="C164" t="s">
        <v>186</v>
      </c>
      <c r="D164">
        <v>5.4809999999999999</v>
      </c>
      <c r="E164">
        <v>3.149</v>
      </c>
    </row>
    <row r="165" spans="1:5">
      <c r="A165">
        <v>2019</v>
      </c>
      <c r="B165" t="s">
        <v>19</v>
      </c>
      <c r="C165" t="s">
        <v>186</v>
      </c>
      <c r="D165">
        <v>5.0289999999999999</v>
      </c>
      <c r="E165">
        <v>3.0070000000000001</v>
      </c>
    </row>
    <row r="166" spans="1:5">
      <c r="A166">
        <v>2020</v>
      </c>
      <c r="B166" t="s">
        <v>19</v>
      </c>
      <c r="C166" t="s">
        <v>186</v>
      </c>
      <c r="D166">
        <v>4.468</v>
      </c>
      <c r="E166">
        <v>2.69</v>
      </c>
    </row>
    <row r="167" spans="1:5">
      <c r="A167">
        <v>2021</v>
      </c>
      <c r="B167" t="s">
        <v>19</v>
      </c>
      <c r="C167" t="s">
        <v>186</v>
      </c>
      <c r="D167">
        <v>4.1319999999999997</v>
      </c>
      <c r="E167">
        <v>2.4630000000000001</v>
      </c>
    </row>
    <row r="168" spans="1:5">
      <c r="A168">
        <v>2022</v>
      </c>
      <c r="B168" t="s">
        <v>19</v>
      </c>
      <c r="C168" t="s">
        <v>186</v>
      </c>
      <c r="D168">
        <v>3.93</v>
      </c>
      <c r="E168">
        <v>2.2959999999999998</v>
      </c>
    </row>
    <row r="169" spans="1:5">
      <c r="A169">
        <v>2023</v>
      </c>
      <c r="B169" t="s">
        <v>19</v>
      </c>
      <c r="C169" t="s">
        <v>186</v>
      </c>
      <c r="D169">
        <v>3.71</v>
      </c>
      <c r="E169">
        <v>2.1059999999999999</v>
      </c>
    </row>
    <row r="170" spans="1:5">
      <c r="A170">
        <v>2000</v>
      </c>
      <c r="B170" t="s">
        <v>19</v>
      </c>
      <c r="C170" t="s">
        <v>309</v>
      </c>
      <c r="D170">
        <v>3.1360000000000001</v>
      </c>
      <c r="E170">
        <v>6.1769999999999996</v>
      </c>
    </row>
    <row r="171" spans="1:5">
      <c r="A171">
        <v>2001</v>
      </c>
      <c r="B171" t="s">
        <v>19</v>
      </c>
      <c r="C171" t="s">
        <v>309</v>
      </c>
      <c r="D171">
        <v>2.9329999999999998</v>
      </c>
      <c r="E171">
        <v>6.3449999999999998</v>
      </c>
    </row>
    <row r="172" spans="1:5">
      <c r="A172">
        <v>2002</v>
      </c>
      <c r="B172" t="s">
        <v>19</v>
      </c>
      <c r="C172" t="s">
        <v>309</v>
      </c>
      <c r="D172">
        <v>2.6720000000000002</v>
      </c>
      <c r="E172">
        <v>6.4640000000000004</v>
      </c>
    </row>
    <row r="173" spans="1:5">
      <c r="A173">
        <v>2003</v>
      </c>
      <c r="B173" t="s">
        <v>19</v>
      </c>
      <c r="C173" t="s">
        <v>309</v>
      </c>
      <c r="D173">
        <v>2.4380000000000002</v>
      </c>
      <c r="E173">
        <v>6.2619999999999996</v>
      </c>
    </row>
    <row r="174" spans="1:5">
      <c r="A174">
        <v>2004</v>
      </c>
      <c r="B174" t="s">
        <v>19</v>
      </c>
      <c r="C174" t="s">
        <v>309</v>
      </c>
      <c r="D174">
        <v>2.121</v>
      </c>
      <c r="E174">
        <v>6.0119999999999996</v>
      </c>
    </row>
    <row r="175" spans="1:5">
      <c r="A175">
        <v>2005</v>
      </c>
      <c r="B175" t="s">
        <v>19</v>
      </c>
      <c r="C175" t="s">
        <v>309</v>
      </c>
      <c r="D175">
        <v>1.8340000000000001</v>
      </c>
      <c r="E175">
        <v>5.8250000000000002</v>
      </c>
    </row>
    <row r="176" spans="1:5">
      <c r="A176">
        <v>2006</v>
      </c>
      <c r="B176" t="s">
        <v>19</v>
      </c>
      <c r="C176" t="s">
        <v>309</v>
      </c>
      <c r="D176">
        <v>1.6759999999999999</v>
      </c>
      <c r="E176">
        <v>5.6269999999999998</v>
      </c>
    </row>
    <row r="177" spans="1:5">
      <c r="A177">
        <v>2007</v>
      </c>
      <c r="B177" t="s">
        <v>19</v>
      </c>
      <c r="C177" t="s">
        <v>309</v>
      </c>
      <c r="D177">
        <v>1.4750000000000001</v>
      </c>
      <c r="E177">
        <v>5.38</v>
      </c>
    </row>
    <row r="178" spans="1:5">
      <c r="A178">
        <v>2008</v>
      </c>
      <c r="B178" t="s">
        <v>19</v>
      </c>
      <c r="C178" t="s">
        <v>309</v>
      </c>
      <c r="D178">
        <v>1.361</v>
      </c>
      <c r="E178">
        <v>5.1139999999999999</v>
      </c>
    </row>
    <row r="179" spans="1:5">
      <c r="A179">
        <v>2009</v>
      </c>
      <c r="B179" t="s">
        <v>19</v>
      </c>
      <c r="C179" t="s">
        <v>309</v>
      </c>
      <c r="D179">
        <v>1.2909999999999999</v>
      </c>
      <c r="E179">
        <v>5.0069999999999997</v>
      </c>
    </row>
    <row r="180" spans="1:5">
      <c r="A180">
        <v>2010</v>
      </c>
      <c r="B180" t="s">
        <v>19</v>
      </c>
      <c r="C180" t="s">
        <v>309</v>
      </c>
      <c r="D180">
        <v>1.2010000000000001</v>
      </c>
      <c r="E180">
        <v>4.8540000000000001</v>
      </c>
    </row>
    <row r="181" spans="1:5">
      <c r="A181">
        <v>2011</v>
      </c>
      <c r="B181" t="s">
        <v>19</v>
      </c>
      <c r="C181" t="s">
        <v>309</v>
      </c>
      <c r="D181">
        <v>1.1200000000000001</v>
      </c>
      <c r="E181">
        <v>4.6660000000000004</v>
      </c>
    </row>
    <row r="182" spans="1:5">
      <c r="A182">
        <v>2012</v>
      </c>
      <c r="B182" t="s">
        <v>19</v>
      </c>
      <c r="C182" t="s">
        <v>309</v>
      </c>
      <c r="D182">
        <v>1.0660000000000001</v>
      </c>
      <c r="E182">
        <v>4.4960000000000004</v>
      </c>
    </row>
    <row r="183" spans="1:5">
      <c r="A183">
        <v>2013</v>
      </c>
      <c r="B183" t="s">
        <v>19</v>
      </c>
      <c r="C183" t="s">
        <v>309</v>
      </c>
      <c r="D183">
        <v>0.95799999999999996</v>
      </c>
      <c r="E183">
        <v>4.2729999999999997</v>
      </c>
    </row>
    <row r="184" spans="1:5">
      <c r="A184">
        <v>2014</v>
      </c>
      <c r="B184" t="s">
        <v>19</v>
      </c>
      <c r="C184" t="s">
        <v>309</v>
      </c>
      <c r="D184">
        <v>0.85699999999999998</v>
      </c>
      <c r="E184">
        <v>4.008</v>
      </c>
    </row>
    <row r="185" spans="1:5">
      <c r="A185">
        <v>2015</v>
      </c>
      <c r="B185" t="s">
        <v>19</v>
      </c>
      <c r="C185" t="s">
        <v>309</v>
      </c>
      <c r="D185">
        <v>0.755</v>
      </c>
      <c r="E185">
        <v>3.621</v>
      </c>
    </row>
    <row r="186" spans="1:5">
      <c r="A186">
        <v>2016</v>
      </c>
      <c r="B186" t="s">
        <v>19</v>
      </c>
      <c r="C186" t="s">
        <v>309</v>
      </c>
      <c r="D186">
        <v>0.65300000000000002</v>
      </c>
      <c r="E186">
        <v>3.2719999999999998</v>
      </c>
    </row>
    <row r="187" spans="1:5">
      <c r="A187">
        <v>2017</v>
      </c>
      <c r="B187" t="s">
        <v>19</v>
      </c>
      <c r="C187" t="s">
        <v>309</v>
      </c>
      <c r="D187">
        <v>0.56599999999999995</v>
      </c>
      <c r="E187">
        <v>2.968</v>
      </c>
    </row>
    <row r="188" spans="1:5">
      <c r="A188">
        <v>2018</v>
      </c>
      <c r="B188" t="s">
        <v>19</v>
      </c>
      <c r="C188" t="s">
        <v>309</v>
      </c>
      <c r="D188">
        <v>0.48699999999999999</v>
      </c>
      <c r="E188">
        <v>2.6619999999999999</v>
      </c>
    </row>
    <row r="189" spans="1:5">
      <c r="A189">
        <v>2019</v>
      </c>
      <c r="B189" t="s">
        <v>19</v>
      </c>
      <c r="C189" t="s">
        <v>309</v>
      </c>
      <c r="D189">
        <v>0.41</v>
      </c>
      <c r="E189">
        <v>2.3959999999999999</v>
      </c>
    </row>
    <row r="190" spans="1:5">
      <c r="A190">
        <v>2020</v>
      </c>
      <c r="B190" t="s">
        <v>19</v>
      </c>
      <c r="C190" t="s">
        <v>309</v>
      </c>
      <c r="D190">
        <v>0.32</v>
      </c>
      <c r="E190">
        <v>2.173</v>
      </c>
    </row>
    <row r="191" spans="1:5">
      <c r="A191">
        <v>2021</v>
      </c>
      <c r="B191" t="s">
        <v>19</v>
      </c>
      <c r="C191" t="s">
        <v>309</v>
      </c>
      <c r="D191">
        <v>0.28199999999999997</v>
      </c>
      <c r="E191">
        <v>1.956</v>
      </c>
    </row>
    <row r="192" spans="1:5">
      <c r="A192">
        <v>2022</v>
      </c>
      <c r="B192" t="s">
        <v>19</v>
      </c>
      <c r="C192" t="s">
        <v>309</v>
      </c>
      <c r="D192">
        <v>0.251</v>
      </c>
      <c r="E192">
        <v>1.7829999999999999</v>
      </c>
    </row>
    <row r="193" spans="1:5">
      <c r="A193">
        <v>2023</v>
      </c>
      <c r="B193" t="s">
        <v>19</v>
      </c>
      <c r="C193" t="s">
        <v>309</v>
      </c>
      <c r="D193">
        <v>0.22</v>
      </c>
      <c r="E193">
        <v>1.615</v>
      </c>
    </row>
    <row r="194" spans="1:5">
      <c r="A194">
        <v>2000</v>
      </c>
      <c r="B194" t="s">
        <v>19</v>
      </c>
      <c r="C194" t="s">
        <v>10429</v>
      </c>
      <c r="D194">
        <v>2.1000000000000001E-2</v>
      </c>
      <c r="E194">
        <v>0.32200000000000001</v>
      </c>
    </row>
    <row r="195" spans="1:5">
      <c r="A195">
        <v>2001</v>
      </c>
      <c r="B195" t="s">
        <v>19</v>
      </c>
      <c r="C195" t="s">
        <v>10429</v>
      </c>
      <c r="D195">
        <v>1.9E-2</v>
      </c>
      <c r="E195">
        <v>0.33100000000000002</v>
      </c>
    </row>
    <row r="196" spans="1:5">
      <c r="A196">
        <v>2002</v>
      </c>
      <c r="B196" t="s">
        <v>19</v>
      </c>
      <c r="C196" t="s">
        <v>10429</v>
      </c>
      <c r="D196">
        <v>1.6E-2</v>
      </c>
      <c r="E196">
        <v>0.32300000000000001</v>
      </c>
    </row>
    <row r="197" spans="1:5">
      <c r="A197">
        <v>2003</v>
      </c>
      <c r="B197" t="s">
        <v>19</v>
      </c>
      <c r="C197" t="s">
        <v>10429</v>
      </c>
      <c r="D197">
        <v>1.4E-2</v>
      </c>
      <c r="E197">
        <v>0.32400000000000001</v>
      </c>
    </row>
    <row r="198" spans="1:5">
      <c r="A198">
        <v>2004</v>
      </c>
      <c r="B198" t="s">
        <v>19</v>
      </c>
      <c r="C198" t="s">
        <v>10429</v>
      </c>
      <c r="D198">
        <v>1.2E-2</v>
      </c>
      <c r="E198">
        <v>0.32</v>
      </c>
    </row>
    <row r="199" spans="1:5">
      <c r="A199">
        <v>2005</v>
      </c>
      <c r="B199" t="s">
        <v>19</v>
      </c>
      <c r="C199" t="s">
        <v>10429</v>
      </c>
      <c r="D199">
        <v>1.0999999999999999E-2</v>
      </c>
      <c r="E199">
        <v>0.31900000000000001</v>
      </c>
    </row>
    <row r="200" spans="1:5">
      <c r="A200">
        <v>2006</v>
      </c>
      <c r="B200" t="s">
        <v>19</v>
      </c>
      <c r="C200" t="s">
        <v>10429</v>
      </c>
      <c r="D200">
        <v>0.01</v>
      </c>
      <c r="E200">
        <v>0.315</v>
      </c>
    </row>
    <row r="201" spans="1:5">
      <c r="A201">
        <v>2007</v>
      </c>
      <c r="B201" t="s">
        <v>19</v>
      </c>
      <c r="C201" t="s">
        <v>10429</v>
      </c>
      <c r="D201">
        <v>8.9999999999999993E-3</v>
      </c>
      <c r="E201">
        <v>0.29699999999999999</v>
      </c>
    </row>
    <row r="202" spans="1:5">
      <c r="A202">
        <v>2008</v>
      </c>
      <c r="B202" t="s">
        <v>19</v>
      </c>
      <c r="C202" t="s">
        <v>10429</v>
      </c>
      <c r="D202">
        <v>8.0000000000000002E-3</v>
      </c>
      <c r="E202">
        <v>0.28299999999999997</v>
      </c>
    </row>
    <row r="203" spans="1:5">
      <c r="A203">
        <v>2009</v>
      </c>
      <c r="B203" t="s">
        <v>19</v>
      </c>
      <c r="C203" t="s">
        <v>10429</v>
      </c>
      <c r="D203">
        <v>8.0000000000000002E-3</v>
      </c>
      <c r="E203">
        <v>0.28100000000000003</v>
      </c>
    </row>
    <row r="204" spans="1:5">
      <c r="A204">
        <v>2010</v>
      </c>
      <c r="B204" t="s">
        <v>19</v>
      </c>
      <c r="C204" t="s">
        <v>10429</v>
      </c>
      <c r="D204">
        <v>8.0000000000000002E-3</v>
      </c>
      <c r="E204">
        <v>0.28100000000000003</v>
      </c>
    </row>
    <row r="205" spans="1:5">
      <c r="A205">
        <v>2011</v>
      </c>
      <c r="B205" t="s">
        <v>19</v>
      </c>
      <c r="C205" t="s">
        <v>10429</v>
      </c>
      <c r="D205">
        <v>6.0000000000000001E-3</v>
      </c>
      <c r="E205">
        <v>0.254</v>
      </c>
    </row>
    <row r="206" spans="1:5">
      <c r="A206">
        <v>2012</v>
      </c>
      <c r="B206" t="s">
        <v>19</v>
      </c>
      <c r="C206" t="s">
        <v>10429</v>
      </c>
      <c r="D206">
        <v>6.0000000000000001E-3</v>
      </c>
      <c r="E206">
        <v>0.24099999999999999</v>
      </c>
    </row>
    <row r="207" spans="1:5">
      <c r="A207">
        <v>2013</v>
      </c>
      <c r="B207" t="s">
        <v>19</v>
      </c>
      <c r="C207" t="s">
        <v>10429</v>
      </c>
      <c r="D207">
        <v>6.0000000000000001E-3</v>
      </c>
      <c r="E207">
        <v>0.22900000000000001</v>
      </c>
    </row>
    <row r="208" spans="1:5">
      <c r="A208">
        <v>2014</v>
      </c>
      <c r="B208" t="s">
        <v>19</v>
      </c>
      <c r="C208" t="s">
        <v>10429</v>
      </c>
      <c r="D208">
        <v>6.0000000000000001E-3</v>
      </c>
      <c r="E208">
        <v>0.21299999999999999</v>
      </c>
    </row>
    <row r="209" spans="1:5">
      <c r="A209">
        <v>2015</v>
      </c>
      <c r="B209" t="s">
        <v>19</v>
      </c>
      <c r="C209" t="s">
        <v>10429</v>
      </c>
      <c r="D209">
        <v>5.0000000000000001E-3</v>
      </c>
      <c r="E209">
        <v>0.191</v>
      </c>
    </row>
    <row r="210" spans="1:5">
      <c r="A210">
        <v>2016</v>
      </c>
      <c r="B210" t="s">
        <v>19</v>
      </c>
      <c r="C210" t="s">
        <v>10429</v>
      </c>
      <c r="D210">
        <v>5.0000000000000001E-3</v>
      </c>
      <c r="E210">
        <v>0.17100000000000001</v>
      </c>
    </row>
    <row r="211" spans="1:5">
      <c r="A211">
        <v>2017</v>
      </c>
      <c r="B211" t="s">
        <v>19</v>
      </c>
      <c r="C211" t="s">
        <v>10429</v>
      </c>
      <c r="D211">
        <v>5.0000000000000001E-3</v>
      </c>
      <c r="E211">
        <v>0.153</v>
      </c>
    </row>
    <row r="212" spans="1:5">
      <c r="A212">
        <v>2018</v>
      </c>
      <c r="B212" t="s">
        <v>19</v>
      </c>
      <c r="C212" t="s">
        <v>10429</v>
      </c>
      <c r="D212">
        <v>4.0000000000000001E-3</v>
      </c>
      <c r="E212">
        <v>0.13500000000000001</v>
      </c>
    </row>
    <row r="213" spans="1:5">
      <c r="A213">
        <v>2019</v>
      </c>
      <c r="B213" t="s">
        <v>19</v>
      </c>
      <c r="C213" t="s">
        <v>10429</v>
      </c>
      <c r="D213">
        <v>4.0000000000000001E-3</v>
      </c>
      <c r="E213">
        <v>0.11799999999999999</v>
      </c>
    </row>
    <row r="214" spans="1:5">
      <c r="A214">
        <v>2020</v>
      </c>
      <c r="B214" t="s">
        <v>19</v>
      </c>
      <c r="C214" t="s">
        <v>10429</v>
      </c>
      <c r="D214">
        <v>4.0000000000000001E-3</v>
      </c>
      <c r="E214">
        <v>0.104</v>
      </c>
    </row>
    <row r="215" spans="1:5">
      <c r="A215">
        <v>2021</v>
      </c>
      <c r="B215" t="s">
        <v>19</v>
      </c>
      <c r="C215" t="s">
        <v>10429</v>
      </c>
      <c r="D215">
        <v>3.0000000000000001E-3</v>
      </c>
      <c r="E215">
        <v>8.8999999999999996E-2</v>
      </c>
    </row>
    <row r="216" spans="1:5">
      <c r="A216">
        <v>2022</v>
      </c>
      <c r="B216" t="s">
        <v>19</v>
      </c>
      <c r="C216" t="s">
        <v>10429</v>
      </c>
      <c r="D216">
        <v>3.0000000000000001E-3</v>
      </c>
      <c r="E216">
        <v>0.08</v>
      </c>
    </row>
    <row r="217" spans="1:5">
      <c r="A217">
        <v>2023</v>
      </c>
      <c r="B217" t="s">
        <v>19</v>
      </c>
      <c r="C217" t="s">
        <v>10429</v>
      </c>
      <c r="D217">
        <v>3.0000000000000001E-3</v>
      </c>
      <c r="E217">
        <v>7.0999999999999994E-2</v>
      </c>
    </row>
    <row r="218" spans="1:5">
      <c r="A218">
        <v>2000</v>
      </c>
      <c r="B218" t="s">
        <v>19</v>
      </c>
      <c r="C218" t="s">
        <v>10428</v>
      </c>
      <c r="D218">
        <v>4.0000000000000001E-3</v>
      </c>
      <c r="E218">
        <v>5.0000000000000001E-3</v>
      </c>
    </row>
    <row r="219" spans="1:5">
      <c r="A219">
        <v>2001</v>
      </c>
      <c r="B219" t="s">
        <v>19</v>
      </c>
      <c r="C219" t="s">
        <v>10428</v>
      </c>
      <c r="D219">
        <v>4.0000000000000001E-3</v>
      </c>
      <c r="E219">
        <v>5.0000000000000001E-3</v>
      </c>
    </row>
    <row r="220" spans="1:5">
      <c r="A220">
        <v>2002</v>
      </c>
      <c r="B220" t="s">
        <v>19</v>
      </c>
      <c r="C220" t="s">
        <v>10428</v>
      </c>
      <c r="D220">
        <v>4.0000000000000001E-3</v>
      </c>
      <c r="E220">
        <v>5.0000000000000001E-3</v>
      </c>
    </row>
    <row r="221" spans="1:5">
      <c r="A221">
        <v>2003</v>
      </c>
      <c r="B221" t="s">
        <v>19</v>
      </c>
      <c r="C221" t="s">
        <v>10428</v>
      </c>
      <c r="D221">
        <v>4.0000000000000001E-3</v>
      </c>
      <c r="E221">
        <v>5.0000000000000001E-3</v>
      </c>
    </row>
    <row r="222" spans="1:5">
      <c r="A222">
        <v>2004</v>
      </c>
      <c r="B222" t="s">
        <v>19</v>
      </c>
      <c r="C222" t="s">
        <v>10428</v>
      </c>
      <c r="D222">
        <v>4.0000000000000001E-3</v>
      </c>
      <c r="E222">
        <v>5.0000000000000001E-3</v>
      </c>
    </row>
    <row r="223" spans="1:5">
      <c r="A223">
        <v>2005</v>
      </c>
      <c r="B223" t="s">
        <v>19</v>
      </c>
      <c r="C223" t="s">
        <v>10428</v>
      </c>
      <c r="D223">
        <v>4.0000000000000001E-3</v>
      </c>
      <c r="E223">
        <v>5.0000000000000001E-3</v>
      </c>
    </row>
    <row r="224" spans="1:5">
      <c r="A224">
        <v>2006</v>
      </c>
      <c r="B224" t="s">
        <v>19</v>
      </c>
      <c r="C224" t="s">
        <v>10428</v>
      </c>
      <c r="D224">
        <v>4.0000000000000001E-3</v>
      </c>
      <c r="E224">
        <v>5.0000000000000001E-3</v>
      </c>
    </row>
    <row r="225" spans="1:5">
      <c r="A225">
        <v>2007</v>
      </c>
      <c r="B225" t="s">
        <v>19</v>
      </c>
      <c r="C225" t="s">
        <v>10428</v>
      </c>
      <c r="D225">
        <v>4.0000000000000001E-3</v>
      </c>
      <c r="E225">
        <v>5.0000000000000001E-3</v>
      </c>
    </row>
    <row r="226" spans="1:5">
      <c r="A226">
        <v>2008</v>
      </c>
      <c r="B226" t="s">
        <v>19</v>
      </c>
      <c r="C226" t="s">
        <v>10428</v>
      </c>
      <c r="D226">
        <v>4.0000000000000001E-3</v>
      </c>
      <c r="E226">
        <v>5.0000000000000001E-3</v>
      </c>
    </row>
    <row r="227" spans="1:5">
      <c r="A227">
        <v>2009</v>
      </c>
      <c r="B227" t="s">
        <v>19</v>
      </c>
      <c r="C227" t="s">
        <v>10428</v>
      </c>
      <c r="D227">
        <v>4.0000000000000001E-3</v>
      </c>
      <c r="E227">
        <v>5.0000000000000001E-3</v>
      </c>
    </row>
    <row r="228" spans="1:5">
      <c r="A228">
        <v>2010</v>
      </c>
      <c r="B228" t="s">
        <v>19</v>
      </c>
      <c r="C228" t="s">
        <v>10428</v>
      </c>
      <c r="D228">
        <v>4.0000000000000001E-3</v>
      </c>
      <c r="E228">
        <v>5.0000000000000001E-3</v>
      </c>
    </row>
    <row r="229" spans="1:5">
      <c r="A229">
        <v>2011</v>
      </c>
      <c r="B229" t="s">
        <v>19</v>
      </c>
      <c r="C229" t="s">
        <v>10428</v>
      </c>
      <c r="D229">
        <v>4.0000000000000001E-3</v>
      </c>
      <c r="E229">
        <v>5.0000000000000001E-3</v>
      </c>
    </row>
    <row r="230" spans="1:5">
      <c r="A230">
        <v>2012</v>
      </c>
      <c r="B230" t="s">
        <v>19</v>
      </c>
      <c r="C230" t="s">
        <v>10428</v>
      </c>
      <c r="D230">
        <v>4.0000000000000001E-3</v>
      </c>
      <c r="E230">
        <v>5.0000000000000001E-3</v>
      </c>
    </row>
    <row r="231" spans="1:5">
      <c r="A231">
        <v>2013</v>
      </c>
      <c r="B231" t="s">
        <v>19</v>
      </c>
      <c r="C231" t="s">
        <v>10428</v>
      </c>
      <c r="D231">
        <v>4.0000000000000001E-3</v>
      </c>
      <c r="E231">
        <v>5.0000000000000001E-3</v>
      </c>
    </row>
    <row r="232" spans="1:5">
      <c r="A232">
        <v>2014</v>
      </c>
      <c r="B232" t="s">
        <v>19</v>
      </c>
      <c r="C232" t="s">
        <v>10428</v>
      </c>
      <c r="D232">
        <v>4.0000000000000001E-3</v>
      </c>
      <c r="E232">
        <v>5.0000000000000001E-3</v>
      </c>
    </row>
    <row r="233" spans="1:5">
      <c r="A233">
        <v>2015</v>
      </c>
      <c r="B233" t="s">
        <v>19</v>
      </c>
      <c r="C233" t="s">
        <v>10428</v>
      </c>
      <c r="D233">
        <v>4.0000000000000001E-3</v>
      </c>
      <c r="E233">
        <v>5.0000000000000001E-3</v>
      </c>
    </row>
    <row r="234" spans="1:5">
      <c r="A234">
        <v>2016</v>
      </c>
      <c r="B234" t="s">
        <v>19</v>
      </c>
      <c r="C234" t="s">
        <v>10428</v>
      </c>
      <c r="D234">
        <v>4.0000000000000001E-3</v>
      </c>
      <c r="E234">
        <v>5.0000000000000001E-3</v>
      </c>
    </row>
    <row r="235" spans="1:5">
      <c r="A235">
        <v>2017</v>
      </c>
      <c r="B235" t="s">
        <v>19</v>
      </c>
      <c r="C235" t="s">
        <v>10428</v>
      </c>
      <c r="D235">
        <v>4.0000000000000001E-3</v>
      </c>
      <c r="E235">
        <v>5.0000000000000001E-3</v>
      </c>
    </row>
    <row r="236" spans="1:5">
      <c r="A236">
        <v>2018</v>
      </c>
      <c r="B236" t="s">
        <v>19</v>
      </c>
      <c r="C236" t="s">
        <v>10428</v>
      </c>
      <c r="D236">
        <v>4.0000000000000001E-3</v>
      </c>
      <c r="E236">
        <v>5.0000000000000001E-3</v>
      </c>
    </row>
    <row r="237" spans="1:5">
      <c r="A237">
        <v>2019</v>
      </c>
      <c r="B237" t="s">
        <v>19</v>
      </c>
      <c r="C237" t="s">
        <v>10428</v>
      </c>
      <c r="D237">
        <v>4.0000000000000001E-3</v>
      </c>
      <c r="E237">
        <v>5.0000000000000001E-3</v>
      </c>
    </row>
    <row r="238" spans="1:5">
      <c r="A238">
        <v>2020</v>
      </c>
      <c r="B238" t="s">
        <v>19</v>
      </c>
      <c r="C238" t="s">
        <v>10428</v>
      </c>
      <c r="D238">
        <v>4.0000000000000001E-3</v>
      </c>
      <c r="E238">
        <v>5.0000000000000001E-3</v>
      </c>
    </row>
    <row r="239" spans="1:5">
      <c r="A239">
        <v>2021</v>
      </c>
      <c r="B239" t="s">
        <v>19</v>
      </c>
      <c r="C239" t="s">
        <v>10428</v>
      </c>
      <c r="D239">
        <v>4.0000000000000001E-3</v>
      </c>
      <c r="E239">
        <v>5.0000000000000001E-3</v>
      </c>
    </row>
    <row r="240" spans="1:5">
      <c r="A240">
        <v>2022</v>
      </c>
      <c r="B240" t="s">
        <v>19</v>
      </c>
      <c r="C240" t="s">
        <v>10428</v>
      </c>
      <c r="D240">
        <v>4.0000000000000001E-3</v>
      </c>
      <c r="E240">
        <v>5.0000000000000001E-3</v>
      </c>
    </row>
    <row r="241" spans="1:5">
      <c r="A241">
        <v>2023</v>
      </c>
      <c r="B241" t="s">
        <v>19</v>
      </c>
      <c r="C241" t="s">
        <v>10428</v>
      </c>
      <c r="D241">
        <v>4.0000000000000001E-3</v>
      </c>
      <c r="E241">
        <v>5.0000000000000001E-3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ABE-C8E3-4226-87DC-2250CF14D210}">
  <dimension ref="A1:C116"/>
  <sheetViews>
    <sheetView workbookViewId="0">
      <selection activeCell="I12" sqref="I12"/>
    </sheetView>
  </sheetViews>
  <sheetFormatPr defaultColWidth="8.77734375" defaultRowHeight="14.4"/>
  <cols>
    <col min="1" max="1" width="10" bestFit="1" customWidth="1"/>
    <col min="2" max="2" width="12.109375" bestFit="1" customWidth="1"/>
    <col min="3" max="3" width="17.109375" bestFit="1" customWidth="1"/>
  </cols>
  <sheetData>
    <row r="1" spans="1:3">
      <c r="A1" t="s">
        <v>10312</v>
      </c>
      <c r="B1" t="s">
        <v>10506</v>
      </c>
      <c r="C1" t="s">
        <v>10508</v>
      </c>
    </row>
    <row r="2" spans="1:3">
      <c r="A2">
        <v>2000</v>
      </c>
      <c r="B2" t="s">
        <v>10509</v>
      </c>
      <c r="C2">
        <v>0.93500000000000005</v>
      </c>
    </row>
    <row r="3" spans="1:3">
      <c r="A3">
        <v>2001</v>
      </c>
      <c r="B3" t="s">
        <v>10509</v>
      </c>
      <c r="C3">
        <v>0.93400000000000005</v>
      </c>
    </row>
    <row r="4" spans="1:3">
      <c r="A4">
        <v>2002</v>
      </c>
      <c r="B4" t="s">
        <v>10509</v>
      </c>
      <c r="C4">
        <v>0.93799999999999994</v>
      </c>
    </row>
    <row r="5" spans="1:3">
      <c r="A5">
        <v>2003</v>
      </c>
      <c r="B5" t="s">
        <v>10509</v>
      </c>
      <c r="C5">
        <v>0.95599999999999996</v>
      </c>
    </row>
    <row r="6" spans="1:3">
      <c r="A6">
        <v>2004</v>
      </c>
      <c r="B6" t="s">
        <v>10509</v>
      </c>
      <c r="C6">
        <v>0.98899999999999999</v>
      </c>
    </row>
    <row r="7" spans="1:3">
      <c r="A7">
        <v>2005</v>
      </c>
      <c r="B7" t="s">
        <v>10509</v>
      </c>
      <c r="C7">
        <v>0.98</v>
      </c>
    </row>
    <row r="8" spans="1:3">
      <c r="A8">
        <v>2006</v>
      </c>
      <c r="B8" t="s">
        <v>10509</v>
      </c>
      <c r="C8">
        <v>0.95199999999999996</v>
      </c>
    </row>
    <row r="9" spans="1:3">
      <c r="A9">
        <v>2007</v>
      </c>
      <c r="B9" t="s">
        <v>10509</v>
      </c>
      <c r="C9">
        <v>0.86899999999999999</v>
      </c>
    </row>
    <row r="10" spans="1:3">
      <c r="A10">
        <v>2008</v>
      </c>
      <c r="B10" t="s">
        <v>10509</v>
      </c>
      <c r="C10">
        <v>0.82799999999999996</v>
      </c>
    </row>
    <row r="11" spans="1:3">
      <c r="A11">
        <v>2009</v>
      </c>
      <c r="B11" t="s">
        <v>10509</v>
      </c>
      <c r="C11">
        <v>0.81499999999999995</v>
      </c>
    </row>
    <row r="12" spans="1:3">
      <c r="A12">
        <v>2010</v>
      </c>
      <c r="B12" t="s">
        <v>10509</v>
      </c>
      <c r="C12">
        <v>0.80200000000000005</v>
      </c>
    </row>
    <row r="13" spans="1:3">
      <c r="A13">
        <v>2011</v>
      </c>
      <c r="B13" t="s">
        <v>10509</v>
      </c>
      <c r="C13">
        <v>0.73599999999999999</v>
      </c>
    </row>
    <row r="14" spans="1:3">
      <c r="A14">
        <v>2012</v>
      </c>
      <c r="B14" t="s">
        <v>10509</v>
      </c>
      <c r="C14">
        <v>0.67600000000000005</v>
      </c>
    </row>
    <row r="15" spans="1:3">
      <c r="A15">
        <v>2013</v>
      </c>
      <c r="B15" t="s">
        <v>10509</v>
      </c>
      <c r="C15">
        <v>0.61599999999999999</v>
      </c>
    </row>
    <row r="16" spans="1:3">
      <c r="A16">
        <v>2014</v>
      </c>
      <c r="B16" t="s">
        <v>10509</v>
      </c>
      <c r="C16">
        <v>0.56000000000000005</v>
      </c>
    </row>
    <row r="17" spans="1:3">
      <c r="A17">
        <v>2015</v>
      </c>
      <c r="B17" t="s">
        <v>10509</v>
      </c>
      <c r="C17">
        <v>0.5</v>
      </c>
    </row>
    <row r="18" spans="1:3">
      <c r="A18">
        <v>2016</v>
      </c>
      <c r="B18" t="s">
        <v>10509</v>
      </c>
      <c r="C18">
        <v>0.44</v>
      </c>
    </row>
    <row r="19" spans="1:3">
      <c r="A19">
        <v>2017</v>
      </c>
      <c r="B19" t="s">
        <v>10509</v>
      </c>
      <c r="C19">
        <v>0.40400000000000003</v>
      </c>
    </row>
    <row r="20" spans="1:3">
      <c r="A20">
        <v>2018</v>
      </c>
      <c r="B20" t="s">
        <v>10509</v>
      </c>
      <c r="C20">
        <v>0.36499999999999999</v>
      </c>
    </row>
    <row r="21" spans="1:3">
      <c r="A21">
        <v>2019</v>
      </c>
      <c r="B21" t="s">
        <v>10509</v>
      </c>
      <c r="C21">
        <v>0.314</v>
      </c>
    </row>
    <row r="22" spans="1:3">
      <c r="A22">
        <v>2020</v>
      </c>
      <c r="B22" t="s">
        <v>10509</v>
      </c>
      <c r="C22">
        <v>0.27500000000000002</v>
      </c>
    </row>
    <row r="23" spans="1:3">
      <c r="A23">
        <v>2021</v>
      </c>
      <c r="B23" t="s">
        <v>10509</v>
      </c>
      <c r="C23">
        <v>0.246</v>
      </c>
    </row>
    <row r="24" spans="1:3">
      <c r="A24">
        <v>2022</v>
      </c>
      <c r="B24" t="s">
        <v>10509</v>
      </c>
      <c r="C24">
        <v>0.224</v>
      </c>
    </row>
    <row r="25" spans="1:3">
      <c r="A25">
        <v>2000</v>
      </c>
      <c r="B25" t="s">
        <v>186</v>
      </c>
      <c r="C25">
        <v>4.4320000000000004</v>
      </c>
    </row>
    <row r="26" spans="1:3">
      <c r="A26">
        <v>2001</v>
      </c>
      <c r="B26" t="s">
        <v>186</v>
      </c>
      <c r="C26">
        <v>4.4329999999999998</v>
      </c>
    </row>
    <row r="27" spans="1:3">
      <c r="A27">
        <v>2002</v>
      </c>
      <c r="B27" t="s">
        <v>186</v>
      </c>
      <c r="C27">
        <v>4.4580000000000002</v>
      </c>
    </row>
    <row r="28" spans="1:3">
      <c r="A28">
        <v>2003</v>
      </c>
      <c r="B28" t="s">
        <v>186</v>
      </c>
      <c r="C28">
        <v>4.5350000000000001</v>
      </c>
    </row>
    <row r="29" spans="1:3">
      <c r="A29">
        <v>2004</v>
      </c>
      <c r="B29" t="s">
        <v>186</v>
      </c>
      <c r="C29">
        <v>4.6760000000000002</v>
      </c>
    </row>
    <row r="30" spans="1:3">
      <c r="A30">
        <v>2005</v>
      </c>
      <c r="B30" t="s">
        <v>186</v>
      </c>
      <c r="C30">
        <v>4.5709999999999997</v>
      </c>
    </row>
    <row r="31" spans="1:3">
      <c r="A31">
        <v>2006</v>
      </c>
      <c r="B31" t="s">
        <v>186</v>
      </c>
      <c r="C31">
        <v>4.3369999999999997</v>
      </c>
    </row>
    <row r="32" spans="1:3">
      <c r="A32">
        <v>2007</v>
      </c>
      <c r="B32" t="s">
        <v>186</v>
      </c>
      <c r="C32">
        <v>3.8740000000000001</v>
      </c>
    </row>
    <row r="33" spans="1:3">
      <c r="A33">
        <v>2008</v>
      </c>
      <c r="B33" t="s">
        <v>186</v>
      </c>
      <c r="C33">
        <v>3.63</v>
      </c>
    </row>
    <row r="34" spans="1:3">
      <c r="A34">
        <v>2009</v>
      </c>
      <c r="B34" t="s">
        <v>186</v>
      </c>
      <c r="C34">
        <v>3.5059999999999998</v>
      </c>
    </row>
    <row r="35" spans="1:3">
      <c r="A35">
        <v>2010</v>
      </c>
      <c r="B35" t="s">
        <v>186</v>
      </c>
      <c r="C35">
        <v>3.46</v>
      </c>
    </row>
    <row r="36" spans="1:3">
      <c r="A36">
        <v>2011</v>
      </c>
      <c r="B36" t="s">
        <v>186</v>
      </c>
      <c r="C36">
        <v>3.1960000000000002</v>
      </c>
    </row>
    <row r="37" spans="1:3">
      <c r="A37">
        <v>2012</v>
      </c>
      <c r="B37" t="s">
        <v>186</v>
      </c>
      <c r="C37">
        <v>3.024</v>
      </c>
    </row>
    <row r="38" spans="1:3">
      <c r="A38">
        <v>2013</v>
      </c>
      <c r="B38" t="s">
        <v>186</v>
      </c>
      <c r="C38">
        <v>2.8839999999999999</v>
      </c>
    </row>
    <row r="39" spans="1:3">
      <c r="A39">
        <v>2014</v>
      </c>
      <c r="B39" t="s">
        <v>186</v>
      </c>
      <c r="C39">
        <v>2.706</v>
      </c>
    </row>
    <row r="40" spans="1:3">
      <c r="A40">
        <v>2015</v>
      </c>
      <c r="B40" t="s">
        <v>186</v>
      </c>
      <c r="C40">
        <v>2.5299999999999998</v>
      </c>
    </row>
    <row r="41" spans="1:3">
      <c r="A41">
        <v>2016</v>
      </c>
      <c r="B41" t="s">
        <v>186</v>
      </c>
      <c r="C41">
        <v>2.3660000000000001</v>
      </c>
    </row>
    <row r="42" spans="1:3">
      <c r="A42">
        <v>2017</v>
      </c>
      <c r="B42" t="s">
        <v>186</v>
      </c>
      <c r="C42">
        <v>2.266</v>
      </c>
    </row>
    <row r="43" spans="1:3">
      <c r="A43">
        <v>2018</v>
      </c>
      <c r="B43" t="s">
        <v>186</v>
      </c>
      <c r="C43">
        <v>2.1349999999999998</v>
      </c>
    </row>
    <row r="44" spans="1:3">
      <c r="A44">
        <v>2019</v>
      </c>
      <c r="B44" t="s">
        <v>186</v>
      </c>
      <c r="C44">
        <v>1.9650000000000001</v>
      </c>
    </row>
    <row r="45" spans="1:3">
      <c r="A45">
        <v>2020</v>
      </c>
      <c r="B45" t="s">
        <v>186</v>
      </c>
      <c r="C45">
        <v>1.853</v>
      </c>
    </row>
    <row r="46" spans="1:3">
      <c r="A46">
        <v>2021</v>
      </c>
      <c r="B46" t="s">
        <v>186</v>
      </c>
      <c r="C46">
        <v>1.7470000000000001</v>
      </c>
    </row>
    <row r="47" spans="1:3">
      <c r="A47">
        <v>2022</v>
      </c>
      <c r="B47" t="s">
        <v>186</v>
      </c>
      <c r="C47">
        <v>1.6739999999999999</v>
      </c>
    </row>
    <row r="48" spans="1:3">
      <c r="A48">
        <v>2000</v>
      </c>
      <c r="B48" t="s">
        <v>309</v>
      </c>
      <c r="C48">
        <v>24.66</v>
      </c>
    </row>
    <row r="49" spans="1:3">
      <c r="A49">
        <v>2001</v>
      </c>
      <c r="B49" t="s">
        <v>309</v>
      </c>
      <c r="C49">
        <v>23.696999999999999</v>
      </c>
    </row>
    <row r="50" spans="1:3">
      <c r="A50">
        <v>2002</v>
      </c>
      <c r="B50" t="s">
        <v>309</v>
      </c>
      <c r="C50">
        <v>22.721</v>
      </c>
    </row>
    <row r="51" spans="1:3">
      <c r="A51">
        <v>2003</v>
      </c>
      <c r="B51" t="s">
        <v>309</v>
      </c>
      <c r="C51">
        <v>21.353999999999999</v>
      </c>
    </row>
    <row r="52" spans="1:3">
      <c r="A52">
        <v>2004</v>
      </c>
      <c r="B52" t="s">
        <v>309</v>
      </c>
      <c r="C52">
        <v>20.117999999999999</v>
      </c>
    </row>
    <row r="53" spans="1:3">
      <c r="A53">
        <v>2005</v>
      </c>
      <c r="B53" t="s">
        <v>309</v>
      </c>
      <c r="C53">
        <v>18.579000000000001</v>
      </c>
    </row>
    <row r="54" spans="1:3">
      <c r="A54">
        <v>2006</v>
      </c>
      <c r="B54" t="s">
        <v>309</v>
      </c>
      <c r="C54">
        <v>16.861000000000001</v>
      </c>
    </row>
    <row r="55" spans="1:3">
      <c r="A55">
        <v>2007</v>
      </c>
      <c r="B55" t="s">
        <v>309</v>
      </c>
      <c r="C55">
        <v>15.189</v>
      </c>
    </row>
    <row r="56" spans="1:3">
      <c r="A56">
        <v>2008</v>
      </c>
      <c r="B56" t="s">
        <v>309</v>
      </c>
      <c r="C56">
        <v>14.03</v>
      </c>
    </row>
    <row r="57" spans="1:3">
      <c r="A57">
        <v>2009</v>
      </c>
      <c r="B57" t="s">
        <v>309</v>
      </c>
      <c r="C57">
        <v>13.164</v>
      </c>
    </row>
    <row r="58" spans="1:3">
      <c r="A58">
        <v>2010</v>
      </c>
      <c r="B58" t="s">
        <v>309</v>
      </c>
      <c r="C58">
        <v>12.451000000000001</v>
      </c>
    </row>
    <row r="59" spans="1:3">
      <c r="A59">
        <v>2011</v>
      </c>
      <c r="B59" t="s">
        <v>309</v>
      </c>
      <c r="C59">
        <v>11.382</v>
      </c>
    </row>
    <row r="60" spans="1:3">
      <c r="A60">
        <v>2012</v>
      </c>
      <c r="B60" t="s">
        <v>309</v>
      </c>
      <c r="C60">
        <v>10.215999999999999</v>
      </c>
    </row>
    <row r="61" spans="1:3">
      <c r="A61">
        <v>2013</v>
      </c>
      <c r="B61" t="s">
        <v>309</v>
      </c>
      <c r="C61">
        <v>9.1859999999999999</v>
      </c>
    </row>
    <row r="62" spans="1:3">
      <c r="A62">
        <v>2014</v>
      </c>
      <c r="B62" t="s">
        <v>309</v>
      </c>
      <c r="C62">
        <v>8.3510000000000009</v>
      </c>
    </row>
    <row r="63" spans="1:3">
      <c r="A63">
        <v>2015</v>
      </c>
      <c r="B63" t="s">
        <v>309</v>
      </c>
      <c r="C63">
        <v>7.54</v>
      </c>
    </row>
    <row r="64" spans="1:3">
      <c r="A64">
        <v>2016</v>
      </c>
      <c r="B64" t="s">
        <v>309</v>
      </c>
      <c r="C64">
        <v>6.673</v>
      </c>
    </row>
    <row r="65" spans="1:3">
      <c r="A65">
        <v>2017</v>
      </c>
      <c r="B65" t="s">
        <v>309</v>
      </c>
      <c r="C65">
        <v>6.202</v>
      </c>
    </row>
    <row r="66" spans="1:3">
      <c r="A66">
        <v>2018</v>
      </c>
      <c r="B66" t="s">
        <v>309</v>
      </c>
      <c r="C66">
        <v>5.52</v>
      </c>
    </row>
    <row r="67" spans="1:3">
      <c r="A67">
        <v>2019</v>
      </c>
      <c r="B67" t="s">
        <v>309</v>
      </c>
      <c r="C67">
        <v>4.6589999999999998</v>
      </c>
    </row>
    <row r="68" spans="1:3">
      <c r="A68">
        <v>2020</v>
      </c>
      <c r="B68" t="s">
        <v>309</v>
      </c>
      <c r="C68">
        <v>4.085</v>
      </c>
    </row>
    <row r="69" spans="1:3">
      <c r="A69">
        <v>2021</v>
      </c>
      <c r="B69" t="s">
        <v>309</v>
      </c>
      <c r="C69">
        <v>3.5840000000000001</v>
      </c>
    </row>
    <row r="70" spans="1:3">
      <c r="A70">
        <v>2022</v>
      </c>
      <c r="B70" t="s">
        <v>309</v>
      </c>
      <c r="C70">
        <v>3.2519999999999998</v>
      </c>
    </row>
    <row r="71" spans="1:3">
      <c r="A71">
        <v>2000</v>
      </c>
      <c r="B71" t="s">
        <v>10429</v>
      </c>
      <c r="C71">
        <v>1.0409999999999999</v>
      </c>
    </row>
    <row r="72" spans="1:3">
      <c r="A72">
        <v>2001</v>
      </c>
      <c r="B72" t="s">
        <v>10429</v>
      </c>
      <c r="C72">
        <v>0.99299999999999999</v>
      </c>
    </row>
    <row r="73" spans="1:3">
      <c r="A73">
        <v>2002</v>
      </c>
      <c r="B73" t="s">
        <v>10429</v>
      </c>
      <c r="C73">
        <v>0.94</v>
      </c>
    </row>
    <row r="74" spans="1:3">
      <c r="A74">
        <v>2003</v>
      </c>
      <c r="B74" t="s">
        <v>10429</v>
      </c>
      <c r="C74">
        <v>0.90200000000000002</v>
      </c>
    </row>
    <row r="75" spans="1:3">
      <c r="A75">
        <v>2004</v>
      </c>
      <c r="B75" t="s">
        <v>10429</v>
      </c>
      <c r="C75">
        <v>0.877</v>
      </c>
    </row>
    <row r="76" spans="1:3">
      <c r="A76">
        <v>2005</v>
      </c>
      <c r="B76" t="s">
        <v>10429</v>
      </c>
      <c r="C76">
        <v>0.83199999999999996</v>
      </c>
    </row>
    <row r="77" spans="1:3">
      <c r="A77">
        <v>2006</v>
      </c>
      <c r="B77" t="s">
        <v>10429</v>
      </c>
      <c r="C77">
        <v>0.78</v>
      </c>
    </row>
    <row r="78" spans="1:3">
      <c r="A78">
        <v>2007</v>
      </c>
      <c r="B78" t="s">
        <v>10429</v>
      </c>
      <c r="C78">
        <v>0.67500000000000004</v>
      </c>
    </row>
    <row r="79" spans="1:3">
      <c r="A79">
        <v>2008</v>
      </c>
      <c r="B79" t="s">
        <v>10429</v>
      </c>
      <c r="C79">
        <v>0.621</v>
      </c>
    </row>
    <row r="80" spans="1:3">
      <c r="A80">
        <v>2009</v>
      </c>
      <c r="B80" t="s">
        <v>10429</v>
      </c>
      <c r="C80">
        <v>0.58599999999999997</v>
      </c>
    </row>
    <row r="81" spans="1:3">
      <c r="A81">
        <v>2010</v>
      </c>
      <c r="B81" t="s">
        <v>10429</v>
      </c>
      <c r="C81">
        <v>0.55700000000000005</v>
      </c>
    </row>
    <row r="82" spans="1:3">
      <c r="A82">
        <v>2011</v>
      </c>
      <c r="B82" t="s">
        <v>10429</v>
      </c>
      <c r="C82">
        <v>0.48599999999999999</v>
      </c>
    </row>
    <row r="83" spans="1:3">
      <c r="A83">
        <v>2012</v>
      </c>
      <c r="B83" t="s">
        <v>10429</v>
      </c>
      <c r="C83">
        <v>0.42799999999999999</v>
      </c>
    </row>
    <row r="84" spans="1:3">
      <c r="A84">
        <v>2013</v>
      </c>
      <c r="B84" t="s">
        <v>10429</v>
      </c>
      <c r="C84">
        <v>0.375</v>
      </c>
    </row>
    <row r="85" spans="1:3">
      <c r="A85">
        <v>2014</v>
      </c>
      <c r="B85" t="s">
        <v>10429</v>
      </c>
      <c r="C85">
        <v>0.33100000000000002</v>
      </c>
    </row>
    <row r="86" spans="1:3">
      <c r="A86">
        <v>2015</v>
      </c>
      <c r="B86" t="s">
        <v>10429</v>
      </c>
      <c r="C86">
        <v>0.28699999999999998</v>
      </c>
    </row>
    <row r="87" spans="1:3">
      <c r="A87">
        <v>2016</v>
      </c>
      <c r="B87" t="s">
        <v>10429</v>
      </c>
      <c r="C87">
        <v>0.24</v>
      </c>
    </row>
    <row r="88" spans="1:3">
      <c r="A88">
        <v>2017</v>
      </c>
      <c r="B88" t="s">
        <v>10429</v>
      </c>
      <c r="C88">
        <v>0.214</v>
      </c>
    </row>
    <row r="89" spans="1:3">
      <c r="A89">
        <v>2018</v>
      </c>
      <c r="B89" t="s">
        <v>10429</v>
      </c>
      <c r="C89">
        <v>0.17499999999999999</v>
      </c>
    </row>
    <row r="90" spans="1:3">
      <c r="A90">
        <v>2019</v>
      </c>
      <c r="B90" t="s">
        <v>10429</v>
      </c>
      <c r="C90">
        <v>0.13700000000000001</v>
      </c>
    </row>
    <row r="91" spans="1:3">
      <c r="A91">
        <v>2020</v>
      </c>
      <c r="B91" t="s">
        <v>10429</v>
      </c>
      <c r="C91">
        <v>0.11</v>
      </c>
    </row>
    <row r="92" spans="1:3">
      <c r="A92">
        <v>2021</v>
      </c>
      <c r="B92" t="s">
        <v>10429</v>
      </c>
      <c r="C92">
        <v>0.09</v>
      </c>
    </row>
    <row r="93" spans="1:3">
      <c r="A93">
        <v>2022</v>
      </c>
      <c r="B93" t="s">
        <v>10429</v>
      </c>
      <c r="C93">
        <v>7.4999999999999997E-2</v>
      </c>
    </row>
    <row r="94" spans="1:3">
      <c r="A94">
        <v>2000</v>
      </c>
      <c r="B94" t="s">
        <v>10428</v>
      </c>
      <c r="C94">
        <v>1.2999999999999999E-2</v>
      </c>
    </row>
    <row r="95" spans="1:3">
      <c r="A95">
        <v>2001</v>
      </c>
      <c r="B95" t="s">
        <v>10428</v>
      </c>
      <c r="C95">
        <v>1.2999999999999999E-2</v>
      </c>
    </row>
    <row r="96" spans="1:3">
      <c r="A96">
        <v>2002</v>
      </c>
      <c r="B96" t="s">
        <v>10428</v>
      </c>
      <c r="C96">
        <v>1.2999999999999999E-2</v>
      </c>
    </row>
    <row r="97" spans="1:3">
      <c r="A97">
        <v>2003</v>
      </c>
      <c r="B97" t="s">
        <v>10428</v>
      </c>
      <c r="C97">
        <v>1.2999999999999999E-2</v>
      </c>
    </row>
    <row r="98" spans="1:3">
      <c r="A98">
        <v>2004</v>
      </c>
      <c r="B98" t="s">
        <v>10428</v>
      </c>
      <c r="C98">
        <v>1.2999999999999999E-2</v>
      </c>
    </row>
    <row r="99" spans="1:3">
      <c r="A99">
        <v>2005</v>
      </c>
      <c r="B99" t="s">
        <v>10428</v>
      </c>
      <c r="C99">
        <v>1.2999999999999999E-2</v>
      </c>
    </row>
    <row r="100" spans="1:3">
      <c r="A100">
        <v>2006</v>
      </c>
      <c r="B100" t="s">
        <v>10428</v>
      </c>
      <c r="C100">
        <v>1.2999999999999999E-2</v>
      </c>
    </row>
    <row r="101" spans="1:3">
      <c r="A101">
        <v>2007</v>
      </c>
      <c r="B101" t="s">
        <v>10428</v>
      </c>
      <c r="C101">
        <v>1.2999999999999999E-2</v>
      </c>
    </row>
    <row r="102" spans="1:3">
      <c r="A102">
        <v>2008</v>
      </c>
      <c r="B102" t="s">
        <v>10428</v>
      </c>
      <c r="C102">
        <v>1.2E-2</v>
      </c>
    </row>
    <row r="103" spans="1:3">
      <c r="A103">
        <v>2009</v>
      </c>
      <c r="B103" t="s">
        <v>10428</v>
      </c>
      <c r="C103">
        <v>1.2E-2</v>
      </c>
    </row>
    <row r="104" spans="1:3">
      <c r="A104">
        <v>2010</v>
      </c>
      <c r="B104" t="s">
        <v>10428</v>
      </c>
      <c r="C104">
        <v>1.2999999999999999E-2</v>
      </c>
    </row>
    <row r="105" spans="1:3">
      <c r="A105">
        <v>2011</v>
      </c>
      <c r="B105" t="s">
        <v>10428</v>
      </c>
      <c r="C105">
        <v>1.2999999999999999E-2</v>
      </c>
    </row>
    <row r="106" spans="1:3">
      <c r="A106">
        <v>2012</v>
      </c>
      <c r="B106" t="s">
        <v>10428</v>
      </c>
      <c r="C106">
        <v>1.2E-2</v>
      </c>
    </row>
    <row r="107" spans="1:3">
      <c r="A107">
        <v>2013</v>
      </c>
      <c r="B107" t="s">
        <v>10428</v>
      </c>
      <c r="C107">
        <v>1.2999999999999999E-2</v>
      </c>
    </row>
    <row r="108" spans="1:3">
      <c r="A108">
        <v>2014</v>
      </c>
      <c r="B108" t="s">
        <v>10428</v>
      </c>
      <c r="C108">
        <v>1.2E-2</v>
      </c>
    </row>
    <row r="109" spans="1:3">
      <c r="A109">
        <v>2015</v>
      </c>
      <c r="B109" t="s">
        <v>10428</v>
      </c>
      <c r="C109">
        <v>1.2E-2</v>
      </c>
    </row>
    <row r="110" spans="1:3">
      <c r="A110">
        <v>2016</v>
      </c>
      <c r="B110" t="s">
        <v>10428</v>
      </c>
      <c r="C110">
        <v>1.2E-2</v>
      </c>
    </row>
    <row r="111" spans="1:3">
      <c r="A111">
        <v>2017</v>
      </c>
      <c r="B111" t="s">
        <v>10428</v>
      </c>
      <c r="C111">
        <v>1.0999999999999999E-2</v>
      </c>
    </row>
    <row r="112" spans="1:3">
      <c r="A112">
        <v>2018</v>
      </c>
      <c r="B112" t="s">
        <v>10428</v>
      </c>
      <c r="C112">
        <v>1.0999999999999999E-2</v>
      </c>
    </row>
    <row r="113" spans="1:3">
      <c r="A113">
        <v>2019</v>
      </c>
      <c r="B113" t="s">
        <v>10428</v>
      </c>
      <c r="C113">
        <v>1.0999999999999999E-2</v>
      </c>
    </row>
    <row r="114" spans="1:3">
      <c r="A114">
        <v>2020</v>
      </c>
      <c r="B114" t="s">
        <v>10428</v>
      </c>
      <c r="C114">
        <v>1.0999999999999999E-2</v>
      </c>
    </row>
    <row r="115" spans="1:3">
      <c r="A115">
        <v>2021</v>
      </c>
      <c r="B115" t="s">
        <v>10428</v>
      </c>
      <c r="C115">
        <v>1.0999999999999999E-2</v>
      </c>
    </row>
    <row r="116" spans="1:3">
      <c r="A116">
        <v>2022</v>
      </c>
      <c r="B116" t="s">
        <v>10428</v>
      </c>
      <c r="C116">
        <v>1.0999999999999999E-2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9DBC-2E5D-4968-8826-2D83F2AB58BB}">
  <dimension ref="A1:G385"/>
  <sheetViews>
    <sheetView topLeftCell="A364" workbookViewId="0">
      <selection activeCell="D378" sqref="D378"/>
    </sheetView>
  </sheetViews>
  <sheetFormatPr defaultColWidth="8.77734375" defaultRowHeight="14.4"/>
  <cols>
    <col min="1" max="1" width="10.77734375" bestFit="1" customWidth="1"/>
    <col min="2" max="2" width="13.44140625" bestFit="1" customWidth="1"/>
    <col min="3" max="3" width="11.77734375" bestFit="1" customWidth="1"/>
    <col min="4" max="6" width="14" bestFit="1" customWidth="1"/>
    <col min="7" max="7" width="15.77734375" bestFit="1" customWidth="1"/>
  </cols>
  <sheetData>
    <row r="1" spans="1:7">
      <c r="A1" t="s">
        <v>0</v>
      </c>
      <c r="B1" t="s">
        <v>1</v>
      </c>
      <c r="C1" t="s">
        <v>2</v>
      </c>
      <c r="D1" t="s">
        <v>10510</v>
      </c>
      <c r="E1" t="s">
        <v>3</v>
      </c>
      <c r="F1" t="s">
        <v>4</v>
      </c>
      <c r="G1" t="s">
        <v>10511</v>
      </c>
    </row>
    <row r="2" spans="1:7">
      <c r="A2">
        <v>1975</v>
      </c>
      <c r="B2" t="s">
        <v>13</v>
      </c>
      <c r="C2" t="s">
        <v>13</v>
      </c>
      <c r="D2">
        <v>10224</v>
      </c>
      <c r="E2">
        <v>1</v>
      </c>
      <c r="F2">
        <v>13.059699999999999</v>
      </c>
      <c r="G2">
        <v>2E-3</v>
      </c>
    </row>
    <row r="3" spans="1:7">
      <c r="A3">
        <v>1975</v>
      </c>
      <c r="B3" t="s">
        <v>15</v>
      </c>
      <c r="C3" t="s">
        <v>16</v>
      </c>
      <c r="D3">
        <v>8247</v>
      </c>
      <c r="E3">
        <v>0.80700000000000005</v>
      </c>
      <c r="F3">
        <v>13.454829999999999</v>
      </c>
      <c r="G3">
        <v>2E-3</v>
      </c>
    </row>
    <row r="4" spans="1:7">
      <c r="A4">
        <v>1975</v>
      </c>
      <c r="B4" t="s">
        <v>18</v>
      </c>
      <c r="C4" t="s">
        <v>19</v>
      </c>
      <c r="D4">
        <v>1977</v>
      </c>
      <c r="E4">
        <v>0.193</v>
      </c>
      <c r="F4">
        <v>11.634309999999999</v>
      </c>
      <c r="G4" t="s">
        <v>14</v>
      </c>
    </row>
    <row r="5" spans="1:7">
      <c r="A5">
        <v>1975</v>
      </c>
      <c r="B5" t="s">
        <v>15</v>
      </c>
      <c r="C5" t="s">
        <v>23</v>
      </c>
      <c r="D5">
        <v>10</v>
      </c>
      <c r="E5">
        <v>1E-3</v>
      </c>
      <c r="F5">
        <v>11.129289999999999</v>
      </c>
      <c r="G5" t="s">
        <v>14</v>
      </c>
    </row>
    <row r="6" spans="1:7">
      <c r="A6">
        <v>1975</v>
      </c>
      <c r="B6" t="s">
        <v>18</v>
      </c>
      <c r="C6" t="s">
        <v>21</v>
      </c>
      <c r="D6">
        <v>457</v>
      </c>
      <c r="E6">
        <v>4.4999999999999998E-2</v>
      </c>
      <c r="F6">
        <v>11.106059999999999</v>
      </c>
      <c r="G6" t="s">
        <v>14</v>
      </c>
    </row>
    <row r="7" spans="1:7">
      <c r="A7">
        <v>1975</v>
      </c>
      <c r="B7" t="s">
        <v>18</v>
      </c>
      <c r="C7" t="s">
        <v>20</v>
      </c>
      <c r="D7">
        <v>1343</v>
      </c>
      <c r="E7">
        <v>0.13100000000000001</v>
      </c>
      <c r="F7">
        <v>11.914759999999999</v>
      </c>
      <c r="G7" t="s">
        <v>14</v>
      </c>
    </row>
    <row r="8" spans="1:7">
      <c r="A8">
        <v>1975</v>
      </c>
      <c r="B8" t="s">
        <v>15</v>
      </c>
      <c r="C8" t="s">
        <v>17</v>
      </c>
      <c r="D8">
        <v>8237</v>
      </c>
      <c r="E8">
        <v>0.80600000000000005</v>
      </c>
      <c r="F8">
        <v>13.45833</v>
      </c>
      <c r="G8">
        <v>2E-3</v>
      </c>
    </row>
    <row r="9" spans="1:7">
      <c r="A9">
        <v>1975</v>
      </c>
      <c r="B9" t="s">
        <v>18</v>
      </c>
      <c r="C9" t="s">
        <v>22</v>
      </c>
      <c r="D9">
        <v>177</v>
      </c>
      <c r="E9">
        <v>1.7000000000000001E-2</v>
      </c>
      <c r="F9">
        <v>11.020709999999999</v>
      </c>
      <c r="G9" t="s">
        <v>14</v>
      </c>
    </row>
    <row r="10" spans="1:7">
      <c r="A10">
        <v>1976</v>
      </c>
      <c r="B10" t="s">
        <v>13</v>
      </c>
      <c r="C10" t="s">
        <v>13</v>
      </c>
      <c r="D10">
        <v>12334</v>
      </c>
      <c r="E10">
        <v>1</v>
      </c>
      <c r="F10">
        <v>14.221360000000001</v>
      </c>
      <c r="G10">
        <v>2E-3</v>
      </c>
    </row>
    <row r="11" spans="1:7">
      <c r="A11">
        <v>1976</v>
      </c>
      <c r="B11" t="s">
        <v>15</v>
      </c>
      <c r="C11" t="s">
        <v>16</v>
      </c>
      <c r="D11">
        <v>9734</v>
      </c>
      <c r="E11">
        <v>0.78900000000000003</v>
      </c>
      <c r="F11">
        <v>14.86139</v>
      </c>
      <c r="G11">
        <v>3.0000000000000001E-3</v>
      </c>
    </row>
    <row r="12" spans="1:7">
      <c r="A12">
        <v>1976</v>
      </c>
      <c r="B12" t="s">
        <v>18</v>
      </c>
      <c r="C12" t="s">
        <v>19</v>
      </c>
      <c r="D12">
        <v>2600</v>
      </c>
      <c r="E12">
        <v>0.21099999999999999</v>
      </c>
      <c r="F12">
        <v>12.24713</v>
      </c>
      <c r="G12" t="s">
        <v>14</v>
      </c>
    </row>
    <row r="13" spans="1:7">
      <c r="A13">
        <v>1976</v>
      </c>
      <c r="B13" t="s">
        <v>15</v>
      </c>
      <c r="C13" t="s">
        <v>23</v>
      </c>
      <c r="D13">
        <v>11</v>
      </c>
      <c r="E13">
        <v>1E-3</v>
      </c>
      <c r="F13">
        <v>10.580909999999999</v>
      </c>
      <c r="G13" t="s">
        <v>14</v>
      </c>
    </row>
    <row r="14" spans="1:7">
      <c r="A14">
        <v>1976</v>
      </c>
      <c r="B14" t="s">
        <v>18</v>
      </c>
      <c r="C14" t="s">
        <v>21</v>
      </c>
      <c r="D14">
        <v>502</v>
      </c>
      <c r="E14">
        <v>4.1000000000000002E-2</v>
      </c>
      <c r="F14">
        <v>11.78392</v>
      </c>
      <c r="G14" t="s">
        <v>14</v>
      </c>
    </row>
    <row r="15" spans="1:7">
      <c r="A15">
        <v>1976</v>
      </c>
      <c r="B15" t="s">
        <v>18</v>
      </c>
      <c r="C15" t="s">
        <v>20</v>
      </c>
      <c r="D15">
        <v>1866</v>
      </c>
      <c r="E15">
        <v>0.151</v>
      </c>
      <c r="F15">
        <v>12.441610000000001</v>
      </c>
      <c r="G15" t="s">
        <v>14</v>
      </c>
    </row>
    <row r="16" spans="1:7">
      <c r="A16">
        <v>1976</v>
      </c>
      <c r="B16" t="s">
        <v>15</v>
      </c>
      <c r="C16" t="s">
        <v>17</v>
      </c>
      <c r="D16">
        <v>9722</v>
      </c>
      <c r="E16">
        <v>0.78800000000000003</v>
      </c>
      <c r="F16">
        <v>14.868449999999999</v>
      </c>
      <c r="G16">
        <v>3.0000000000000001E-3</v>
      </c>
    </row>
    <row r="17" spans="1:7">
      <c r="A17">
        <v>1976</v>
      </c>
      <c r="B17" t="s">
        <v>18</v>
      </c>
      <c r="C17" t="s">
        <v>22</v>
      </c>
      <c r="D17">
        <v>232</v>
      </c>
      <c r="E17">
        <v>1.9E-2</v>
      </c>
      <c r="F17">
        <v>11.768940000000001</v>
      </c>
      <c r="G17" t="s">
        <v>14</v>
      </c>
    </row>
    <row r="18" spans="1:7">
      <c r="A18">
        <v>1977</v>
      </c>
      <c r="B18" t="s">
        <v>13</v>
      </c>
      <c r="C18" t="s">
        <v>13</v>
      </c>
      <c r="D18">
        <v>14123</v>
      </c>
      <c r="E18">
        <v>1</v>
      </c>
      <c r="F18">
        <v>15.06743</v>
      </c>
      <c r="G18">
        <v>4.0000000000000001E-3</v>
      </c>
    </row>
    <row r="19" spans="1:7">
      <c r="A19">
        <v>1977</v>
      </c>
      <c r="B19" t="s">
        <v>15</v>
      </c>
      <c r="C19" t="s">
        <v>16</v>
      </c>
      <c r="D19">
        <v>11318</v>
      </c>
      <c r="E19">
        <v>0.80100000000000005</v>
      </c>
      <c r="F19">
        <v>15.585660000000001</v>
      </c>
      <c r="G19">
        <v>5.0000000000000001E-3</v>
      </c>
    </row>
    <row r="20" spans="1:7">
      <c r="A20">
        <v>1977</v>
      </c>
      <c r="B20" t="s">
        <v>18</v>
      </c>
      <c r="C20" t="s">
        <v>19</v>
      </c>
      <c r="D20">
        <v>2805</v>
      </c>
      <c r="E20">
        <v>0.19900000000000001</v>
      </c>
      <c r="F20">
        <v>13.28478</v>
      </c>
      <c r="G20" t="s">
        <v>14</v>
      </c>
    </row>
    <row r="21" spans="1:7">
      <c r="A21">
        <v>1977</v>
      </c>
      <c r="B21" t="s">
        <v>15</v>
      </c>
      <c r="C21" t="s">
        <v>23</v>
      </c>
      <c r="D21">
        <v>19</v>
      </c>
      <c r="E21">
        <v>1E-3</v>
      </c>
      <c r="F21">
        <v>12.16264</v>
      </c>
      <c r="G21" t="s">
        <v>14</v>
      </c>
    </row>
    <row r="22" spans="1:7">
      <c r="A22">
        <v>1977</v>
      </c>
      <c r="B22" t="s">
        <v>18</v>
      </c>
      <c r="C22" t="s">
        <v>21</v>
      </c>
      <c r="D22">
        <v>514</v>
      </c>
      <c r="E22">
        <v>3.5999999999999997E-2</v>
      </c>
      <c r="F22">
        <v>12.512969999999999</v>
      </c>
      <c r="G22" t="s">
        <v>14</v>
      </c>
    </row>
    <row r="23" spans="1:7">
      <c r="A23">
        <v>1977</v>
      </c>
      <c r="B23" t="s">
        <v>18</v>
      </c>
      <c r="C23" t="s">
        <v>20</v>
      </c>
      <c r="D23">
        <v>2026</v>
      </c>
      <c r="E23">
        <v>0.14299999999999999</v>
      </c>
      <c r="F23">
        <v>13.55757</v>
      </c>
      <c r="G23" t="s">
        <v>14</v>
      </c>
    </row>
    <row r="24" spans="1:7">
      <c r="A24">
        <v>1977</v>
      </c>
      <c r="B24" t="s">
        <v>15</v>
      </c>
      <c r="C24" t="s">
        <v>17</v>
      </c>
      <c r="D24">
        <v>11300</v>
      </c>
      <c r="E24">
        <v>0.8</v>
      </c>
      <c r="F24">
        <v>15.592969999999999</v>
      </c>
      <c r="G24">
        <v>5.0000000000000001E-3</v>
      </c>
    </row>
    <row r="25" spans="1:7">
      <c r="A25">
        <v>1977</v>
      </c>
      <c r="B25" t="s">
        <v>18</v>
      </c>
      <c r="C25" t="s">
        <v>22</v>
      </c>
      <c r="D25">
        <v>264</v>
      </c>
      <c r="E25">
        <v>1.9E-2</v>
      </c>
      <c r="F25">
        <v>12.84559</v>
      </c>
      <c r="G25" t="s">
        <v>14</v>
      </c>
    </row>
    <row r="26" spans="1:7">
      <c r="A26">
        <v>1978</v>
      </c>
      <c r="B26" t="s">
        <v>13</v>
      </c>
      <c r="C26" t="s">
        <v>13</v>
      </c>
      <c r="D26">
        <v>14448</v>
      </c>
      <c r="E26">
        <v>1</v>
      </c>
      <c r="F26">
        <v>15.837770000000001</v>
      </c>
      <c r="G26">
        <v>8.9999999999999993E-3</v>
      </c>
    </row>
    <row r="27" spans="1:7">
      <c r="A27">
        <v>1978</v>
      </c>
      <c r="B27" t="s">
        <v>15</v>
      </c>
      <c r="C27" t="s">
        <v>16</v>
      </c>
      <c r="D27">
        <v>11191</v>
      </c>
      <c r="E27">
        <v>0.77500000000000002</v>
      </c>
      <c r="F27">
        <v>16.9376</v>
      </c>
      <c r="G27">
        <v>8.9999999999999993E-3</v>
      </c>
    </row>
    <row r="28" spans="1:7">
      <c r="A28">
        <v>1978</v>
      </c>
      <c r="B28" t="s">
        <v>18</v>
      </c>
      <c r="C28" t="s">
        <v>19</v>
      </c>
      <c r="D28">
        <v>3257</v>
      </c>
      <c r="E28">
        <v>0.22500000000000001</v>
      </c>
      <c r="F28">
        <v>12.948600000000001</v>
      </c>
      <c r="G28">
        <v>8.0000000000000002E-3</v>
      </c>
    </row>
    <row r="29" spans="1:7">
      <c r="A29">
        <v>1978</v>
      </c>
      <c r="B29" t="s">
        <v>15</v>
      </c>
      <c r="C29" t="s">
        <v>23</v>
      </c>
      <c r="D29">
        <v>16</v>
      </c>
      <c r="E29">
        <v>1E-3</v>
      </c>
      <c r="F29">
        <v>11.57282</v>
      </c>
      <c r="G29" t="s">
        <v>14</v>
      </c>
    </row>
    <row r="30" spans="1:7">
      <c r="A30">
        <v>1978</v>
      </c>
      <c r="B30" t="s">
        <v>18</v>
      </c>
      <c r="C30" t="s">
        <v>21</v>
      </c>
      <c r="D30">
        <v>625</v>
      </c>
      <c r="E30">
        <v>4.2999999999999997E-2</v>
      </c>
      <c r="F30">
        <v>12.08009</v>
      </c>
      <c r="G30" t="s">
        <v>14</v>
      </c>
    </row>
    <row r="31" spans="1:7">
      <c r="A31">
        <v>1978</v>
      </c>
      <c r="B31" t="s">
        <v>18</v>
      </c>
      <c r="C31" t="s">
        <v>20</v>
      </c>
      <c r="D31">
        <v>2268</v>
      </c>
      <c r="E31">
        <v>0.157</v>
      </c>
      <c r="F31">
        <v>13.32817</v>
      </c>
      <c r="G31">
        <v>1.2E-2</v>
      </c>
    </row>
    <row r="32" spans="1:7">
      <c r="A32">
        <v>1978</v>
      </c>
      <c r="B32" t="s">
        <v>15</v>
      </c>
      <c r="C32" t="s">
        <v>17</v>
      </c>
      <c r="D32">
        <v>11175</v>
      </c>
      <c r="E32">
        <v>0.77300000000000002</v>
      </c>
      <c r="F32">
        <v>16.948989999999998</v>
      </c>
      <c r="G32">
        <v>8.9999999999999993E-3</v>
      </c>
    </row>
    <row r="33" spans="1:7">
      <c r="A33">
        <v>1978</v>
      </c>
      <c r="B33" t="s">
        <v>18</v>
      </c>
      <c r="C33" t="s">
        <v>22</v>
      </c>
      <c r="D33">
        <v>364</v>
      </c>
      <c r="E33">
        <v>2.5000000000000001E-2</v>
      </c>
      <c r="F33">
        <v>12.2864</v>
      </c>
      <c r="G33" t="s">
        <v>14</v>
      </c>
    </row>
    <row r="34" spans="1:7">
      <c r="A34">
        <v>1979</v>
      </c>
      <c r="B34" t="s">
        <v>13</v>
      </c>
      <c r="C34" t="s">
        <v>13</v>
      </c>
      <c r="D34">
        <v>13882</v>
      </c>
      <c r="E34">
        <v>1</v>
      </c>
      <c r="F34">
        <v>15.912710000000001</v>
      </c>
      <c r="G34">
        <v>0.02</v>
      </c>
    </row>
    <row r="35" spans="1:7">
      <c r="A35">
        <v>1979</v>
      </c>
      <c r="B35" t="s">
        <v>15</v>
      </c>
      <c r="C35" t="s">
        <v>16</v>
      </c>
      <c r="D35">
        <v>10810</v>
      </c>
      <c r="E35">
        <v>0.77900000000000003</v>
      </c>
      <c r="F35">
        <v>17.240159999999999</v>
      </c>
      <c r="G35">
        <v>2.1000000000000001E-2</v>
      </c>
    </row>
    <row r="36" spans="1:7">
      <c r="A36">
        <v>1979</v>
      </c>
      <c r="B36" t="s">
        <v>18</v>
      </c>
      <c r="C36" t="s">
        <v>19</v>
      </c>
      <c r="D36">
        <v>3072</v>
      </c>
      <c r="E36">
        <v>0.221</v>
      </c>
      <c r="F36">
        <v>12.52042</v>
      </c>
      <c r="G36">
        <v>1.7999999999999999E-2</v>
      </c>
    </row>
    <row r="37" spans="1:7">
      <c r="A37">
        <v>1979</v>
      </c>
      <c r="B37" t="s">
        <v>15</v>
      </c>
      <c r="C37" t="s">
        <v>23</v>
      </c>
      <c r="D37">
        <v>16</v>
      </c>
      <c r="E37">
        <v>1E-3</v>
      </c>
      <c r="F37">
        <v>14.266030000000001</v>
      </c>
      <c r="G37" t="s">
        <v>14</v>
      </c>
    </row>
    <row r="38" spans="1:7">
      <c r="A38">
        <v>1979</v>
      </c>
      <c r="B38" t="s">
        <v>18</v>
      </c>
      <c r="C38" t="s">
        <v>21</v>
      </c>
      <c r="D38">
        <v>481</v>
      </c>
      <c r="E38">
        <v>3.5000000000000003E-2</v>
      </c>
      <c r="F38">
        <v>11.48461</v>
      </c>
      <c r="G38" t="s">
        <v>14</v>
      </c>
    </row>
    <row r="39" spans="1:7">
      <c r="A39">
        <v>1979</v>
      </c>
      <c r="B39" t="s">
        <v>18</v>
      </c>
      <c r="C39" t="s">
        <v>20</v>
      </c>
      <c r="D39">
        <v>2207</v>
      </c>
      <c r="E39">
        <v>0.159</v>
      </c>
      <c r="F39">
        <v>13.21499</v>
      </c>
      <c r="G39">
        <v>2.5000000000000001E-2</v>
      </c>
    </row>
    <row r="40" spans="1:7">
      <c r="A40">
        <v>1979</v>
      </c>
      <c r="B40" t="s">
        <v>15</v>
      </c>
      <c r="C40" t="s">
        <v>17</v>
      </c>
      <c r="D40">
        <v>10794</v>
      </c>
      <c r="E40">
        <v>0.77800000000000002</v>
      </c>
      <c r="F40">
        <v>17.245470000000001</v>
      </c>
      <c r="G40">
        <v>2.1000000000000001E-2</v>
      </c>
    </row>
    <row r="41" spans="1:7">
      <c r="A41">
        <v>1979</v>
      </c>
      <c r="B41" t="s">
        <v>18</v>
      </c>
      <c r="C41" t="s">
        <v>22</v>
      </c>
      <c r="D41">
        <v>385</v>
      </c>
      <c r="E41">
        <v>2.8000000000000001E-2</v>
      </c>
      <c r="F41">
        <v>10.53097</v>
      </c>
      <c r="G41">
        <v>2E-3</v>
      </c>
    </row>
    <row r="42" spans="1:7">
      <c r="A42">
        <v>1980</v>
      </c>
      <c r="B42" t="s">
        <v>13</v>
      </c>
      <c r="C42" t="s">
        <v>13</v>
      </c>
      <c r="D42">
        <v>11306</v>
      </c>
      <c r="E42">
        <v>1</v>
      </c>
      <c r="F42">
        <v>19.164929999999998</v>
      </c>
      <c r="G42">
        <v>4.2999999999999997E-2</v>
      </c>
    </row>
    <row r="43" spans="1:7">
      <c r="A43">
        <v>1980</v>
      </c>
      <c r="B43" t="s">
        <v>15</v>
      </c>
      <c r="C43" t="s">
        <v>16</v>
      </c>
      <c r="D43">
        <v>9444</v>
      </c>
      <c r="E43">
        <v>0.83499999999999996</v>
      </c>
      <c r="F43">
        <v>20.011810000000001</v>
      </c>
      <c r="G43">
        <v>4.3999999999999997E-2</v>
      </c>
    </row>
    <row r="44" spans="1:7">
      <c r="A44">
        <v>1980</v>
      </c>
      <c r="B44" t="s">
        <v>18</v>
      </c>
      <c r="C44" t="s">
        <v>19</v>
      </c>
      <c r="D44">
        <v>1863</v>
      </c>
      <c r="E44">
        <v>0.16500000000000001</v>
      </c>
      <c r="F44">
        <v>15.77936</v>
      </c>
      <c r="G44">
        <v>3.5000000000000003E-2</v>
      </c>
    </row>
    <row r="45" spans="1:7">
      <c r="A45">
        <v>1980</v>
      </c>
      <c r="B45" t="s">
        <v>15</v>
      </c>
      <c r="C45" t="s">
        <v>23</v>
      </c>
      <c r="D45">
        <v>0</v>
      </c>
      <c r="E45">
        <v>0</v>
      </c>
      <c r="F45">
        <v>14.57638</v>
      </c>
      <c r="G45" t="s">
        <v>14</v>
      </c>
    </row>
    <row r="46" spans="1:7">
      <c r="A46">
        <v>1980</v>
      </c>
      <c r="B46" t="s">
        <v>18</v>
      </c>
      <c r="C46" t="s">
        <v>21</v>
      </c>
      <c r="D46">
        <v>242</v>
      </c>
      <c r="E46">
        <v>2.1000000000000001E-2</v>
      </c>
      <c r="F46">
        <v>14.136419999999999</v>
      </c>
      <c r="G46" t="s">
        <v>14</v>
      </c>
    </row>
    <row r="47" spans="1:7">
      <c r="A47">
        <v>1980</v>
      </c>
      <c r="B47" t="s">
        <v>18</v>
      </c>
      <c r="C47" t="s">
        <v>20</v>
      </c>
      <c r="D47">
        <v>1437</v>
      </c>
      <c r="E47">
        <v>0.127</v>
      </c>
      <c r="F47">
        <v>16.518840000000001</v>
      </c>
      <c r="G47">
        <v>4.2000000000000003E-2</v>
      </c>
    </row>
    <row r="48" spans="1:7">
      <c r="A48">
        <v>1980</v>
      </c>
      <c r="B48" t="s">
        <v>15</v>
      </c>
      <c r="C48" t="s">
        <v>17</v>
      </c>
      <c r="D48">
        <v>9443</v>
      </c>
      <c r="E48">
        <v>0.83499999999999996</v>
      </c>
      <c r="F48">
        <v>20.0121</v>
      </c>
      <c r="G48">
        <v>4.3999999999999997E-2</v>
      </c>
    </row>
    <row r="49" spans="1:7">
      <c r="A49">
        <v>1980</v>
      </c>
      <c r="B49" t="s">
        <v>18</v>
      </c>
      <c r="C49" t="s">
        <v>22</v>
      </c>
      <c r="D49">
        <v>184</v>
      </c>
      <c r="E49">
        <v>1.6E-2</v>
      </c>
      <c r="F49">
        <v>13.186310000000001</v>
      </c>
      <c r="G49">
        <v>2.3E-2</v>
      </c>
    </row>
    <row r="50" spans="1:7">
      <c r="A50">
        <v>1981</v>
      </c>
      <c r="B50" t="s">
        <v>13</v>
      </c>
      <c r="C50" t="s">
        <v>13</v>
      </c>
      <c r="D50">
        <v>10554</v>
      </c>
      <c r="E50">
        <v>1</v>
      </c>
      <c r="F50">
        <v>20.520569999999999</v>
      </c>
      <c r="G50">
        <v>5.8999999999999997E-2</v>
      </c>
    </row>
    <row r="51" spans="1:7">
      <c r="A51">
        <v>1981</v>
      </c>
      <c r="B51" t="s">
        <v>15</v>
      </c>
      <c r="C51" t="s">
        <v>16</v>
      </c>
      <c r="D51">
        <v>8734</v>
      </c>
      <c r="E51">
        <v>0.82799999999999996</v>
      </c>
      <c r="F51">
        <v>21.416070000000001</v>
      </c>
      <c r="G51">
        <v>5.8999999999999997E-2</v>
      </c>
    </row>
    <row r="52" spans="1:7">
      <c r="A52">
        <v>1981</v>
      </c>
      <c r="B52" t="s">
        <v>18</v>
      </c>
      <c r="C52" t="s">
        <v>19</v>
      </c>
      <c r="D52">
        <v>1821</v>
      </c>
      <c r="E52">
        <v>0.17199999999999999</v>
      </c>
      <c r="F52">
        <v>17.091999999999999</v>
      </c>
      <c r="G52">
        <v>5.6000000000000001E-2</v>
      </c>
    </row>
    <row r="53" spans="1:7">
      <c r="A53">
        <v>1981</v>
      </c>
      <c r="B53" t="s">
        <v>15</v>
      </c>
      <c r="C53" t="s">
        <v>23</v>
      </c>
      <c r="D53">
        <v>0</v>
      </c>
      <c r="E53">
        <v>0</v>
      </c>
      <c r="F53">
        <v>14.680249999999999</v>
      </c>
      <c r="G53" t="s">
        <v>14</v>
      </c>
    </row>
    <row r="54" spans="1:7">
      <c r="A54">
        <v>1981</v>
      </c>
      <c r="B54" t="s">
        <v>18</v>
      </c>
      <c r="C54" t="s">
        <v>21</v>
      </c>
      <c r="D54">
        <v>245</v>
      </c>
      <c r="E54">
        <v>2.3E-2</v>
      </c>
      <c r="F54">
        <v>14.84219</v>
      </c>
      <c r="G54" t="s">
        <v>14</v>
      </c>
    </row>
    <row r="55" spans="1:7">
      <c r="A55">
        <v>1981</v>
      </c>
      <c r="B55" t="s">
        <v>18</v>
      </c>
      <c r="C55" t="s">
        <v>20</v>
      </c>
      <c r="D55">
        <v>1440</v>
      </c>
      <c r="E55">
        <v>0.13600000000000001</v>
      </c>
      <c r="F55">
        <v>17.882280000000002</v>
      </c>
      <c r="G55">
        <v>7.0999999999999994E-2</v>
      </c>
    </row>
    <row r="56" spans="1:7">
      <c r="A56">
        <v>1981</v>
      </c>
      <c r="B56" t="s">
        <v>15</v>
      </c>
      <c r="C56" t="s">
        <v>17</v>
      </c>
      <c r="D56">
        <v>8733</v>
      </c>
      <c r="E56">
        <v>0.82699999999999996</v>
      </c>
      <c r="F56">
        <v>21.416309999999999</v>
      </c>
      <c r="G56">
        <v>5.8999999999999997E-2</v>
      </c>
    </row>
    <row r="57" spans="1:7">
      <c r="A57">
        <v>1981</v>
      </c>
      <c r="B57" t="s">
        <v>18</v>
      </c>
      <c r="C57" t="s">
        <v>22</v>
      </c>
      <c r="D57">
        <v>136</v>
      </c>
      <c r="E57">
        <v>1.2999999999999999E-2</v>
      </c>
      <c r="F57">
        <v>14.30158</v>
      </c>
      <c r="G57" t="s">
        <v>14</v>
      </c>
    </row>
    <row r="58" spans="1:7">
      <c r="A58">
        <v>1982</v>
      </c>
      <c r="B58" t="s">
        <v>13</v>
      </c>
      <c r="C58" t="s">
        <v>13</v>
      </c>
      <c r="D58">
        <v>9732</v>
      </c>
      <c r="E58">
        <v>1</v>
      </c>
      <c r="F58">
        <v>21.072050000000001</v>
      </c>
      <c r="G58">
        <v>5.6000000000000001E-2</v>
      </c>
    </row>
    <row r="59" spans="1:7">
      <c r="A59">
        <v>1982</v>
      </c>
      <c r="B59" t="s">
        <v>15</v>
      </c>
      <c r="C59" t="s">
        <v>16</v>
      </c>
      <c r="D59">
        <v>7832</v>
      </c>
      <c r="E59">
        <v>0.80500000000000005</v>
      </c>
      <c r="F59">
        <v>22.2074</v>
      </c>
      <c r="G59">
        <v>4.7E-2</v>
      </c>
    </row>
    <row r="60" spans="1:7">
      <c r="A60">
        <v>1982</v>
      </c>
      <c r="B60" t="s">
        <v>18</v>
      </c>
      <c r="C60" t="s">
        <v>19</v>
      </c>
      <c r="D60">
        <v>1901</v>
      </c>
      <c r="E60">
        <v>0.19500000000000001</v>
      </c>
      <c r="F60">
        <v>17.405819999999999</v>
      </c>
      <c r="G60">
        <v>9.4E-2</v>
      </c>
    </row>
    <row r="61" spans="1:7">
      <c r="A61">
        <v>1982</v>
      </c>
      <c r="B61" t="s">
        <v>15</v>
      </c>
      <c r="C61" t="s">
        <v>23</v>
      </c>
      <c r="D61">
        <v>13</v>
      </c>
      <c r="E61">
        <v>1E-3</v>
      </c>
      <c r="F61">
        <v>19.766970000000001</v>
      </c>
      <c r="G61" t="s">
        <v>14</v>
      </c>
    </row>
    <row r="62" spans="1:7">
      <c r="A62">
        <v>1982</v>
      </c>
      <c r="B62" t="s">
        <v>18</v>
      </c>
      <c r="C62" t="s">
        <v>21</v>
      </c>
      <c r="D62">
        <v>311</v>
      </c>
      <c r="E62">
        <v>3.2000000000000001E-2</v>
      </c>
      <c r="F62">
        <v>14.72404</v>
      </c>
      <c r="G62">
        <v>1.7999999999999999E-2</v>
      </c>
    </row>
    <row r="63" spans="1:7">
      <c r="A63">
        <v>1982</v>
      </c>
      <c r="B63" t="s">
        <v>18</v>
      </c>
      <c r="C63" t="s">
        <v>20</v>
      </c>
      <c r="D63">
        <v>1441</v>
      </c>
      <c r="E63">
        <v>0.14799999999999999</v>
      </c>
      <c r="F63">
        <v>18.485019999999999</v>
      </c>
      <c r="G63">
        <v>0.10299999999999999</v>
      </c>
    </row>
    <row r="64" spans="1:7">
      <c r="A64">
        <v>1982</v>
      </c>
      <c r="B64" t="s">
        <v>15</v>
      </c>
      <c r="C64" t="s">
        <v>17</v>
      </c>
      <c r="D64">
        <v>7819</v>
      </c>
      <c r="E64">
        <v>0.80300000000000005</v>
      </c>
      <c r="F64">
        <v>22.211839999999999</v>
      </c>
      <c r="G64">
        <v>4.7E-2</v>
      </c>
    </row>
    <row r="65" spans="1:7">
      <c r="A65">
        <v>1982</v>
      </c>
      <c r="B65" t="s">
        <v>18</v>
      </c>
      <c r="C65" t="s">
        <v>22</v>
      </c>
      <c r="D65">
        <v>150</v>
      </c>
      <c r="E65">
        <v>1.4999999999999999E-2</v>
      </c>
      <c r="F65">
        <v>14.69788</v>
      </c>
      <c r="G65">
        <v>0.16600000000000001</v>
      </c>
    </row>
    <row r="66" spans="1:7">
      <c r="A66">
        <v>1983</v>
      </c>
      <c r="B66" t="s">
        <v>13</v>
      </c>
      <c r="C66" t="s">
        <v>13</v>
      </c>
      <c r="D66">
        <v>10302</v>
      </c>
      <c r="E66">
        <v>1</v>
      </c>
      <c r="F66">
        <v>20.952390000000001</v>
      </c>
      <c r="G66">
        <v>2.7E-2</v>
      </c>
    </row>
    <row r="67" spans="1:7">
      <c r="A67">
        <v>1983</v>
      </c>
      <c r="B67" t="s">
        <v>15</v>
      </c>
      <c r="C67" t="s">
        <v>16</v>
      </c>
      <c r="D67">
        <v>8035</v>
      </c>
      <c r="E67">
        <v>0.78</v>
      </c>
      <c r="F67">
        <v>22.084959999999999</v>
      </c>
      <c r="G67">
        <v>2.1000000000000001E-2</v>
      </c>
    </row>
    <row r="68" spans="1:7">
      <c r="A68">
        <v>1983</v>
      </c>
      <c r="B68" t="s">
        <v>18</v>
      </c>
      <c r="C68" t="s">
        <v>19</v>
      </c>
      <c r="D68">
        <v>2267</v>
      </c>
      <c r="E68">
        <v>0.22</v>
      </c>
      <c r="F68">
        <v>17.729389999999999</v>
      </c>
      <c r="G68">
        <v>4.8000000000000001E-2</v>
      </c>
    </row>
    <row r="69" spans="1:7">
      <c r="A69">
        <v>1983</v>
      </c>
      <c r="B69" t="s">
        <v>15</v>
      </c>
      <c r="C69" t="s">
        <v>23</v>
      </c>
      <c r="D69">
        <v>34</v>
      </c>
      <c r="E69">
        <v>3.0000000000000001E-3</v>
      </c>
      <c r="F69">
        <v>20.6873</v>
      </c>
      <c r="G69" t="s">
        <v>14</v>
      </c>
    </row>
    <row r="70" spans="1:7">
      <c r="A70">
        <v>1983</v>
      </c>
      <c r="B70" t="s">
        <v>18</v>
      </c>
      <c r="C70" t="s">
        <v>21</v>
      </c>
      <c r="D70">
        <v>383</v>
      </c>
      <c r="E70">
        <v>3.6999999999999998E-2</v>
      </c>
      <c r="F70">
        <v>15.066470000000001</v>
      </c>
      <c r="G70">
        <v>4.4999999999999998E-2</v>
      </c>
    </row>
    <row r="71" spans="1:7">
      <c r="A71">
        <v>1983</v>
      </c>
      <c r="B71" t="s">
        <v>18</v>
      </c>
      <c r="C71" t="s">
        <v>20</v>
      </c>
      <c r="D71">
        <v>1628</v>
      </c>
      <c r="E71">
        <v>0.158</v>
      </c>
      <c r="F71">
        <v>18.87651</v>
      </c>
      <c r="G71">
        <v>4.3999999999999997E-2</v>
      </c>
    </row>
    <row r="72" spans="1:7">
      <c r="A72">
        <v>1983</v>
      </c>
      <c r="B72" t="s">
        <v>15</v>
      </c>
      <c r="C72" t="s">
        <v>17</v>
      </c>
      <c r="D72">
        <v>8002</v>
      </c>
      <c r="E72">
        <v>0.77700000000000002</v>
      </c>
      <c r="F72">
        <v>22.091229999999999</v>
      </c>
      <c r="G72">
        <v>2.1000000000000001E-2</v>
      </c>
    </row>
    <row r="73" spans="1:7">
      <c r="A73">
        <v>1983</v>
      </c>
      <c r="B73" t="s">
        <v>18</v>
      </c>
      <c r="C73" t="s">
        <v>22</v>
      </c>
      <c r="D73">
        <v>256</v>
      </c>
      <c r="E73">
        <v>2.5000000000000001E-2</v>
      </c>
      <c r="F73">
        <v>15.79468</v>
      </c>
      <c r="G73">
        <v>7.5999999999999998E-2</v>
      </c>
    </row>
    <row r="74" spans="1:7">
      <c r="A74">
        <v>1984</v>
      </c>
      <c r="B74" t="s">
        <v>13</v>
      </c>
      <c r="C74" t="s">
        <v>13</v>
      </c>
      <c r="D74">
        <v>14020</v>
      </c>
      <c r="E74">
        <v>1</v>
      </c>
      <c r="F74">
        <v>21.000229999999998</v>
      </c>
      <c r="G74">
        <v>1.7999999999999999E-2</v>
      </c>
    </row>
    <row r="75" spans="1:7">
      <c r="A75">
        <v>1984</v>
      </c>
      <c r="B75" t="s">
        <v>15</v>
      </c>
      <c r="C75" t="s">
        <v>16</v>
      </c>
      <c r="D75">
        <v>10730</v>
      </c>
      <c r="E75">
        <v>0.76500000000000001</v>
      </c>
      <c r="F75">
        <v>22.423030000000001</v>
      </c>
      <c r="G75">
        <v>1.7000000000000001E-2</v>
      </c>
    </row>
    <row r="76" spans="1:7">
      <c r="A76">
        <v>1984</v>
      </c>
      <c r="B76" t="s">
        <v>18</v>
      </c>
      <c r="C76" t="s">
        <v>19</v>
      </c>
      <c r="D76">
        <v>3289</v>
      </c>
      <c r="E76">
        <v>0.23499999999999999</v>
      </c>
      <c r="F76">
        <v>17.398869999999999</v>
      </c>
      <c r="G76">
        <v>2.4E-2</v>
      </c>
    </row>
    <row r="77" spans="1:7">
      <c r="A77">
        <v>1984</v>
      </c>
      <c r="B77" t="s">
        <v>15</v>
      </c>
      <c r="C77" t="s">
        <v>23</v>
      </c>
      <c r="D77">
        <v>55</v>
      </c>
      <c r="E77">
        <v>4.0000000000000001E-3</v>
      </c>
      <c r="F77">
        <v>19.289529999999999</v>
      </c>
      <c r="G77" t="s">
        <v>14</v>
      </c>
    </row>
    <row r="78" spans="1:7">
      <c r="A78">
        <v>1984</v>
      </c>
      <c r="B78" t="s">
        <v>18</v>
      </c>
      <c r="C78" t="s">
        <v>21</v>
      </c>
      <c r="D78">
        <v>676</v>
      </c>
      <c r="E78">
        <v>4.8000000000000001E-2</v>
      </c>
      <c r="F78">
        <v>16.113880000000002</v>
      </c>
      <c r="G78">
        <v>1.2E-2</v>
      </c>
    </row>
    <row r="79" spans="1:7">
      <c r="A79">
        <v>1984</v>
      </c>
      <c r="B79" t="s">
        <v>18</v>
      </c>
      <c r="C79" t="s">
        <v>20</v>
      </c>
      <c r="D79">
        <v>2043</v>
      </c>
      <c r="E79">
        <v>0.14599999999999999</v>
      </c>
      <c r="F79">
        <v>18.259989999999998</v>
      </c>
      <c r="G79">
        <v>2.7E-2</v>
      </c>
    </row>
    <row r="80" spans="1:7">
      <c r="A80">
        <v>1984</v>
      </c>
      <c r="B80" t="s">
        <v>15</v>
      </c>
      <c r="C80" t="s">
        <v>17</v>
      </c>
      <c r="D80">
        <v>10675</v>
      </c>
      <c r="E80">
        <v>0.76100000000000001</v>
      </c>
      <c r="F80">
        <v>22.4419</v>
      </c>
      <c r="G80">
        <v>1.7000000000000001E-2</v>
      </c>
    </row>
    <row r="81" spans="1:7">
      <c r="A81">
        <v>1984</v>
      </c>
      <c r="B81" t="s">
        <v>18</v>
      </c>
      <c r="C81" t="s">
        <v>22</v>
      </c>
      <c r="D81">
        <v>570</v>
      </c>
      <c r="E81">
        <v>4.1000000000000002E-2</v>
      </c>
      <c r="F81">
        <v>16.192419999999998</v>
      </c>
      <c r="G81">
        <v>2.5000000000000001E-2</v>
      </c>
    </row>
    <row r="82" spans="1:7">
      <c r="A82">
        <v>1985</v>
      </c>
      <c r="B82" t="s">
        <v>13</v>
      </c>
      <c r="C82" t="s">
        <v>13</v>
      </c>
      <c r="D82">
        <v>14460</v>
      </c>
      <c r="E82">
        <v>1</v>
      </c>
      <c r="F82">
        <v>21.319420000000001</v>
      </c>
      <c r="G82">
        <v>8.9999999999999993E-3</v>
      </c>
    </row>
    <row r="83" spans="1:7">
      <c r="A83">
        <v>1985</v>
      </c>
      <c r="B83" t="s">
        <v>15</v>
      </c>
      <c r="C83" t="s">
        <v>16</v>
      </c>
      <c r="D83">
        <v>10879</v>
      </c>
      <c r="E83">
        <v>0.752</v>
      </c>
      <c r="F83">
        <v>22.988800000000001</v>
      </c>
      <c r="G83">
        <v>8.9999999999999993E-3</v>
      </c>
    </row>
    <row r="84" spans="1:7">
      <c r="A84">
        <v>1985</v>
      </c>
      <c r="B84" t="s">
        <v>18</v>
      </c>
      <c r="C84" t="s">
        <v>19</v>
      </c>
      <c r="D84">
        <v>3581</v>
      </c>
      <c r="E84">
        <v>0.248</v>
      </c>
      <c r="F84">
        <v>17.466259999999998</v>
      </c>
      <c r="G84">
        <v>1.0999999999999999E-2</v>
      </c>
    </row>
    <row r="85" spans="1:7">
      <c r="A85">
        <v>1985</v>
      </c>
      <c r="B85" t="s">
        <v>15</v>
      </c>
      <c r="C85" t="s">
        <v>23</v>
      </c>
      <c r="D85">
        <v>88</v>
      </c>
      <c r="E85">
        <v>6.0000000000000001E-3</v>
      </c>
      <c r="F85">
        <v>20.08032</v>
      </c>
      <c r="G85" t="s">
        <v>14</v>
      </c>
    </row>
    <row r="86" spans="1:7">
      <c r="A86">
        <v>1985</v>
      </c>
      <c r="B86" t="s">
        <v>18</v>
      </c>
      <c r="C86" t="s">
        <v>21</v>
      </c>
      <c r="D86">
        <v>855</v>
      </c>
      <c r="E86">
        <v>5.8999999999999997E-2</v>
      </c>
      <c r="F86">
        <v>16.545829999999999</v>
      </c>
      <c r="G86">
        <v>3.0000000000000001E-3</v>
      </c>
    </row>
    <row r="87" spans="1:7">
      <c r="A87">
        <v>1985</v>
      </c>
      <c r="B87" t="s">
        <v>18</v>
      </c>
      <c r="C87" t="s">
        <v>20</v>
      </c>
      <c r="D87">
        <v>2078</v>
      </c>
      <c r="E87">
        <v>0.14399999999999999</v>
      </c>
      <c r="F87">
        <v>18.201370000000001</v>
      </c>
      <c r="G87">
        <v>1.2E-2</v>
      </c>
    </row>
    <row r="88" spans="1:7">
      <c r="A88">
        <v>1985</v>
      </c>
      <c r="B88" t="s">
        <v>15</v>
      </c>
      <c r="C88" t="s">
        <v>17</v>
      </c>
      <c r="D88">
        <v>10791</v>
      </c>
      <c r="E88">
        <v>0.746</v>
      </c>
      <c r="F88">
        <v>23.015930000000001</v>
      </c>
      <c r="G88">
        <v>8.9999999999999993E-3</v>
      </c>
    </row>
    <row r="89" spans="1:7">
      <c r="A89">
        <v>1985</v>
      </c>
      <c r="B89" t="s">
        <v>18</v>
      </c>
      <c r="C89" t="s">
        <v>22</v>
      </c>
      <c r="D89">
        <v>648</v>
      </c>
      <c r="E89">
        <v>4.4999999999999998E-2</v>
      </c>
      <c r="F89">
        <v>16.53857</v>
      </c>
      <c r="G89">
        <v>1.7000000000000001E-2</v>
      </c>
    </row>
    <row r="90" spans="1:7">
      <c r="A90">
        <v>1986</v>
      </c>
      <c r="B90" t="s">
        <v>13</v>
      </c>
      <c r="C90" t="s">
        <v>13</v>
      </c>
      <c r="D90">
        <v>15365</v>
      </c>
      <c r="E90">
        <v>1</v>
      </c>
      <c r="F90">
        <v>21.844329999999999</v>
      </c>
      <c r="G90">
        <v>4.0000000000000001E-3</v>
      </c>
    </row>
    <row r="91" spans="1:7">
      <c r="A91">
        <v>1986</v>
      </c>
      <c r="B91" t="s">
        <v>15</v>
      </c>
      <c r="C91" t="s">
        <v>16</v>
      </c>
      <c r="D91">
        <v>11074</v>
      </c>
      <c r="E91">
        <v>0.72099999999999997</v>
      </c>
      <c r="F91">
        <v>23.691839999999999</v>
      </c>
      <c r="G91">
        <v>3.0000000000000001E-3</v>
      </c>
    </row>
    <row r="92" spans="1:7">
      <c r="A92">
        <v>1986</v>
      </c>
      <c r="B92" t="s">
        <v>18</v>
      </c>
      <c r="C92" t="s">
        <v>19</v>
      </c>
      <c r="D92">
        <v>4291</v>
      </c>
      <c r="E92">
        <v>0.27900000000000003</v>
      </c>
      <c r="F92">
        <v>18.184709999999999</v>
      </c>
      <c r="G92">
        <v>7.0000000000000001E-3</v>
      </c>
    </row>
    <row r="93" spans="1:7">
      <c r="A93">
        <v>1986</v>
      </c>
      <c r="B93" t="s">
        <v>15</v>
      </c>
      <c r="C93" t="s">
        <v>23</v>
      </c>
      <c r="D93">
        <v>59</v>
      </c>
      <c r="E93">
        <v>4.0000000000000001E-3</v>
      </c>
      <c r="F93">
        <v>18.924659999999999</v>
      </c>
      <c r="G93">
        <v>0</v>
      </c>
    </row>
    <row r="94" spans="1:7">
      <c r="A94">
        <v>1986</v>
      </c>
      <c r="B94" t="s">
        <v>18</v>
      </c>
      <c r="C94" t="s">
        <v>21</v>
      </c>
      <c r="D94">
        <v>1044</v>
      </c>
      <c r="E94">
        <v>6.8000000000000005E-2</v>
      </c>
      <c r="F94">
        <v>17.469889999999999</v>
      </c>
      <c r="G94">
        <v>4.0000000000000001E-3</v>
      </c>
    </row>
    <row r="95" spans="1:7">
      <c r="A95">
        <v>1986</v>
      </c>
      <c r="B95" t="s">
        <v>18</v>
      </c>
      <c r="C95" t="s">
        <v>20</v>
      </c>
      <c r="D95">
        <v>2532</v>
      </c>
      <c r="E95">
        <v>0.16500000000000001</v>
      </c>
      <c r="F95">
        <v>18.862500000000001</v>
      </c>
      <c r="G95">
        <v>6.0000000000000001E-3</v>
      </c>
    </row>
    <row r="96" spans="1:7">
      <c r="A96">
        <v>1986</v>
      </c>
      <c r="B96" t="s">
        <v>15</v>
      </c>
      <c r="C96" t="s">
        <v>17</v>
      </c>
      <c r="D96">
        <v>11015</v>
      </c>
      <c r="E96">
        <v>0.71699999999999997</v>
      </c>
      <c r="F96">
        <v>23.724019999999999</v>
      </c>
      <c r="G96">
        <v>3.0000000000000001E-3</v>
      </c>
    </row>
    <row r="97" spans="1:7">
      <c r="A97">
        <v>1986</v>
      </c>
      <c r="B97" t="s">
        <v>18</v>
      </c>
      <c r="C97" t="s">
        <v>22</v>
      </c>
      <c r="D97">
        <v>714</v>
      </c>
      <c r="E97">
        <v>4.5999999999999999E-2</v>
      </c>
      <c r="F97">
        <v>17.03397</v>
      </c>
      <c r="G97">
        <v>1.7000000000000001E-2</v>
      </c>
    </row>
    <row r="98" spans="1:7">
      <c r="A98">
        <v>1987</v>
      </c>
      <c r="B98" t="s">
        <v>13</v>
      </c>
      <c r="C98" t="s">
        <v>13</v>
      </c>
      <c r="D98">
        <v>14865</v>
      </c>
      <c r="E98">
        <v>1</v>
      </c>
      <c r="F98">
        <v>21.971969999999999</v>
      </c>
      <c r="G98">
        <v>3.0000000000000001E-3</v>
      </c>
    </row>
    <row r="99" spans="1:7">
      <c r="A99">
        <v>1987</v>
      </c>
      <c r="B99" t="s">
        <v>15</v>
      </c>
      <c r="C99" t="s">
        <v>16</v>
      </c>
      <c r="D99">
        <v>10826</v>
      </c>
      <c r="E99">
        <v>0.72799999999999998</v>
      </c>
      <c r="F99">
        <v>23.759720000000002</v>
      </c>
      <c r="G99">
        <v>2E-3</v>
      </c>
    </row>
    <row r="100" spans="1:7">
      <c r="A100">
        <v>1987</v>
      </c>
      <c r="B100" t="s">
        <v>18</v>
      </c>
      <c r="C100" t="s">
        <v>19</v>
      </c>
      <c r="D100">
        <v>4039</v>
      </c>
      <c r="E100">
        <v>0.27200000000000002</v>
      </c>
      <c r="F100">
        <v>18.284590000000001</v>
      </c>
      <c r="G100">
        <v>3.0000000000000001E-3</v>
      </c>
    </row>
    <row r="101" spans="1:7">
      <c r="A101">
        <v>1987</v>
      </c>
      <c r="B101" t="s">
        <v>15</v>
      </c>
      <c r="C101" t="s">
        <v>23</v>
      </c>
      <c r="D101">
        <v>95</v>
      </c>
      <c r="E101">
        <v>6.0000000000000001E-3</v>
      </c>
      <c r="F101">
        <v>19.424710000000001</v>
      </c>
      <c r="G101" t="s">
        <v>14</v>
      </c>
    </row>
    <row r="102" spans="1:7">
      <c r="A102">
        <v>1987</v>
      </c>
      <c r="B102" t="s">
        <v>18</v>
      </c>
      <c r="C102" t="s">
        <v>21</v>
      </c>
      <c r="D102">
        <v>1114</v>
      </c>
      <c r="E102">
        <v>7.4999999999999997E-2</v>
      </c>
      <c r="F102">
        <v>17.659369999999999</v>
      </c>
      <c r="G102">
        <v>1E-3</v>
      </c>
    </row>
    <row r="103" spans="1:7">
      <c r="A103">
        <v>1987</v>
      </c>
      <c r="B103" t="s">
        <v>18</v>
      </c>
      <c r="C103" t="s">
        <v>20</v>
      </c>
      <c r="D103">
        <v>2147</v>
      </c>
      <c r="E103">
        <v>0.14399999999999999</v>
      </c>
      <c r="F103">
        <v>19.038509999999999</v>
      </c>
      <c r="G103">
        <v>3.0000000000000001E-3</v>
      </c>
    </row>
    <row r="104" spans="1:7">
      <c r="A104">
        <v>1987</v>
      </c>
      <c r="B104" t="s">
        <v>15</v>
      </c>
      <c r="C104" t="s">
        <v>17</v>
      </c>
      <c r="D104">
        <v>10731</v>
      </c>
      <c r="E104">
        <v>0.72199999999999998</v>
      </c>
      <c r="F104">
        <v>23.80659</v>
      </c>
      <c r="G104">
        <v>3.0000000000000001E-3</v>
      </c>
    </row>
    <row r="105" spans="1:7">
      <c r="A105">
        <v>1987</v>
      </c>
      <c r="B105" t="s">
        <v>18</v>
      </c>
      <c r="C105" t="s">
        <v>22</v>
      </c>
      <c r="D105">
        <v>779</v>
      </c>
      <c r="E105">
        <v>5.1999999999999998E-2</v>
      </c>
      <c r="F105">
        <v>17.273859999999999</v>
      </c>
      <c r="G105">
        <v>5.0000000000000001E-3</v>
      </c>
    </row>
    <row r="106" spans="1:7">
      <c r="A106">
        <v>1988</v>
      </c>
      <c r="B106" t="s">
        <v>13</v>
      </c>
      <c r="C106" t="s">
        <v>13</v>
      </c>
      <c r="D106">
        <v>15295</v>
      </c>
      <c r="E106">
        <v>1</v>
      </c>
      <c r="F106">
        <v>21.863530000000001</v>
      </c>
      <c r="G106">
        <v>1E-3</v>
      </c>
    </row>
    <row r="107" spans="1:7">
      <c r="A107">
        <v>1988</v>
      </c>
      <c r="B107" t="s">
        <v>15</v>
      </c>
      <c r="C107" t="s">
        <v>16</v>
      </c>
      <c r="D107">
        <v>10845</v>
      </c>
      <c r="E107">
        <v>0.70899999999999996</v>
      </c>
      <c r="F107">
        <v>24.0868</v>
      </c>
      <c r="G107">
        <v>0</v>
      </c>
    </row>
    <row r="108" spans="1:7">
      <c r="A108">
        <v>1988</v>
      </c>
      <c r="B108" t="s">
        <v>18</v>
      </c>
      <c r="C108" t="s">
        <v>19</v>
      </c>
      <c r="D108">
        <v>4450</v>
      </c>
      <c r="E108">
        <v>0.29099999999999998</v>
      </c>
      <c r="F108">
        <v>17.848590000000002</v>
      </c>
      <c r="G108">
        <v>2E-3</v>
      </c>
    </row>
    <row r="109" spans="1:7">
      <c r="A109">
        <v>1988</v>
      </c>
      <c r="B109" t="s">
        <v>15</v>
      </c>
      <c r="C109" t="s">
        <v>23</v>
      </c>
      <c r="D109">
        <v>109</v>
      </c>
      <c r="E109">
        <v>7.0000000000000001E-3</v>
      </c>
      <c r="F109">
        <v>19.24756</v>
      </c>
      <c r="G109" t="s">
        <v>14</v>
      </c>
    </row>
    <row r="110" spans="1:7">
      <c r="A110">
        <v>1988</v>
      </c>
      <c r="B110" t="s">
        <v>18</v>
      </c>
      <c r="C110" t="s">
        <v>22</v>
      </c>
      <c r="D110">
        <v>859</v>
      </c>
      <c r="E110">
        <v>5.6000000000000001E-2</v>
      </c>
      <c r="F110">
        <v>17.023099999999999</v>
      </c>
      <c r="G110">
        <v>3.0000000000000001E-3</v>
      </c>
    </row>
    <row r="111" spans="1:7">
      <c r="A111">
        <v>1988</v>
      </c>
      <c r="B111" t="s">
        <v>18</v>
      </c>
      <c r="C111" t="s">
        <v>21</v>
      </c>
      <c r="D111">
        <v>1133</v>
      </c>
      <c r="E111">
        <v>7.3999999999999996E-2</v>
      </c>
      <c r="F111">
        <v>17.87781</v>
      </c>
      <c r="G111">
        <v>1E-3</v>
      </c>
    </row>
    <row r="112" spans="1:7">
      <c r="A112">
        <v>1988</v>
      </c>
      <c r="B112" t="s">
        <v>18</v>
      </c>
      <c r="C112" t="s">
        <v>20</v>
      </c>
      <c r="D112">
        <v>2459</v>
      </c>
      <c r="E112">
        <v>0.161</v>
      </c>
      <c r="F112">
        <v>18.14217</v>
      </c>
      <c r="G112">
        <v>2E-3</v>
      </c>
    </row>
    <row r="113" spans="1:7">
      <c r="A113">
        <v>1988</v>
      </c>
      <c r="B113" t="s">
        <v>15</v>
      </c>
      <c r="C113" t="s">
        <v>17</v>
      </c>
      <c r="D113">
        <v>10736</v>
      </c>
      <c r="E113">
        <v>0.70199999999999996</v>
      </c>
      <c r="F113">
        <v>24.148569999999999</v>
      </c>
      <c r="G113">
        <v>0</v>
      </c>
    </row>
    <row r="114" spans="1:7">
      <c r="A114">
        <v>1989</v>
      </c>
      <c r="B114" t="s">
        <v>13</v>
      </c>
      <c r="C114" t="s">
        <v>13</v>
      </c>
      <c r="D114">
        <v>14453</v>
      </c>
      <c r="E114">
        <v>1</v>
      </c>
      <c r="F114">
        <v>21.420490000000001</v>
      </c>
      <c r="G114">
        <v>1E-3</v>
      </c>
    </row>
    <row r="115" spans="1:7">
      <c r="A115">
        <v>1989</v>
      </c>
      <c r="B115" t="s">
        <v>15</v>
      </c>
      <c r="C115" t="s">
        <v>16</v>
      </c>
      <c r="D115">
        <v>10126</v>
      </c>
      <c r="E115">
        <v>0.70099999999999996</v>
      </c>
      <c r="F115">
        <v>23.649290000000001</v>
      </c>
      <c r="G115">
        <v>0</v>
      </c>
    </row>
    <row r="116" spans="1:7">
      <c r="A116">
        <v>1989</v>
      </c>
      <c r="B116" t="s">
        <v>18</v>
      </c>
      <c r="C116" t="s">
        <v>19</v>
      </c>
      <c r="D116">
        <v>4327</v>
      </c>
      <c r="E116">
        <v>0.29899999999999999</v>
      </c>
      <c r="F116">
        <v>17.550090000000001</v>
      </c>
      <c r="G116">
        <v>2E-3</v>
      </c>
    </row>
    <row r="117" spans="1:7">
      <c r="A117">
        <v>1989</v>
      </c>
      <c r="B117" t="s">
        <v>15</v>
      </c>
      <c r="C117" t="s">
        <v>23</v>
      </c>
      <c r="D117">
        <v>108</v>
      </c>
      <c r="E117">
        <v>7.0000000000000001E-3</v>
      </c>
      <c r="F117">
        <v>19.11214</v>
      </c>
      <c r="G117" t="s">
        <v>14</v>
      </c>
    </row>
    <row r="118" spans="1:7">
      <c r="A118">
        <v>1989</v>
      </c>
      <c r="B118" t="s">
        <v>18</v>
      </c>
      <c r="C118" t="s">
        <v>22</v>
      </c>
      <c r="D118">
        <v>818</v>
      </c>
      <c r="E118">
        <v>5.7000000000000002E-2</v>
      </c>
      <c r="F118">
        <v>16.552669999999999</v>
      </c>
      <c r="G118">
        <v>3.0000000000000001E-3</v>
      </c>
    </row>
    <row r="119" spans="1:7">
      <c r="A119">
        <v>1989</v>
      </c>
      <c r="B119" t="s">
        <v>18</v>
      </c>
      <c r="C119" t="s">
        <v>21</v>
      </c>
      <c r="D119">
        <v>1278</v>
      </c>
      <c r="E119">
        <v>8.7999999999999995E-2</v>
      </c>
      <c r="F119">
        <v>17.796790000000001</v>
      </c>
      <c r="G119">
        <v>1E-3</v>
      </c>
    </row>
    <row r="120" spans="1:7">
      <c r="A120">
        <v>1989</v>
      </c>
      <c r="B120" t="s">
        <v>18</v>
      </c>
      <c r="C120" t="s">
        <v>20</v>
      </c>
      <c r="D120">
        <v>2232</v>
      </c>
      <c r="E120">
        <v>0.154</v>
      </c>
      <c r="F120">
        <v>17.802060000000001</v>
      </c>
      <c r="G120">
        <v>2E-3</v>
      </c>
    </row>
    <row r="121" spans="1:7">
      <c r="A121">
        <v>1989</v>
      </c>
      <c r="B121" t="s">
        <v>15</v>
      </c>
      <c r="C121" t="s">
        <v>17</v>
      </c>
      <c r="D121">
        <v>10018</v>
      </c>
      <c r="E121">
        <v>0.69299999999999995</v>
      </c>
      <c r="F121">
        <v>23.709869999999999</v>
      </c>
      <c r="G121">
        <v>0</v>
      </c>
    </row>
    <row r="122" spans="1:7">
      <c r="A122">
        <v>1990</v>
      </c>
      <c r="B122" t="s">
        <v>13</v>
      </c>
      <c r="C122" t="s">
        <v>13</v>
      </c>
      <c r="D122">
        <v>12615</v>
      </c>
      <c r="E122">
        <v>1</v>
      </c>
      <c r="F122">
        <v>21.157520000000002</v>
      </c>
      <c r="G122">
        <v>1E-3</v>
      </c>
    </row>
    <row r="123" spans="1:7">
      <c r="A123">
        <v>1990</v>
      </c>
      <c r="B123" t="s">
        <v>15</v>
      </c>
      <c r="C123" t="s">
        <v>16</v>
      </c>
      <c r="D123">
        <v>8875</v>
      </c>
      <c r="E123">
        <v>0.70399999999999996</v>
      </c>
      <c r="F123">
        <v>23.29344</v>
      </c>
      <c r="G123">
        <v>0</v>
      </c>
    </row>
    <row r="124" spans="1:7">
      <c r="A124">
        <v>1990</v>
      </c>
      <c r="B124" t="s">
        <v>18</v>
      </c>
      <c r="C124" t="s">
        <v>19</v>
      </c>
      <c r="D124">
        <v>3740</v>
      </c>
      <c r="E124">
        <v>0.29599999999999999</v>
      </c>
      <c r="F124">
        <v>17.376359999999998</v>
      </c>
      <c r="G124">
        <v>2E-3</v>
      </c>
    </row>
    <row r="125" spans="1:7">
      <c r="A125">
        <v>1990</v>
      </c>
      <c r="B125" t="s">
        <v>15</v>
      </c>
      <c r="C125" t="s">
        <v>23</v>
      </c>
      <c r="D125">
        <v>65</v>
      </c>
      <c r="E125">
        <v>5.0000000000000001E-3</v>
      </c>
      <c r="F125">
        <v>18.845289999999999</v>
      </c>
      <c r="G125" t="s">
        <v>14</v>
      </c>
    </row>
    <row r="126" spans="1:7">
      <c r="A126">
        <v>1990</v>
      </c>
      <c r="B126" t="s">
        <v>18</v>
      </c>
      <c r="C126" t="s">
        <v>22</v>
      </c>
      <c r="D126">
        <v>643</v>
      </c>
      <c r="E126">
        <v>5.0999999999999997E-2</v>
      </c>
      <c r="F126">
        <v>16.436219999999999</v>
      </c>
      <c r="G126">
        <v>3.0000000000000001E-3</v>
      </c>
    </row>
    <row r="127" spans="1:7">
      <c r="A127">
        <v>1990</v>
      </c>
      <c r="B127" t="s">
        <v>18</v>
      </c>
      <c r="C127" t="s">
        <v>21</v>
      </c>
      <c r="D127">
        <v>1262</v>
      </c>
      <c r="E127">
        <v>0.1</v>
      </c>
      <c r="F127">
        <v>17.84376</v>
      </c>
      <c r="G127">
        <v>1E-3</v>
      </c>
    </row>
    <row r="128" spans="1:7">
      <c r="A128">
        <v>1990</v>
      </c>
      <c r="B128" t="s">
        <v>18</v>
      </c>
      <c r="C128" t="s">
        <v>20</v>
      </c>
      <c r="D128">
        <v>1835</v>
      </c>
      <c r="E128">
        <v>0.14499999999999999</v>
      </c>
      <c r="F128">
        <v>17.411529999999999</v>
      </c>
      <c r="G128">
        <v>2E-3</v>
      </c>
    </row>
    <row r="129" spans="1:7">
      <c r="A129">
        <v>1990</v>
      </c>
      <c r="B129" t="s">
        <v>15</v>
      </c>
      <c r="C129" t="s">
        <v>17</v>
      </c>
      <c r="D129">
        <v>8810</v>
      </c>
      <c r="E129">
        <v>0.69799999999999995</v>
      </c>
      <c r="F129">
        <v>23.334289999999999</v>
      </c>
      <c r="G129">
        <v>0</v>
      </c>
    </row>
    <row r="130" spans="1:7">
      <c r="A130">
        <v>1991</v>
      </c>
      <c r="B130" t="s">
        <v>13</v>
      </c>
      <c r="C130" t="s">
        <v>13</v>
      </c>
      <c r="D130">
        <v>12573</v>
      </c>
      <c r="E130">
        <v>1</v>
      </c>
      <c r="F130">
        <v>21.256419999999999</v>
      </c>
      <c r="G130">
        <v>1E-3</v>
      </c>
    </row>
    <row r="131" spans="1:7">
      <c r="A131">
        <v>1991</v>
      </c>
      <c r="B131" t="s">
        <v>15</v>
      </c>
      <c r="C131" t="s">
        <v>16</v>
      </c>
      <c r="D131">
        <v>8747</v>
      </c>
      <c r="E131">
        <v>0.69599999999999995</v>
      </c>
      <c r="F131">
        <v>23.257770000000001</v>
      </c>
      <c r="G131">
        <v>1E-3</v>
      </c>
    </row>
    <row r="132" spans="1:7">
      <c r="A132">
        <v>1991</v>
      </c>
      <c r="B132" t="s">
        <v>18</v>
      </c>
      <c r="C132" t="s">
        <v>19</v>
      </c>
      <c r="D132">
        <v>3825</v>
      </c>
      <c r="E132">
        <v>0.30399999999999999</v>
      </c>
      <c r="F132">
        <v>17.761320000000001</v>
      </c>
      <c r="G132">
        <v>1E-3</v>
      </c>
    </row>
    <row r="133" spans="1:7">
      <c r="A133">
        <v>1991</v>
      </c>
      <c r="B133" t="s">
        <v>15</v>
      </c>
      <c r="C133" t="s">
        <v>23</v>
      </c>
      <c r="D133">
        <v>224</v>
      </c>
      <c r="E133">
        <v>1.7999999999999999E-2</v>
      </c>
      <c r="F133">
        <v>18.208490000000001</v>
      </c>
      <c r="G133" t="s">
        <v>14</v>
      </c>
    </row>
    <row r="134" spans="1:7">
      <c r="A134">
        <v>1991</v>
      </c>
      <c r="B134" t="s">
        <v>18</v>
      </c>
      <c r="C134" t="s">
        <v>22</v>
      </c>
      <c r="D134">
        <v>871</v>
      </c>
      <c r="E134">
        <v>6.9000000000000006E-2</v>
      </c>
      <c r="F134">
        <v>16.733250000000002</v>
      </c>
      <c r="G134">
        <v>2E-3</v>
      </c>
    </row>
    <row r="135" spans="1:7">
      <c r="A135">
        <v>1991</v>
      </c>
      <c r="B135" t="s">
        <v>18</v>
      </c>
      <c r="C135" t="s">
        <v>21</v>
      </c>
      <c r="D135">
        <v>1034</v>
      </c>
      <c r="E135">
        <v>8.2000000000000003E-2</v>
      </c>
      <c r="F135">
        <v>17.91037</v>
      </c>
      <c r="G135">
        <v>1E-3</v>
      </c>
    </row>
    <row r="136" spans="1:7">
      <c r="A136">
        <v>1991</v>
      </c>
      <c r="B136" t="s">
        <v>18</v>
      </c>
      <c r="C136" t="s">
        <v>20</v>
      </c>
      <c r="D136">
        <v>1920</v>
      </c>
      <c r="E136">
        <v>0.153</v>
      </c>
      <c r="F136">
        <v>18.186879999999999</v>
      </c>
      <c r="G136">
        <v>2E-3</v>
      </c>
    </row>
    <row r="137" spans="1:7">
      <c r="A137">
        <v>1991</v>
      </c>
      <c r="B137" t="s">
        <v>15</v>
      </c>
      <c r="C137" t="s">
        <v>17</v>
      </c>
      <c r="D137">
        <v>8524</v>
      </c>
      <c r="E137">
        <v>0.67800000000000005</v>
      </c>
      <c r="F137">
        <v>23.428249999999998</v>
      </c>
      <c r="G137">
        <v>1E-3</v>
      </c>
    </row>
    <row r="138" spans="1:7">
      <c r="A138">
        <v>1992</v>
      </c>
      <c r="B138" t="s">
        <v>13</v>
      </c>
      <c r="C138" t="s">
        <v>13</v>
      </c>
      <c r="D138">
        <v>12172</v>
      </c>
      <c r="E138">
        <v>1</v>
      </c>
      <c r="F138">
        <v>20.79365</v>
      </c>
      <c r="G138">
        <v>1E-3</v>
      </c>
    </row>
    <row r="139" spans="1:7">
      <c r="A139">
        <v>1992</v>
      </c>
      <c r="B139" t="s">
        <v>15</v>
      </c>
      <c r="C139" t="s">
        <v>16</v>
      </c>
      <c r="D139">
        <v>8350</v>
      </c>
      <c r="E139">
        <v>0.68600000000000005</v>
      </c>
      <c r="F139">
        <v>22.87528</v>
      </c>
      <c r="G139">
        <v>1E-3</v>
      </c>
    </row>
    <row r="140" spans="1:7">
      <c r="A140">
        <v>1992</v>
      </c>
      <c r="B140" t="s">
        <v>18</v>
      </c>
      <c r="C140" t="s">
        <v>19</v>
      </c>
      <c r="D140">
        <v>3822</v>
      </c>
      <c r="E140">
        <v>0.314</v>
      </c>
      <c r="F140">
        <v>17.345050000000001</v>
      </c>
      <c r="G140">
        <v>1E-3</v>
      </c>
    </row>
    <row r="141" spans="1:7">
      <c r="A141">
        <v>1992</v>
      </c>
      <c r="B141" t="s">
        <v>15</v>
      </c>
      <c r="C141" t="s">
        <v>23</v>
      </c>
      <c r="D141">
        <v>243</v>
      </c>
      <c r="E141">
        <v>0.02</v>
      </c>
      <c r="F141">
        <v>17.843489999999999</v>
      </c>
      <c r="G141" t="s">
        <v>14</v>
      </c>
    </row>
    <row r="142" spans="1:7">
      <c r="A142">
        <v>1992</v>
      </c>
      <c r="B142" t="s">
        <v>18</v>
      </c>
      <c r="C142" t="s">
        <v>22</v>
      </c>
      <c r="D142">
        <v>761</v>
      </c>
      <c r="E142">
        <v>6.2E-2</v>
      </c>
      <c r="F142">
        <v>16.203309999999998</v>
      </c>
      <c r="G142" t="s">
        <v>14</v>
      </c>
    </row>
    <row r="143" spans="1:7">
      <c r="A143">
        <v>1992</v>
      </c>
      <c r="B143" t="s">
        <v>18</v>
      </c>
      <c r="C143" t="s">
        <v>21</v>
      </c>
      <c r="D143">
        <v>1221</v>
      </c>
      <c r="E143">
        <v>0.1</v>
      </c>
      <c r="F143">
        <v>17.92191</v>
      </c>
      <c r="G143">
        <v>1E-3</v>
      </c>
    </row>
    <row r="144" spans="1:7">
      <c r="A144">
        <v>1992</v>
      </c>
      <c r="B144" t="s">
        <v>18</v>
      </c>
      <c r="C144" t="s">
        <v>20</v>
      </c>
      <c r="D144">
        <v>1840</v>
      </c>
      <c r="E144">
        <v>0.151</v>
      </c>
      <c r="F144">
        <v>17.480869999999999</v>
      </c>
      <c r="G144">
        <v>1E-3</v>
      </c>
    </row>
    <row r="145" spans="1:7">
      <c r="A145">
        <v>1992</v>
      </c>
      <c r="B145" t="s">
        <v>15</v>
      </c>
      <c r="C145" t="s">
        <v>17</v>
      </c>
      <c r="D145">
        <v>8108</v>
      </c>
      <c r="E145">
        <v>0.66600000000000004</v>
      </c>
      <c r="F145">
        <v>23.069949999999999</v>
      </c>
      <c r="G145">
        <v>1E-3</v>
      </c>
    </row>
    <row r="146" spans="1:7">
      <c r="A146">
        <v>1993</v>
      </c>
      <c r="B146" t="s">
        <v>13</v>
      </c>
      <c r="C146" t="s">
        <v>13</v>
      </c>
      <c r="D146">
        <v>13211</v>
      </c>
      <c r="E146">
        <v>1</v>
      </c>
      <c r="F146">
        <v>20.8794</v>
      </c>
      <c r="G146" t="s">
        <v>14</v>
      </c>
    </row>
    <row r="147" spans="1:7">
      <c r="A147">
        <v>1993</v>
      </c>
      <c r="B147" t="s">
        <v>15</v>
      </c>
      <c r="C147" t="s">
        <v>16</v>
      </c>
      <c r="D147">
        <v>8929</v>
      </c>
      <c r="E147">
        <v>0.67600000000000005</v>
      </c>
      <c r="F147">
        <v>22.999369999999999</v>
      </c>
      <c r="G147" t="s">
        <v>14</v>
      </c>
    </row>
    <row r="148" spans="1:7">
      <c r="A148">
        <v>1993</v>
      </c>
      <c r="B148" t="s">
        <v>18</v>
      </c>
      <c r="C148" t="s">
        <v>19</v>
      </c>
      <c r="D148">
        <v>4281</v>
      </c>
      <c r="E148">
        <v>0.32400000000000001</v>
      </c>
      <c r="F148">
        <v>17.512820000000001</v>
      </c>
      <c r="G148" t="s">
        <v>14</v>
      </c>
    </row>
    <row r="149" spans="1:7">
      <c r="A149">
        <v>1993</v>
      </c>
      <c r="B149" t="s">
        <v>15</v>
      </c>
      <c r="C149" t="s">
        <v>23</v>
      </c>
      <c r="D149">
        <v>473</v>
      </c>
      <c r="E149">
        <v>3.5999999999999997E-2</v>
      </c>
      <c r="F149">
        <v>17.029199999999999</v>
      </c>
      <c r="G149" t="s">
        <v>14</v>
      </c>
    </row>
    <row r="150" spans="1:7">
      <c r="A150">
        <v>1993</v>
      </c>
      <c r="B150" t="s">
        <v>18</v>
      </c>
      <c r="C150" t="s">
        <v>22</v>
      </c>
      <c r="D150">
        <v>838</v>
      </c>
      <c r="E150">
        <v>6.3E-2</v>
      </c>
      <c r="F150">
        <v>16.29119</v>
      </c>
      <c r="G150" t="s">
        <v>14</v>
      </c>
    </row>
    <row r="151" spans="1:7">
      <c r="A151">
        <v>1993</v>
      </c>
      <c r="B151" t="s">
        <v>18</v>
      </c>
      <c r="C151" t="s">
        <v>21</v>
      </c>
      <c r="D151">
        <v>1441</v>
      </c>
      <c r="E151">
        <v>0.109</v>
      </c>
      <c r="F151">
        <v>18.202159999999999</v>
      </c>
      <c r="G151" t="s">
        <v>14</v>
      </c>
    </row>
    <row r="152" spans="1:7">
      <c r="A152">
        <v>1993</v>
      </c>
      <c r="B152" t="s">
        <v>18</v>
      </c>
      <c r="C152" t="s">
        <v>20</v>
      </c>
      <c r="D152">
        <v>2002</v>
      </c>
      <c r="E152">
        <v>0.152</v>
      </c>
      <c r="F152">
        <v>17.58531</v>
      </c>
      <c r="G152" t="s">
        <v>14</v>
      </c>
    </row>
    <row r="153" spans="1:7">
      <c r="A153">
        <v>1993</v>
      </c>
      <c r="B153" t="s">
        <v>15</v>
      </c>
      <c r="C153" t="s">
        <v>17</v>
      </c>
      <c r="D153">
        <v>8456</v>
      </c>
      <c r="E153">
        <v>0.64</v>
      </c>
      <c r="F153">
        <v>23.459140000000001</v>
      </c>
      <c r="G153" t="s">
        <v>14</v>
      </c>
    </row>
    <row r="154" spans="1:7">
      <c r="A154">
        <v>1994</v>
      </c>
      <c r="B154" t="s">
        <v>13</v>
      </c>
      <c r="C154" t="s">
        <v>13</v>
      </c>
      <c r="D154">
        <v>14125</v>
      </c>
      <c r="E154">
        <v>1</v>
      </c>
      <c r="F154">
        <v>20.377520000000001</v>
      </c>
      <c r="G154">
        <v>0</v>
      </c>
    </row>
    <row r="155" spans="1:7">
      <c r="A155">
        <v>1994</v>
      </c>
      <c r="B155" t="s">
        <v>15</v>
      </c>
      <c r="C155" t="s">
        <v>16</v>
      </c>
      <c r="D155">
        <v>8747</v>
      </c>
      <c r="E155">
        <v>0.61899999999999999</v>
      </c>
      <c r="F155">
        <v>23.019680000000001</v>
      </c>
      <c r="G155">
        <v>0</v>
      </c>
    </row>
    <row r="156" spans="1:7">
      <c r="A156">
        <v>1994</v>
      </c>
      <c r="B156" t="s">
        <v>18</v>
      </c>
      <c r="C156" t="s">
        <v>19</v>
      </c>
      <c r="D156">
        <v>5378</v>
      </c>
      <c r="E156">
        <v>0.38100000000000001</v>
      </c>
      <c r="F156">
        <v>17.17211</v>
      </c>
      <c r="G156" t="s">
        <v>14</v>
      </c>
    </row>
    <row r="157" spans="1:7">
      <c r="A157">
        <v>1994</v>
      </c>
      <c r="B157" t="s">
        <v>15</v>
      </c>
      <c r="C157" t="s">
        <v>23</v>
      </c>
      <c r="D157">
        <v>332</v>
      </c>
      <c r="E157">
        <v>2.3E-2</v>
      </c>
      <c r="F157">
        <v>18.03998</v>
      </c>
      <c r="G157" t="s">
        <v>14</v>
      </c>
    </row>
    <row r="158" spans="1:7">
      <c r="A158">
        <v>1994</v>
      </c>
      <c r="B158" t="s">
        <v>18</v>
      </c>
      <c r="C158" t="s">
        <v>22</v>
      </c>
      <c r="D158">
        <v>1291</v>
      </c>
      <c r="E158">
        <v>9.0999999999999998E-2</v>
      </c>
      <c r="F158">
        <v>16.00656</v>
      </c>
      <c r="G158" t="s">
        <v>14</v>
      </c>
    </row>
    <row r="159" spans="1:7">
      <c r="A159">
        <v>1994</v>
      </c>
      <c r="B159" t="s">
        <v>18</v>
      </c>
      <c r="C159" t="s">
        <v>21</v>
      </c>
      <c r="D159">
        <v>1418</v>
      </c>
      <c r="E159">
        <v>0.1</v>
      </c>
      <c r="F159">
        <v>17.837569999999999</v>
      </c>
      <c r="G159" t="s">
        <v>14</v>
      </c>
    </row>
    <row r="160" spans="1:7">
      <c r="A160">
        <v>1994</v>
      </c>
      <c r="B160" t="s">
        <v>18</v>
      </c>
      <c r="C160" t="s">
        <v>20</v>
      </c>
      <c r="D160">
        <v>2669</v>
      </c>
      <c r="E160">
        <v>0.189</v>
      </c>
      <c r="F160">
        <v>17.440930000000002</v>
      </c>
      <c r="G160" t="s">
        <v>14</v>
      </c>
    </row>
    <row r="161" spans="1:7">
      <c r="A161">
        <v>1994</v>
      </c>
      <c r="B161" t="s">
        <v>15</v>
      </c>
      <c r="C161" t="s">
        <v>17</v>
      </c>
      <c r="D161">
        <v>8415</v>
      </c>
      <c r="E161">
        <v>0.59599999999999997</v>
      </c>
      <c r="F161">
        <v>23.273</v>
      </c>
      <c r="G161">
        <v>0</v>
      </c>
    </row>
    <row r="162" spans="1:7">
      <c r="A162">
        <v>1995</v>
      </c>
      <c r="B162" t="s">
        <v>13</v>
      </c>
      <c r="C162" t="s">
        <v>13</v>
      </c>
      <c r="D162">
        <v>15145</v>
      </c>
      <c r="E162">
        <v>1</v>
      </c>
      <c r="F162">
        <v>20.48563</v>
      </c>
      <c r="G162">
        <v>0</v>
      </c>
    </row>
    <row r="163" spans="1:7">
      <c r="A163">
        <v>1995</v>
      </c>
      <c r="B163" t="s">
        <v>15</v>
      </c>
      <c r="C163" t="s">
        <v>16</v>
      </c>
      <c r="D163">
        <v>9616</v>
      </c>
      <c r="E163">
        <v>0.63500000000000001</v>
      </c>
      <c r="F163">
        <v>23.27497</v>
      </c>
      <c r="G163">
        <v>1E-3</v>
      </c>
    </row>
    <row r="164" spans="1:7">
      <c r="A164">
        <v>1995</v>
      </c>
      <c r="B164" t="s">
        <v>18</v>
      </c>
      <c r="C164" t="s">
        <v>19</v>
      </c>
      <c r="D164">
        <v>5529</v>
      </c>
      <c r="E164">
        <v>0.36499999999999999</v>
      </c>
      <c r="F164">
        <v>16.952190000000002</v>
      </c>
      <c r="G164" t="s">
        <v>14</v>
      </c>
    </row>
    <row r="165" spans="1:7">
      <c r="A165">
        <v>1995</v>
      </c>
      <c r="B165" t="s">
        <v>15</v>
      </c>
      <c r="C165" t="s">
        <v>23</v>
      </c>
      <c r="D165">
        <v>220</v>
      </c>
      <c r="E165">
        <v>1.4999999999999999E-2</v>
      </c>
      <c r="F165">
        <v>17.811800000000002</v>
      </c>
      <c r="G165" t="s">
        <v>14</v>
      </c>
    </row>
    <row r="166" spans="1:7">
      <c r="A166">
        <v>1995</v>
      </c>
      <c r="B166" t="s">
        <v>18</v>
      </c>
      <c r="C166" t="s">
        <v>22</v>
      </c>
      <c r="D166">
        <v>1596</v>
      </c>
      <c r="E166">
        <v>0.105</v>
      </c>
      <c r="F166">
        <v>15.99832</v>
      </c>
      <c r="G166" t="s">
        <v>14</v>
      </c>
    </row>
    <row r="167" spans="1:7">
      <c r="A167">
        <v>1995</v>
      </c>
      <c r="B167" t="s">
        <v>18</v>
      </c>
      <c r="C167" t="s">
        <v>21</v>
      </c>
      <c r="D167">
        <v>1662</v>
      </c>
      <c r="E167">
        <v>0.11</v>
      </c>
      <c r="F167">
        <v>18.077999999999999</v>
      </c>
      <c r="G167" t="s">
        <v>14</v>
      </c>
    </row>
    <row r="168" spans="1:7">
      <c r="A168">
        <v>1995</v>
      </c>
      <c r="B168" t="s">
        <v>18</v>
      </c>
      <c r="C168" t="s">
        <v>20</v>
      </c>
      <c r="D168">
        <v>2271</v>
      </c>
      <c r="E168">
        <v>0.15</v>
      </c>
      <c r="F168">
        <v>16.890319999999999</v>
      </c>
      <c r="G168" t="s">
        <v>14</v>
      </c>
    </row>
    <row r="169" spans="1:7">
      <c r="A169">
        <v>1995</v>
      </c>
      <c r="B169" t="s">
        <v>15</v>
      </c>
      <c r="C169" t="s">
        <v>17</v>
      </c>
      <c r="D169">
        <v>9396</v>
      </c>
      <c r="E169">
        <v>0.62</v>
      </c>
      <c r="F169">
        <v>23.443549999999998</v>
      </c>
      <c r="G169">
        <v>1E-3</v>
      </c>
    </row>
    <row r="170" spans="1:7">
      <c r="A170">
        <v>1996</v>
      </c>
      <c r="B170" t="s">
        <v>13</v>
      </c>
      <c r="C170" t="s">
        <v>13</v>
      </c>
      <c r="D170">
        <v>13144</v>
      </c>
      <c r="E170">
        <v>1</v>
      </c>
      <c r="F170">
        <v>20.43168</v>
      </c>
      <c r="G170">
        <v>1E-3</v>
      </c>
    </row>
    <row r="171" spans="1:7">
      <c r="A171">
        <v>1996</v>
      </c>
      <c r="B171" t="s">
        <v>15</v>
      </c>
      <c r="C171" t="s">
        <v>16</v>
      </c>
      <c r="D171">
        <v>8177</v>
      </c>
      <c r="E171">
        <v>0.622</v>
      </c>
      <c r="F171">
        <v>23.118739999999999</v>
      </c>
      <c r="G171">
        <v>1E-3</v>
      </c>
    </row>
    <row r="172" spans="1:7">
      <c r="A172">
        <v>1996</v>
      </c>
      <c r="B172" t="s">
        <v>18</v>
      </c>
      <c r="C172" t="s">
        <v>19</v>
      </c>
      <c r="D172">
        <v>4967</v>
      </c>
      <c r="E172">
        <v>0.378</v>
      </c>
      <c r="F172">
        <v>17.150099999999998</v>
      </c>
      <c r="G172">
        <v>1E-3</v>
      </c>
    </row>
    <row r="173" spans="1:7">
      <c r="A173">
        <v>1996</v>
      </c>
      <c r="B173" t="s">
        <v>15</v>
      </c>
      <c r="C173" t="s">
        <v>23</v>
      </c>
      <c r="D173">
        <v>287</v>
      </c>
      <c r="E173">
        <v>2.1999999999999999E-2</v>
      </c>
      <c r="F173">
        <v>18.431609999999999</v>
      </c>
      <c r="G173" t="s">
        <v>14</v>
      </c>
    </row>
    <row r="174" spans="1:7">
      <c r="A174">
        <v>1996</v>
      </c>
      <c r="B174" t="s">
        <v>18</v>
      </c>
      <c r="C174" t="s">
        <v>22</v>
      </c>
      <c r="D174">
        <v>1603</v>
      </c>
      <c r="E174">
        <v>0.122</v>
      </c>
      <c r="F174">
        <v>16.22709</v>
      </c>
      <c r="G174">
        <v>0</v>
      </c>
    </row>
    <row r="175" spans="1:7">
      <c r="A175">
        <v>1996</v>
      </c>
      <c r="B175" t="s">
        <v>18</v>
      </c>
      <c r="C175" t="s">
        <v>21</v>
      </c>
      <c r="D175">
        <v>1409</v>
      </c>
      <c r="E175">
        <v>0.107</v>
      </c>
      <c r="F175">
        <v>18.33961</v>
      </c>
      <c r="G175" t="s">
        <v>14</v>
      </c>
    </row>
    <row r="176" spans="1:7">
      <c r="A176">
        <v>1996</v>
      </c>
      <c r="B176" t="s">
        <v>18</v>
      </c>
      <c r="C176" t="s">
        <v>20</v>
      </c>
      <c r="D176">
        <v>1955</v>
      </c>
      <c r="E176">
        <v>0.14899999999999999</v>
      </c>
      <c r="F176">
        <v>17.147960000000001</v>
      </c>
      <c r="G176">
        <v>2E-3</v>
      </c>
    </row>
    <row r="177" spans="1:7">
      <c r="A177">
        <v>1996</v>
      </c>
      <c r="B177" t="s">
        <v>15</v>
      </c>
      <c r="C177" t="s">
        <v>17</v>
      </c>
      <c r="D177">
        <v>7890</v>
      </c>
      <c r="E177">
        <v>0.6</v>
      </c>
      <c r="F177">
        <v>23.334579999999999</v>
      </c>
      <c r="G177">
        <v>1E-3</v>
      </c>
    </row>
    <row r="178" spans="1:7">
      <c r="A178">
        <v>1997</v>
      </c>
      <c r="B178" t="s">
        <v>13</v>
      </c>
      <c r="C178" t="s">
        <v>13</v>
      </c>
      <c r="D178">
        <v>14458</v>
      </c>
      <c r="E178">
        <v>1</v>
      </c>
      <c r="F178">
        <v>20.150379999999998</v>
      </c>
      <c r="G178">
        <v>1E-3</v>
      </c>
    </row>
    <row r="179" spans="1:7">
      <c r="A179">
        <v>1997</v>
      </c>
      <c r="B179" t="s">
        <v>15</v>
      </c>
      <c r="C179" t="s">
        <v>16</v>
      </c>
      <c r="D179">
        <v>8695</v>
      </c>
      <c r="E179">
        <v>0.60099999999999998</v>
      </c>
      <c r="F179">
        <v>23.165790000000001</v>
      </c>
      <c r="G179">
        <v>1E-3</v>
      </c>
    </row>
    <row r="180" spans="1:7">
      <c r="A180">
        <v>1997</v>
      </c>
      <c r="B180" t="s">
        <v>18</v>
      </c>
      <c r="C180" t="s">
        <v>19</v>
      </c>
      <c r="D180">
        <v>5762</v>
      </c>
      <c r="E180">
        <v>0.39900000000000002</v>
      </c>
      <c r="F180">
        <v>16.842379999999999</v>
      </c>
      <c r="G180">
        <v>0</v>
      </c>
    </row>
    <row r="181" spans="1:7">
      <c r="A181">
        <v>1997</v>
      </c>
      <c r="B181" t="s">
        <v>15</v>
      </c>
      <c r="C181" t="s">
        <v>23</v>
      </c>
      <c r="D181">
        <v>361</v>
      </c>
      <c r="E181">
        <v>2.5000000000000001E-2</v>
      </c>
      <c r="F181">
        <v>19.234960000000001</v>
      </c>
      <c r="G181" t="s">
        <v>14</v>
      </c>
    </row>
    <row r="182" spans="1:7">
      <c r="A182">
        <v>1997</v>
      </c>
      <c r="B182" t="s">
        <v>18</v>
      </c>
      <c r="C182" t="s">
        <v>22</v>
      </c>
      <c r="D182">
        <v>2089</v>
      </c>
      <c r="E182">
        <v>0.14499999999999999</v>
      </c>
      <c r="F182">
        <v>16.131440000000001</v>
      </c>
      <c r="G182">
        <v>0</v>
      </c>
    </row>
    <row r="183" spans="1:7">
      <c r="A183">
        <v>1997</v>
      </c>
      <c r="B183" t="s">
        <v>18</v>
      </c>
      <c r="C183" t="s">
        <v>21</v>
      </c>
      <c r="D183">
        <v>1265</v>
      </c>
      <c r="E183">
        <v>8.7999999999999995E-2</v>
      </c>
      <c r="F183">
        <v>18.1755</v>
      </c>
      <c r="G183" t="s">
        <v>14</v>
      </c>
    </row>
    <row r="184" spans="1:7">
      <c r="A184">
        <v>1997</v>
      </c>
      <c r="B184" t="s">
        <v>18</v>
      </c>
      <c r="C184" t="s">
        <v>20</v>
      </c>
      <c r="D184">
        <v>2408</v>
      </c>
      <c r="E184">
        <v>0.16700000000000001</v>
      </c>
      <c r="F184">
        <v>16.837289999999999</v>
      </c>
      <c r="G184">
        <v>1E-3</v>
      </c>
    </row>
    <row r="185" spans="1:7">
      <c r="A185">
        <v>1997</v>
      </c>
      <c r="B185" t="s">
        <v>15</v>
      </c>
      <c r="C185" t="s">
        <v>17</v>
      </c>
      <c r="D185">
        <v>8334</v>
      </c>
      <c r="E185">
        <v>0.57599999999999996</v>
      </c>
      <c r="F185">
        <v>23.372440000000001</v>
      </c>
      <c r="G185">
        <v>1E-3</v>
      </c>
    </row>
    <row r="186" spans="1:7">
      <c r="A186">
        <v>1998</v>
      </c>
      <c r="B186" t="s">
        <v>13</v>
      </c>
      <c r="C186" t="s">
        <v>13</v>
      </c>
      <c r="D186">
        <v>14456</v>
      </c>
      <c r="E186">
        <v>1</v>
      </c>
      <c r="F186">
        <v>20.09648</v>
      </c>
      <c r="G186">
        <v>1E-3</v>
      </c>
    </row>
    <row r="187" spans="1:7">
      <c r="A187">
        <v>1998</v>
      </c>
      <c r="B187" t="s">
        <v>15</v>
      </c>
      <c r="C187" t="s">
        <v>16</v>
      </c>
      <c r="D187">
        <v>8425</v>
      </c>
      <c r="E187">
        <v>0.58299999999999996</v>
      </c>
      <c r="F187">
        <v>23.01887</v>
      </c>
      <c r="G187">
        <v>2E-3</v>
      </c>
    </row>
    <row r="188" spans="1:7">
      <c r="A188">
        <v>1998</v>
      </c>
      <c r="B188" t="s">
        <v>18</v>
      </c>
      <c r="C188" t="s">
        <v>19</v>
      </c>
      <c r="D188">
        <v>6030</v>
      </c>
      <c r="E188">
        <v>0.41699999999999998</v>
      </c>
      <c r="F188">
        <v>17.068809999999999</v>
      </c>
      <c r="G188">
        <v>0</v>
      </c>
    </row>
    <row r="189" spans="1:7">
      <c r="A189">
        <v>1998</v>
      </c>
      <c r="B189" t="s">
        <v>15</v>
      </c>
      <c r="C189" t="s">
        <v>23</v>
      </c>
      <c r="D189">
        <v>454</v>
      </c>
      <c r="E189">
        <v>3.1E-2</v>
      </c>
      <c r="F189">
        <v>18.239429999999999</v>
      </c>
      <c r="G189" t="s">
        <v>14</v>
      </c>
    </row>
    <row r="190" spans="1:7">
      <c r="A190">
        <v>1998</v>
      </c>
      <c r="B190" t="s">
        <v>18</v>
      </c>
      <c r="C190" t="s">
        <v>22</v>
      </c>
      <c r="D190">
        <v>2127</v>
      </c>
      <c r="E190">
        <v>0.14699999999999999</v>
      </c>
      <c r="F190">
        <v>16.16263</v>
      </c>
      <c r="G190">
        <v>0</v>
      </c>
    </row>
    <row r="191" spans="1:7">
      <c r="A191">
        <v>1998</v>
      </c>
      <c r="B191" t="s">
        <v>18</v>
      </c>
      <c r="C191" t="s">
        <v>21</v>
      </c>
      <c r="D191">
        <v>1489</v>
      </c>
      <c r="E191">
        <v>0.10299999999999999</v>
      </c>
      <c r="F191">
        <v>18.696729999999999</v>
      </c>
      <c r="G191" t="s">
        <v>14</v>
      </c>
    </row>
    <row r="192" spans="1:7">
      <c r="A192">
        <v>1998</v>
      </c>
      <c r="B192" t="s">
        <v>18</v>
      </c>
      <c r="C192" t="s">
        <v>20</v>
      </c>
      <c r="D192">
        <v>2415</v>
      </c>
      <c r="E192">
        <v>0.16700000000000001</v>
      </c>
      <c r="F192">
        <v>16.995660000000001</v>
      </c>
      <c r="G192">
        <v>0</v>
      </c>
    </row>
    <row r="193" spans="1:7">
      <c r="A193">
        <v>1998</v>
      </c>
      <c r="B193" t="s">
        <v>15</v>
      </c>
      <c r="C193" t="s">
        <v>17</v>
      </c>
      <c r="D193">
        <v>7971</v>
      </c>
      <c r="E193">
        <v>0.55100000000000005</v>
      </c>
      <c r="F193">
        <v>23.368010000000002</v>
      </c>
      <c r="G193">
        <v>2E-3</v>
      </c>
    </row>
    <row r="194" spans="1:7">
      <c r="A194">
        <v>1999</v>
      </c>
      <c r="B194" t="s">
        <v>13</v>
      </c>
      <c r="C194" t="s">
        <v>13</v>
      </c>
      <c r="D194">
        <v>15215</v>
      </c>
      <c r="E194">
        <v>1</v>
      </c>
      <c r="F194">
        <v>19.695060000000002</v>
      </c>
      <c r="G194">
        <v>1E-3</v>
      </c>
    </row>
    <row r="195" spans="1:7">
      <c r="A195">
        <v>1999</v>
      </c>
      <c r="B195" t="s">
        <v>15</v>
      </c>
      <c r="C195" t="s">
        <v>16</v>
      </c>
      <c r="D195">
        <v>8865</v>
      </c>
      <c r="E195">
        <v>0.58299999999999996</v>
      </c>
      <c r="F195">
        <v>22.700949999999999</v>
      </c>
      <c r="G195">
        <v>2E-3</v>
      </c>
    </row>
    <row r="196" spans="1:7">
      <c r="A196">
        <v>1999</v>
      </c>
      <c r="B196" t="s">
        <v>18</v>
      </c>
      <c r="C196" t="s">
        <v>19</v>
      </c>
      <c r="D196">
        <v>6350</v>
      </c>
      <c r="E196">
        <v>0.41699999999999998</v>
      </c>
      <c r="F196">
        <v>16.62228</v>
      </c>
      <c r="G196">
        <v>0</v>
      </c>
    </row>
    <row r="197" spans="1:7">
      <c r="A197">
        <v>1999</v>
      </c>
      <c r="B197" t="s">
        <v>15</v>
      </c>
      <c r="C197" t="s">
        <v>23</v>
      </c>
      <c r="D197">
        <v>488</v>
      </c>
      <c r="E197">
        <v>3.2000000000000001E-2</v>
      </c>
      <c r="F197">
        <v>18.510020000000001</v>
      </c>
      <c r="G197" t="s">
        <v>14</v>
      </c>
    </row>
    <row r="198" spans="1:7">
      <c r="A198">
        <v>1999</v>
      </c>
      <c r="B198" t="s">
        <v>18</v>
      </c>
      <c r="C198" t="s">
        <v>22</v>
      </c>
      <c r="D198">
        <v>2342</v>
      </c>
      <c r="E198">
        <v>0.154</v>
      </c>
      <c r="F198">
        <v>16.074090000000002</v>
      </c>
      <c r="G198" t="s">
        <v>14</v>
      </c>
    </row>
    <row r="199" spans="1:7">
      <c r="A199">
        <v>1999</v>
      </c>
      <c r="B199" t="s">
        <v>18</v>
      </c>
      <c r="C199" t="s">
        <v>21</v>
      </c>
      <c r="D199">
        <v>1463</v>
      </c>
      <c r="E199">
        <v>9.6000000000000002E-2</v>
      </c>
      <c r="F199">
        <v>18.27843</v>
      </c>
      <c r="G199" t="s">
        <v>14</v>
      </c>
    </row>
    <row r="200" spans="1:7">
      <c r="A200">
        <v>1999</v>
      </c>
      <c r="B200" t="s">
        <v>18</v>
      </c>
      <c r="C200" t="s">
        <v>20</v>
      </c>
      <c r="D200">
        <v>2544</v>
      </c>
      <c r="E200">
        <v>0.16700000000000001</v>
      </c>
      <c r="F200">
        <v>16.285070000000001</v>
      </c>
      <c r="G200">
        <v>0</v>
      </c>
    </row>
    <row r="201" spans="1:7">
      <c r="A201">
        <v>1999</v>
      </c>
      <c r="B201" t="s">
        <v>15</v>
      </c>
      <c r="C201" t="s">
        <v>17</v>
      </c>
      <c r="D201">
        <v>8376</v>
      </c>
      <c r="E201">
        <v>0.55100000000000005</v>
      </c>
      <c r="F201">
        <v>23.00469</v>
      </c>
      <c r="G201">
        <v>2E-3</v>
      </c>
    </row>
    <row r="202" spans="1:7">
      <c r="A202">
        <v>2000</v>
      </c>
      <c r="B202" t="s">
        <v>13</v>
      </c>
      <c r="C202" t="s">
        <v>13</v>
      </c>
      <c r="D202">
        <v>16571</v>
      </c>
      <c r="E202">
        <v>1</v>
      </c>
      <c r="F202">
        <v>19.76896</v>
      </c>
      <c r="G202">
        <v>1E-3</v>
      </c>
    </row>
    <row r="203" spans="1:7">
      <c r="A203">
        <v>2000</v>
      </c>
      <c r="B203" t="s">
        <v>15</v>
      </c>
      <c r="C203" t="s">
        <v>16</v>
      </c>
      <c r="D203">
        <v>9742</v>
      </c>
      <c r="E203">
        <v>0.58799999999999997</v>
      </c>
      <c r="F203">
        <v>22.514399999999998</v>
      </c>
      <c r="G203">
        <v>2E-3</v>
      </c>
    </row>
    <row r="204" spans="1:7">
      <c r="A204">
        <v>2000</v>
      </c>
      <c r="B204" t="s">
        <v>18</v>
      </c>
      <c r="C204" t="s">
        <v>19</v>
      </c>
      <c r="D204">
        <v>6829</v>
      </c>
      <c r="E204">
        <v>0.41199999999999998</v>
      </c>
      <c r="F204">
        <v>16.839639999999999</v>
      </c>
      <c r="G204" t="s">
        <v>14</v>
      </c>
    </row>
    <row r="205" spans="1:7">
      <c r="A205">
        <v>2000</v>
      </c>
      <c r="B205" t="s">
        <v>15</v>
      </c>
      <c r="C205" t="s">
        <v>23</v>
      </c>
      <c r="D205">
        <v>617</v>
      </c>
      <c r="E205">
        <v>3.6999999999999998E-2</v>
      </c>
      <c r="F205">
        <v>17.894269999999999</v>
      </c>
      <c r="G205" t="s">
        <v>14</v>
      </c>
    </row>
    <row r="206" spans="1:7">
      <c r="A206">
        <v>2000</v>
      </c>
      <c r="B206" t="s">
        <v>18</v>
      </c>
      <c r="C206" t="s">
        <v>22</v>
      </c>
      <c r="D206">
        <v>2526</v>
      </c>
      <c r="E206">
        <v>0.152</v>
      </c>
      <c r="F206">
        <v>16.006460000000001</v>
      </c>
      <c r="G206" t="s">
        <v>14</v>
      </c>
    </row>
    <row r="207" spans="1:7">
      <c r="A207">
        <v>2000</v>
      </c>
      <c r="B207" t="s">
        <v>18</v>
      </c>
      <c r="C207" t="s">
        <v>21</v>
      </c>
      <c r="D207">
        <v>1691</v>
      </c>
      <c r="E207">
        <v>0.10199999999999999</v>
      </c>
      <c r="F207">
        <v>18.608650000000001</v>
      </c>
      <c r="G207" t="s">
        <v>14</v>
      </c>
    </row>
    <row r="208" spans="1:7">
      <c r="A208">
        <v>2000</v>
      </c>
      <c r="B208" t="s">
        <v>18</v>
      </c>
      <c r="C208" t="s">
        <v>20</v>
      </c>
      <c r="D208">
        <v>2612</v>
      </c>
      <c r="E208">
        <v>0.158</v>
      </c>
      <c r="F208">
        <v>16.653040000000001</v>
      </c>
      <c r="G208" t="s">
        <v>14</v>
      </c>
    </row>
    <row r="209" spans="1:7">
      <c r="A209">
        <v>2000</v>
      </c>
      <c r="B209" t="s">
        <v>15</v>
      </c>
      <c r="C209" t="s">
        <v>17</v>
      </c>
      <c r="D209">
        <v>9125</v>
      </c>
      <c r="E209">
        <v>0.55100000000000005</v>
      </c>
      <c r="F209">
        <v>22.914349999999999</v>
      </c>
      <c r="G209">
        <v>2E-3</v>
      </c>
    </row>
    <row r="210" spans="1:7">
      <c r="A210">
        <v>2001</v>
      </c>
      <c r="B210" t="s">
        <v>13</v>
      </c>
      <c r="C210" t="s">
        <v>13</v>
      </c>
      <c r="D210">
        <v>15605</v>
      </c>
      <c r="E210">
        <v>1</v>
      </c>
      <c r="F210">
        <v>19.623629999999999</v>
      </c>
      <c r="G210">
        <v>1E-3</v>
      </c>
    </row>
    <row r="211" spans="1:7">
      <c r="A211">
        <v>2001</v>
      </c>
      <c r="B211" t="s">
        <v>15</v>
      </c>
      <c r="C211" t="s">
        <v>16</v>
      </c>
      <c r="D211">
        <v>9148</v>
      </c>
      <c r="E211">
        <v>0.58599999999999997</v>
      </c>
      <c r="F211">
        <v>22.634229999999999</v>
      </c>
      <c r="G211">
        <v>2E-3</v>
      </c>
    </row>
    <row r="212" spans="1:7">
      <c r="A212">
        <v>2001</v>
      </c>
      <c r="B212" t="s">
        <v>18</v>
      </c>
      <c r="C212" t="s">
        <v>19</v>
      </c>
      <c r="D212">
        <v>6458</v>
      </c>
      <c r="E212">
        <v>0.41399999999999998</v>
      </c>
      <c r="F212">
        <v>16.51239</v>
      </c>
      <c r="G212" t="s">
        <v>14</v>
      </c>
    </row>
    <row r="213" spans="1:7">
      <c r="A213">
        <v>2001</v>
      </c>
      <c r="B213" t="s">
        <v>15</v>
      </c>
      <c r="C213" t="s">
        <v>23</v>
      </c>
      <c r="D213">
        <v>743</v>
      </c>
      <c r="E213">
        <v>4.8000000000000001E-2</v>
      </c>
      <c r="F213">
        <v>18.83276</v>
      </c>
      <c r="G213" t="s">
        <v>14</v>
      </c>
    </row>
    <row r="214" spans="1:7">
      <c r="A214">
        <v>2001</v>
      </c>
      <c r="B214" t="s">
        <v>18</v>
      </c>
      <c r="C214" t="s">
        <v>22</v>
      </c>
      <c r="D214">
        <v>2707</v>
      </c>
      <c r="E214">
        <v>0.17299999999999999</v>
      </c>
      <c r="F214">
        <v>16.41337</v>
      </c>
      <c r="G214" t="s">
        <v>14</v>
      </c>
    </row>
    <row r="215" spans="1:7">
      <c r="A215">
        <v>2001</v>
      </c>
      <c r="B215" t="s">
        <v>18</v>
      </c>
      <c r="C215" t="s">
        <v>21</v>
      </c>
      <c r="D215">
        <v>1232</v>
      </c>
      <c r="E215">
        <v>7.9000000000000001E-2</v>
      </c>
      <c r="F215">
        <v>18.04383</v>
      </c>
      <c r="G215" t="s">
        <v>14</v>
      </c>
    </row>
    <row r="216" spans="1:7">
      <c r="A216">
        <v>2001</v>
      </c>
      <c r="B216" t="s">
        <v>18</v>
      </c>
      <c r="C216" t="s">
        <v>20</v>
      </c>
      <c r="D216">
        <v>2519</v>
      </c>
      <c r="E216">
        <v>0.161</v>
      </c>
      <c r="F216">
        <v>15.9533</v>
      </c>
      <c r="G216" t="s">
        <v>14</v>
      </c>
    </row>
    <row r="217" spans="1:7">
      <c r="A217">
        <v>2001</v>
      </c>
      <c r="B217" t="s">
        <v>15</v>
      </c>
      <c r="C217" t="s">
        <v>17</v>
      </c>
      <c r="D217">
        <v>8405</v>
      </c>
      <c r="E217">
        <v>0.53900000000000003</v>
      </c>
      <c r="F217">
        <v>23.045539999999999</v>
      </c>
      <c r="G217">
        <v>3.0000000000000001E-3</v>
      </c>
    </row>
    <row r="218" spans="1:7">
      <c r="A218">
        <v>2002</v>
      </c>
      <c r="B218" t="s">
        <v>13</v>
      </c>
      <c r="C218" t="s">
        <v>13</v>
      </c>
      <c r="D218">
        <v>16115</v>
      </c>
      <c r="E218">
        <v>1</v>
      </c>
      <c r="F218">
        <v>19.45354</v>
      </c>
      <c r="G218">
        <v>2E-3</v>
      </c>
    </row>
    <row r="219" spans="1:7">
      <c r="A219">
        <v>2002</v>
      </c>
      <c r="B219" t="s">
        <v>15</v>
      </c>
      <c r="C219" t="s">
        <v>16</v>
      </c>
      <c r="D219">
        <v>8903</v>
      </c>
      <c r="E219">
        <v>0.55200000000000005</v>
      </c>
      <c r="F219">
        <v>22.78274</v>
      </c>
      <c r="G219">
        <v>4.0000000000000001E-3</v>
      </c>
    </row>
    <row r="220" spans="1:7">
      <c r="A220">
        <v>2002</v>
      </c>
      <c r="B220" t="s">
        <v>18</v>
      </c>
      <c r="C220" t="s">
        <v>19</v>
      </c>
      <c r="D220">
        <v>7211</v>
      </c>
      <c r="E220">
        <v>0.44800000000000001</v>
      </c>
      <c r="F220">
        <v>16.480309999999999</v>
      </c>
      <c r="G220" t="s">
        <v>14</v>
      </c>
    </row>
    <row r="221" spans="1:7">
      <c r="A221">
        <v>2002</v>
      </c>
      <c r="B221" t="s">
        <v>15</v>
      </c>
      <c r="C221" t="s">
        <v>23</v>
      </c>
      <c r="D221">
        <v>602</v>
      </c>
      <c r="E221">
        <v>3.6999999999999998E-2</v>
      </c>
      <c r="F221">
        <v>19.304790000000001</v>
      </c>
      <c r="G221" t="s">
        <v>14</v>
      </c>
    </row>
    <row r="222" spans="1:7">
      <c r="A222">
        <v>2002</v>
      </c>
      <c r="B222" t="s">
        <v>18</v>
      </c>
      <c r="C222" t="s">
        <v>22</v>
      </c>
      <c r="D222">
        <v>3588</v>
      </c>
      <c r="E222">
        <v>0.223</v>
      </c>
      <c r="F222">
        <v>16.309329999999999</v>
      </c>
      <c r="G222" t="s">
        <v>14</v>
      </c>
    </row>
    <row r="223" spans="1:7">
      <c r="A223">
        <v>2002</v>
      </c>
      <c r="B223" t="s">
        <v>18</v>
      </c>
      <c r="C223" t="s">
        <v>21</v>
      </c>
      <c r="D223">
        <v>1243</v>
      </c>
      <c r="E223">
        <v>7.6999999999999999E-2</v>
      </c>
      <c r="F223">
        <v>18.69997</v>
      </c>
      <c r="G223" t="s">
        <v>14</v>
      </c>
    </row>
    <row r="224" spans="1:7">
      <c r="A224">
        <v>2002</v>
      </c>
      <c r="B224" t="s">
        <v>18</v>
      </c>
      <c r="C224" t="s">
        <v>20</v>
      </c>
      <c r="D224">
        <v>2380</v>
      </c>
      <c r="E224">
        <v>0.14799999999999999</v>
      </c>
      <c r="F224">
        <v>15.752660000000001</v>
      </c>
      <c r="G224" t="s">
        <v>14</v>
      </c>
    </row>
    <row r="225" spans="1:7">
      <c r="A225">
        <v>2002</v>
      </c>
      <c r="B225" t="s">
        <v>15</v>
      </c>
      <c r="C225" t="s">
        <v>17</v>
      </c>
      <c r="D225">
        <v>8301</v>
      </c>
      <c r="E225">
        <v>0.51500000000000001</v>
      </c>
      <c r="F225">
        <v>23.084599999999998</v>
      </c>
      <c r="G225">
        <v>4.0000000000000001E-3</v>
      </c>
    </row>
    <row r="226" spans="1:7">
      <c r="A226">
        <v>2003</v>
      </c>
      <c r="B226" t="s">
        <v>13</v>
      </c>
      <c r="C226" t="s">
        <v>13</v>
      </c>
      <c r="D226">
        <v>15773</v>
      </c>
      <c r="E226">
        <v>1</v>
      </c>
      <c r="F226">
        <v>19.584510000000002</v>
      </c>
      <c r="G226">
        <v>2E-3</v>
      </c>
    </row>
    <row r="227" spans="1:7">
      <c r="A227">
        <v>2003</v>
      </c>
      <c r="B227" t="s">
        <v>15</v>
      </c>
      <c r="C227" t="s">
        <v>16</v>
      </c>
      <c r="D227">
        <v>8496</v>
      </c>
      <c r="E227">
        <v>0.53900000000000003</v>
      </c>
      <c r="F227">
        <v>23.013829999999999</v>
      </c>
      <c r="G227">
        <v>3.0000000000000001E-3</v>
      </c>
    </row>
    <row r="228" spans="1:7">
      <c r="A228">
        <v>2003</v>
      </c>
      <c r="B228" t="s">
        <v>18</v>
      </c>
      <c r="C228" t="s">
        <v>19</v>
      </c>
      <c r="D228">
        <v>7277</v>
      </c>
      <c r="E228">
        <v>0.46100000000000002</v>
      </c>
      <c r="F228">
        <v>16.68234</v>
      </c>
      <c r="G228" t="s">
        <v>14</v>
      </c>
    </row>
    <row r="229" spans="1:7">
      <c r="A229">
        <v>2003</v>
      </c>
      <c r="B229" t="s">
        <v>15</v>
      </c>
      <c r="C229" t="s">
        <v>23</v>
      </c>
      <c r="D229">
        <v>575</v>
      </c>
      <c r="E229">
        <v>3.5999999999999997E-2</v>
      </c>
      <c r="F229">
        <v>19.91469</v>
      </c>
      <c r="G229" t="s">
        <v>14</v>
      </c>
    </row>
    <row r="230" spans="1:7">
      <c r="A230">
        <v>2003</v>
      </c>
      <c r="B230" t="s">
        <v>18</v>
      </c>
      <c r="C230" t="s">
        <v>22</v>
      </c>
      <c r="D230">
        <v>3571</v>
      </c>
      <c r="E230">
        <v>0.22600000000000001</v>
      </c>
      <c r="F230">
        <v>16.424099999999999</v>
      </c>
      <c r="G230" t="s">
        <v>14</v>
      </c>
    </row>
    <row r="231" spans="1:7">
      <c r="A231">
        <v>2003</v>
      </c>
      <c r="B231" t="s">
        <v>18</v>
      </c>
      <c r="C231" t="s">
        <v>21</v>
      </c>
      <c r="D231">
        <v>1232</v>
      </c>
      <c r="E231">
        <v>7.8E-2</v>
      </c>
      <c r="F231">
        <v>18.982309999999998</v>
      </c>
      <c r="G231" t="s">
        <v>14</v>
      </c>
    </row>
    <row r="232" spans="1:7">
      <c r="A232">
        <v>2003</v>
      </c>
      <c r="B232" t="s">
        <v>18</v>
      </c>
      <c r="C232" t="s">
        <v>20</v>
      </c>
      <c r="D232">
        <v>2474</v>
      </c>
      <c r="E232">
        <v>0.157</v>
      </c>
      <c r="F232">
        <v>16.077179999999998</v>
      </c>
      <c r="G232" t="s">
        <v>14</v>
      </c>
    </row>
    <row r="233" spans="1:7">
      <c r="A233">
        <v>2003</v>
      </c>
      <c r="B233" t="s">
        <v>15</v>
      </c>
      <c r="C233" t="s">
        <v>17</v>
      </c>
      <c r="D233">
        <v>7921</v>
      </c>
      <c r="E233">
        <v>0.502</v>
      </c>
      <c r="F233">
        <v>23.276730000000001</v>
      </c>
      <c r="G233">
        <v>4.0000000000000001E-3</v>
      </c>
    </row>
    <row r="234" spans="1:7">
      <c r="A234">
        <v>2004</v>
      </c>
      <c r="B234" t="s">
        <v>13</v>
      </c>
      <c r="C234" t="s">
        <v>13</v>
      </c>
      <c r="D234">
        <v>15709</v>
      </c>
      <c r="E234">
        <v>1</v>
      </c>
      <c r="F234">
        <v>19.2986</v>
      </c>
      <c r="G234">
        <v>1E-3</v>
      </c>
    </row>
    <row r="235" spans="1:7">
      <c r="A235">
        <v>2004</v>
      </c>
      <c r="B235" t="s">
        <v>15</v>
      </c>
      <c r="C235" t="s">
        <v>16</v>
      </c>
      <c r="D235">
        <v>8176</v>
      </c>
      <c r="E235">
        <v>0.52</v>
      </c>
      <c r="F235">
        <v>22.856549999999999</v>
      </c>
      <c r="G235">
        <v>3.0000000000000001E-3</v>
      </c>
    </row>
    <row r="236" spans="1:7">
      <c r="A236">
        <v>2004</v>
      </c>
      <c r="B236" t="s">
        <v>18</v>
      </c>
      <c r="C236" t="s">
        <v>19</v>
      </c>
      <c r="D236">
        <v>7533</v>
      </c>
      <c r="E236">
        <v>0.48</v>
      </c>
      <c r="F236">
        <v>16.509499999999999</v>
      </c>
      <c r="G236">
        <v>0</v>
      </c>
    </row>
    <row r="237" spans="1:7">
      <c r="A237">
        <v>2004</v>
      </c>
      <c r="B237" t="s">
        <v>15</v>
      </c>
      <c r="C237" t="s">
        <v>23</v>
      </c>
      <c r="D237">
        <v>639</v>
      </c>
      <c r="E237">
        <v>4.1000000000000002E-2</v>
      </c>
      <c r="F237">
        <v>19.965969999999999</v>
      </c>
      <c r="G237" t="s">
        <v>14</v>
      </c>
    </row>
    <row r="238" spans="1:7">
      <c r="A238">
        <v>2004</v>
      </c>
      <c r="B238" t="s">
        <v>18</v>
      </c>
      <c r="C238" t="s">
        <v>22</v>
      </c>
      <c r="D238">
        <v>4075</v>
      </c>
      <c r="E238">
        <v>0.25900000000000001</v>
      </c>
      <c r="F238">
        <v>16.473289999999999</v>
      </c>
      <c r="G238">
        <v>0</v>
      </c>
    </row>
    <row r="239" spans="1:7">
      <c r="A239">
        <v>2004</v>
      </c>
      <c r="B239" t="s">
        <v>18</v>
      </c>
      <c r="C239" t="s">
        <v>21</v>
      </c>
      <c r="D239">
        <v>953</v>
      </c>
      <c r="E239">
        <v>6.0999999999999999E-2</v>
      </c>
      <c r="F239">
        <v>19.16282</v>
      </c>
      <c r="G239" t="s">
        <v>14</v>
      </c>
    </row>
    <row r="240" spans="1:7">
      <c r="A240">
        <v>2004</v>
      </c>
      <c r="B240" t="s">
        <v>18</v>
      </c>
      <c r="C240" t="s">
        <v>20</v>
      </c>
      <c r="D240">
        <v>2505</v>
      </c>
      <c r="E240">
        <v>0.159</v>
      </c>
      <c r="F240">
        <v>15.736840000000001</v>
      </c>
      <c r="G240" t="s">
        <v>14</v>
      </c>
    </row>
    <row r="241" spans="1:7">
      <c r="A241">
        <v>2004</v>
      </c>
      <c r="B241" t="s">
        <v>15</v>
      </c>
      <c r="C241" t="s">
        <v>17</v>
      </c>
      <c r="D241">
        <v>7537</v>
      </c>
      <c r="E241">
        <v>0.48</v>
      </c>
      <c r="F241">
        <v>23.140429999999999</v>
      </c>
      <c r="G241">
        <v>3.0000000000000001E-3</v>
      </c>
    </row>
    <row r="242" spans="1:7">
      <c r="A242">
        <v>2005</v>
      </c>
      <c r="B242" t="s">
        <v>13</v>
      </c>
      <c r="C242" t="s">
        <v>13</v>
      </c>
      <c r="D242">
        <v>15892</v>
      </c>
      <c r="E242">
        <v>1</v>
      </c>
      <c r="F242">
        <v>19.883749999999999</v>
      </c>
      <c r="G242">
        <v>3.0000000000000001E-3</v>
      </c>
    </row>
    <row r="243" spans="1:7">
      <c r="A243">
        <v>2005</v>
      </c>
      <c r="B243" t="s">
        <v>15</v>
      </c>
      <c r="C243" t="s">
        <v>16</v>
      </c>
      <c r="D243">
        <v>8839</v>
      </c>
      <c r="E243">
        <v>0.55600000000000005</v>
      </c>
      <c r="F243">
        <v>23.146159999999998</v>
      </c>
      <c r="G243">
        <v>4.0000000000000001E-3</v>
      </c>
    </row>
    <row r="244" spans="1:7">
      <c r="A244">
        <v>2005</v>
      </c>
      <c r="B244" t="s">
        <v>18</v>
      </c>
      <c r="C244" t="s">
        <v>19</v>
      </c>
      <c r="D244">
        <v>7053</v>
      </c>
      <c r="E244">
        <v>0.44400000000000001</v>
      </c>
      <c r="F244">
        <v>16.898620000000001</v>
      </c>
      <c r="G244">
        <v>1E-3</v>
      </c>
    </row>
    <row r="245" spans="1:7">
      <c r="A245">
        <v>2005</v>
      </c>
      <c r="B245" t="s">
        <v>15</v>
      </c>
      <c r="C245" t="s">
        <v>23</v>
      </c>
      <c r="D245">
        <v>813</v>
      </c>
      <c r="E245">
        <v>5.0999999999999997E-2</v>
      </c>
      <c r="F245">
        <v>20.21725</v>
      </c>
      <c r="G245" t="s">
        <v>14</v>
      </c>
    </row>
    <row r="246" spans="1:7">
      <c r="A246">
        <v>2005</v>
      </c>
      <c r="B246" t="s">
        <v>18</v>
      </c>
      <c r="C246" t="s">
        <v>22</v>
      </c>
      <c r="D246">
        <v>3272</v>
      </c>
      <c r="E246">
        <v>0.20599999999999999</v>
      </c>
      <c r="F246">
        <v>16.73488</v>
      </c>
      <c r="G246">
        <v>3.0000000000000001E-3</v>
      </c>
    </row>
    <row r="247" spans="1:7">
      <c r="A247">
        <v>2005</v>
      </c>
      <c r="B247" t="s">
        <v>18</v>
      </c>
      <c r="C247" t="s">
        <v>21</v>
      </c>
      <c r="D247">
        <v>1481</v>
      </c>
      <c r="E247">
        <v>9.2999999999999999E-2</v>
      </c>
      <c r="F247">
        <v>19.302150000000001</v>
      </c>
      <c r="G247" t="s">
        <v>14</v>
      </c>
    </row>
    <row r="248" spans="1:7">
      <c r="A248">
        <v>2005</v>
      </c>
      <c r="B248" t="s">
        <v>18</v>
      </c>
      <c r="C248" t="s">
        <v>20</v>
      </c>
      <c r="D248">
        <v>2300</v>
      </c>
      <c r="E248">
        <v>0.14499999999999999</v>
      </c>
      <c r="F248">
        <v>15.848739999999999</v>
      </c>
      <c r="G248" t="s">
        <v>14</v>
      </c>
    </row>
    <row r="249" spans="1:7">
      <c r="A249">
        <v>2005</v>
      </c>
      <c r="B249" t="s">
        <v>15</v>
      </c>
      <c r="C249" t="s">
        <v>17</v>
      </c>
      <c r="D249">
        <v>8027</v>
      </c>
      <c r="E249">
        <v>0.505</v>
      </c>
      <c r="F249">
        <v>23.490790000000001</v>
      </c>
      <c r="G249">
        <v>4.0000000000000001E-3</v>
      </c>
    </row>
    <row r="250" spans="1:7">
      <c r="A250">
        <v>2006</v>
      </c>
      <c r="B250" t="s">
        <v>13</v>
      </c>
      <c r="C250" t="s">
        <v>13</v>
      </c>
      <c r="D250">
        <v>15104</v>
      </c>
      <c r="E250">
        <v>1</v>
      </c>
      <c r="F250">
        <v>20.133299999999998</v>
      </c>
      <c r="G250">
        <v>4.0000000000000001E-3</v>
      </c>
    </row>
    <row r="251" spans="1:7">
      <c r="A251">
        <v>2006</v>
      </c>
      <c r="B251" t="s">
        <v>15</v>
      </c>
      <c r="C251" t="s">
        <v>16</v>
      </c>
      <c r="D251">
        <v>8744</v>
      </c>
      <c r="E251">
        <v>0.57899999999999996</v>
      </c>
      <c r="F251">
        <v>23.024170000000002</v>
      </c>
      <c r="G251">
        <v>6.0000000000000001E-3</v>
      </c>
    </row>
    <row r="252" spans="1:7">
      <c r="A252">
        <v>2006</v>
      </c>
      <c r="B252" t="s">
        <v>18</v>
      </c>
      <c r="C252" t="s">
        <v>19</v>
      </c>
      <c r="D252">
        <v>6360</v>
      </c>
      <c r="E252">
        <v>0.42099999999999999</v>
      </c>
      <c r="F252">
        <v>17.169319999999999</v>
      </c>
      <c r="G252">
        <v>1E-3</v>
      </c>
    </row>
    <row r="253" spans="1:7">
      <c r="A253">
        <v>2006</v>
      </c>
      <c r="B253" t="s">
        <v>18</v>
      </c>
      <c r="C253" t="s">
        <v>22</v>
      </c>
      <c r="D253">
        <v>3006</v>
      </c>
      <c r="E253">
        <v>0.19900000000000001</v>
      </c>
      <c r="F253">
        <v>17.162379999999999</v>
      </c>
      <c r="G253">
        <v>3.0000000000000001E-3</v>
      </c>
    </row>
    <row r="254" spans="1:7">
      <c r="A254">
        <v>2006</v>
      </c>
      <c r="B254" t="s">
        <v>15</v>
      </c>
      <c r="C254" t="s">
        <v>23</v>
      </c>
      <c r="D254">
        <v>751</v>
      </c>
      <c r="E254">
        <v>0.05</v>
      </c>
      <c r="F254">
        <v>20.454219999999999</v>
      </c>
      <c r="G254" t="s">
        <v>14</v>
      </c>
    </row>
    <row r="255" spans="1:7">
      <c r="A255">
        <v>2006</v>
      </c>
      <c r="B255" t="s">
        <v>18</v>
      </c>
      <c r="C255" t="s">
        <v>21</v>
      </c>
      <c r="D255">
        <v>1166</v>
      </c>
      <c r="E255">
        <v>7.6999999999999999E-2</v>
      </c>
      <c r="F255">
        <v>19.52993</v>
      </c>
      <c r="G255" t="s">
        <v>14</v>
      </c>
    </row>
    <row r="256" spans="1:7">
      <c r="A256">
        <v>2006</v>
      </c>
      <c r="B256" t="s">
        <v>18</v>
      </c>
      <c r="C256" t="s">
        <v>20</v>
      </c>
      <c r="D256">
        <v>2188</v>
      </c>
      <c r="E256">
        <v>0.14499999999999999</v>
      </c>
      <c r="F256">
        <v>16.138729999999999</v>
      </c>
      <c r="G256" t="s">
        <v>14</v>
      </c>
    </row>
    <row r="257" spans="1:7">
      <c r="A257">
        <v>2006</v>
      </c>
      <c r="B257" t="s">
        <v>15</v>
      </c>
      <c r="C257" t="s">
        <v>17</v>
      </c>
      <c r="D257">
        <v>7993</v>
      </c>
      <c r="E257">
        <v>0.52900000000000003</v>
      </c>
      <c r="F257">
        <v>23.299399999999999</v>
      </c>
      <c r="G257">
        <v>6.0000000000000001E-3</v>
      </c>
    </row>
    <row r="258" spans="1:7">
      <c r="A258">
        <v>2007</v>
      </c>
      <c r="B258" t="s">
        <v>13</v>
      </c>
      <c r="C258" t="s">
        <v>13</v>
      </c>
      <c r="D258">
        <v>15276</v>
      </c>
      <c r="E258">
        <v>1</v>
      </c>
      <c r="F258">
        <v>20.603899999999999</v>
      </c>
      <c r="G258">
        <v>1E-3</v>
      </c>
    </row>
    <row r="259" spans="1:7">
      <c r="A259">
        <v>2007</v>
      </c>
      <c r="B259" t="s">
        <v>15</v>
      </c>
      <c r="C259" t="s">
        <v>16</v>
      </c>
      <c r="D259">
        <v>9001</v>
      </c>
      <c r="E259">
        <v>0.58899999999999997</v>
      </c>
      <c r="F259">
        <v>23.701149999999998</v>
      </c>
      <c r="G259">
        <v>0</v>
      </c>
    </row>
    <row r="260" spans="1:7">
      <c r="A260">
        <v>2007</v>
      </c>
      <c r="B260" t="s">
        <v>18</v>
      </c>
      <c r="C260" t="s">
        <v>19</v>
      </c>
      <c r="D260">
        <v>6275</v>
      </c>
      <c r="E260">
        <v>0.41099999999999998</v>
      </c>
      <c r="F260">
        <v>17.351289999999999</v>
      </c>
      <c r="G260">
        <v>1E-3</v>
      </c>
    </row>
    <row r="261" spans="1:7">
      <c r="A261">
        <v>2007</v>
      </c>
      <c r="B261" t="s">
        <v>18</v>
      </c>
      <c r="C261" t="s">
        <v>22</v>
      </c>
      <c r="D261">
        <v>3314</v>
      </c>
      <c r="E261">
        <v>0.217</v>
      </c>
      <c r="F261">
        <v>17.678239999999999</v>
      </c>
      <c r="G261">
        <v>3.0000000000000001E-3</v>
      </c>
    </row>
    <row r="262" spans="1:7">
      <c r="A262">
        <v>2007</v>
      </c>
      <c r="B262" t="s">
        <v>15</v>
      </c>
      <c r="C262" t="s">
        <v>23</v>
      </c>
      <c r="D262">
        <v>919</v>
      </c>
      <c r="E262">
        <v>0.06</v>
      </c>
      <c r="F262">
        <v>20.639469999999999</v>
      </c>
      <c r="G262" t="s">
        <v>14</v>
      </c>
    </row>
    <row r="263" spans="1:7">
      <c r="A263">
        <v>2007</v>
      </c>
      <c r="B263" t="s">
        <v>18</v>
      </c>
      <c r="C263" t="s">
        <v>21</v>
      </c>
      <c r="D263">
        <v>847</v>
      </c>
      <c r="E263">
        <v>5.5E-2</v>
      </c>
      <c r="F263">
        <v>19.498069999999998</v>
      </c>
      <c r="G263" t="s">
        <v>14</v>
      </c>
    </row>
    <row r="264" spans="1:7">
      <c r="A264">
        <v>2007</v>
      </c>
      <c r="B264" t="s">
        <v>18</v>
      </c>
      <c r="C264" t="s">
        <v>20</v>
      </c>
      <c r="D264">
        <v>2113</v>
      </c>
      <c r="E264">
        <v>0.13800000000000001</v>
      </c>
      <c r="F264">
        <v>16.16854</v>
      </c>
      <c r="G264" t="s">
        <v>14</v>
      </c>
    </row>
    <row r="265" spans="1:7">
      <c r="A265">
        <v>2007</v>
      </c>
      <c r="B265" t="s">
        <v>15</v>
      </c>
      <c r="C265" t="s">
        <v>17</v>
      </c>
      <c r="D265">
        <v>8082</v>
      </c>
      <c r="E265">
        <v>0.52900000000000003</v>
      </c>
      <c r="F265">
        <v>24.107890000000001</v>
      </c>
      <c r="G265">
        <v>0</v>
      </c>
    </row>
    <row r="266" spans="1:7">
      <c r="A266">
        <v>2008</v>
      </c>
      <c r="B266" t="s">
        <v>13</v>
      </c>
      <c r="C266" t="s">
        <v>13</v>
      </c>
      <c r="D266">
        <v>13898</v>
      </c>
      <c r="E266">
        <v>1</v>
      </c>
      <c r="F266">
        <v>20.968330000000002</v>
      </c>
      <c r="G266">
        <v>1E-3</v>
      </c>
    </row>
    <row r="267" spans="1:7">
      <c r="A267">
        <v>2008</v>
      </c>
      <c r="B267" t="s">
        <v>15</v>
      </c>
      <c r="C267" t="s">
        <v>16</v>
      </c>
      <c r="D267">
        <v>8243</v>
      </c>
      <c r="E267">
        <v>0.59299999999999997</v>
      </c>
      <c r="F267">
        <v>23.87867</v>
      </c>
      <c r="G267">
        <v>1E-3</v>
      </c>
    </row>
    <row r="268" spans="1:7">
      <c r="A268">
        <v>2008</v>
      </c>
      <c r="B268" t="s">
        <v>18</v>
      </c>
      <c r="C268" t="s">
        <v>19</v>
      </c>
      <c r="D268">
        <v>5656</v>
      </c>
      <c r="E268">
        <v>0.40699999999999997</v>
      </c>
      <c r="F268">
        <v>17.80566</v>
      </c>
      <c r="G268">
        <v>2E-3</v>
      </c>
    </row>
    <row r="269" spans="1:7">
      <c r="A269">
        <v>2008</v>
      </c>
      <c r="B269" t="s">
        <v>18</v>
      </c>
      <c r="C269" t="s">
        <v>22</v>
      </c>
      <c r="D269">
        <v>3072</v>
      </c>
      <c r="E269">
        <v>0.221</v>
      </c>
      <c r="F269">
        <v>18.187940000000001</v>
      </c>
      <c r="G269">
        <v>4.0000000000000001E-3</v>
      </c>
    </row>
    <row r="270" spans="1:7">
      <c r="A270">
        <v>2008</v>
      </c>
      <c r="B270" t="s">
        <v>15</v>
      </c>
      <c r="C270" t="s">
        <v>23</v>
      </c>
      <c r="D270">
        <v>924</v>
      </c>
      <c r="E270">
        <v>6.6000000000000003E-2</v>
      </c>
      <c r="F270">
        <v>21.19014</v>
      </c>
      <c r="G270" t="s">
        <v>14</v>
      </c>
    </row>
    <row r="271" spans="1:7">
      <c r="A271">
        <v>2008</v>
      </c>
      <c r="B271" t="s">
        <v>18</v>
      </c>
      <c r="C271" t="s">
        <v>21</v>
      </c>
      <c r="D271">
        <v>790</v>
      </c>
      <c r="E271">
        <v>5.7000000000000002E-2</v>
      </c>
      <c r="F271">
        <v>19.81953</v>
      </c>
      <c r="G271" t="s">
        <v>14</v>
      </c>
    </row>
    <row r="272" spans="1:7">
      <c r="A272">
        <v>2008</v>
      </c>
      <c r="B272" t="s">
        <v>18</v>
      </c>
      <c r="C272" t="s">
        <v>20</v>
      </c>
      <c r="D272">
        <v>1794</v>
      </c>
      <c r="E272">
        <v>0.129</v>
      </c>
      <c r="F272">
        <v>16.475490000000001</v>
      </c>
      <c r="G272" t="s">
        <v>14</v>
      </c>
    </row>
    <row r="273" spans="1:7">
      <c r="A273">
        <v>2008</v>
      </c>
      <c r="B273" t="s">
        <v>15</v>
      </c>
      <c r="C273" t="s">
        <v>17</v>
      </c>
      <c r="D273">
        <v>7319</v>
      </c>
      <c r="E273">
        <v>0.52700000000000002</v>
      </c>
      <c r="F273">
        <v>24.267320000000002</v>
      </c>
      <c r="G273">
        <v>1E-3</v>
      </c>
    </row>
    <row r="274" spans="1:7">
      <c r="A274">
        <v>2009</v>
      </c>
      <c r="B274" t="s">
        <v>13</v>
      </c>
      <c r="C274" t="s">
        <v>13</v>
      </c>
      <c r="D274">
        <v>9316</v>
      </c>
      <c r="E274">
        <v>1</v>
      </c>
      <c r="F274">
        <v>22.402809999999999</v>
      </c>
      <c r="G274">
        <v>5.0000000000000001E-3</v>
      </c>
    </row>
    <row r="275" spans="1:7">
      <c r="A275">
        <v>2009</v>
      </c>
      <c r="B275" t="s">
        <v>15</v>
      </c>
      <c r="C275" t="s">
        <v>16</v>
      </c>
      <c r="D275">
        <v>6244</v>
      </c>
      <c r="E275">
        <v>0.67</v>
      </c>
      <c r="F275">
        <v>24.974150000000002</v>
      </c>
      <c r="G275">
        <v>6.0000000000000001E-3</v>
      </c>
    </row>
    <row r="276" spans="1:7">
      <c r="A276">
        <v>2009</v>
      </c>
      <c r="B276" t="s">
        <v>18</v>
      </c>
      <c r="C276" t="s">
        <v>19</v>
      </c>
      <c r="D276">
        <v>3071</v>
      </c>
      <c r="E276">
        <v>0.33</v>
      </c>
      <c r="F276">
        <v>18.525040000000001</v>
      </c>
      <c r="G276">
        <v>3.0000000000000001E-3</v>
      </c>
    </row>
    <row r="277" spans="1:7">
      <c r="A277">
        <v>2009</v>
      </c>
      <c r="B277" t="s">
        <v>18</v>
      </c>
      <c r="C277" t="s">
        <v>22</v>
      </c>
      <c r="D277">
        <v>1714</v>
      </c>
      <c r="E277">
        <v>0.184</v>
      </c>
      <c r="F277">
        <v>19.2774</v>
      </c>
      <c r="G277">
        <v>6.0000000000000001E-3</v>
      </c>
    </row>
    <row r="278" spans="1:7">
      <c r="A278">
        <v>2009</v>
      </c>
      <c r="B278" t="s">
        <v>15</v>
      </c>
      <c r="C278" t="s">
        <v>23</v>
      </c>
      <c r="D278">
        <v>608</v>
      </c>
      <c r="E278">
        <v>6.5000000000000002E-2</v>
      </c>
      <c r="F278">
        <v>22.041879999999999</v>
      </c>
      <c r="G278" t="s">
        <v>14</v>
      </c>
    </row>
    <row r="279" spans="1:7">
      <c r="A279">
        <v>2009</v>
      </c>
      <c r="B279" t="s">
        <v>18</v>
      </c>
      <c r="C279" t="s">
        <v>21</v>
      </c>
      <c r="D279">
        <v>368</v>
      </c>
      <c r="E279">
        <v>0.04</v>
      </c>
      <c r="F279">
        <v>20.065850000000001</v>
      </c>
      <c r="G279" t="s">
        <v>14</v>
      </c>
    </row>
    <row r="280" spans="1:7">
      <c r="A280">
        <v>2009</v>
      </c>
      <c r="B280" t="s">
        <v>18</v>
      </c>
      <c r="C280" t="s">
        <v>20</v>
      </c>
      <c r="D280">
        <v>989</v>
      </c>
      <c r="E280">
        <v>0.106</v>
      </c>
      <c r="F280">
        <v>16.89988</v>
      </c>
      <c r="G280" t="s">
        <v>14</v>
      </c>
    </row>
    <row r="281" spans="1:7">
      <c r="A281">
        <v>2009</v>
      </c>
      <c r="B281" t="s">
        <v>15</v>
      </c>
      <c r="C281" t="s">
        <v>17</v>
      </c>
      <c r="D281">
        <v>5636</v>
      </c>
      <c r="E281">
        <v>0.60499999999999998</v>
      </c>
      <c r="F281">
        <v>25.337890000000002</v>
      </c>
      <c r="G281">
        <v>7.0000000000000001E-3</v>
      </c>
    </row>
    <row r="282" spans="1:7">
      <c r="A282">
        <v>2010</v>
      </c>
      <c r="B282" t="s">
        <v>13</v>
      </c>
      <c r="C282" t="s">
        <v>13</v>
      </c>
      <c r="D282">
        <v>11116</v>
      </c>
      <c r="E282">
        <v>1</v>
      </c>
      <c r="F282">
        <v>22.59206</v>
      </c>
      <c r="G282">
        <v>7.0000000000000001E-3</v>
      </c>
    </row>
    <row r="283" spans="1:7">
      <c r="A283">
        <v>2010</v>
      </c>
      <c r="B283" t="s">
        <v>15</v>
      </c>
      <c r="C283" t="s">
        <v>16</v>
      </c>
      <c r="D283">
        <v>6976</v>
      </c>
      <c r="E283">
        <v>0.628</v>
      </c>
      <c r="F283">
        <v>25.70318</v>
      </c>
      <c r="G283">
        <v>8.9999999999999993E-3</v>
      </c>
    </row>
    <row r="284" spans="1:7">
      <c r="A284">
        <v>2010</v>
      </c>
      <c r="B284" t="s">
        <v>18</v>
      </c>
      <c r="C284" t="s">
        <v>19</v>
      </c>
      <c r="D284">
        <v>4141</v>
      </c>
      <c r="E284">
        <v>0.372</v>
      </c>
      <c r="F284">
        <v>18.765699999999999</v>
      </c>
      <c r="G284">
        <v>4.0000000000000001E-3</v>
      </c>
    </row>
    <row r="285" spans="1:7">
      <c r="A285">
        <v>2010</v>
      </c>
      <c r="B285" t="s">
        <v>18</v>
      </c>
      <c r="C285" t="s">
        <v>22</v>
      </c>
      <c r="D285">
        <v>2305</v>
      </c>
      <c r="E285">
        <v>0.20699999999999999</v>
      </c>
      <c r="F285">
        <v>19.68205</v>
      </c>
      <c r="G285">
        <v>6.0000000000000001E-3</v>
      </c>
    </row>
    <row r="286" spans="1:7">
      <c r="A286">
        <v>2010</v>
      </c>
      <c r="B286" t="s">
        <v>15</v>
      </c>
      <c r="C286" t="s">
        <v>23</v>
      </c>
      <c r="D286">
        <v>915</v>
      </c>
      <c r="E286">
        <v>8.2000000000000003E-2</v>
      </c>
      <c r="F286">
        <v>23.02703</v>
      </c>
      <c r="G286" t="s">
        <v>14</v>
      </c>
    </row>
    <row r="287" spans="1:7">
      <c r="A287">
        <v>2010</v>
      </c>
      <c r="B287" t="s">
        <v>18</v>
      </c>
      <c r="C287" t="s">
        <v>21</v>
      </c>
      <c r="D287">
        <v>559</v>
      </c>
      <c r="E287">
        <v>0.05</v>
      </c>
      <c r="F287">
        <v>20.118590000000001</v>
      </c>
      <c r="G287" t="s">
        <v>14</v>
      </c>
    </row>
    <row r="288" spans="1:7">
      <c r="A288">
        <v>2010</v>
      </c>
      <c r="B288" t="s">
        <v>18</v>
      </c>
      <c r="C288" t="s">
        <v>20</v>
      </c>
      <c r="D288">
        <v>1276</v>
      </c>
      <c r="E288">
        <v>0.115</v>
      </c>
      <c r="F288">
        <v>16.85202</v>
      </c>
      <c r="G288" t="s">
        <v>14</v>
      </c>
    </row>
    <row r="289" spans="1:7">
      <c r="A289">
        <v>2010</v>
      </c>
      <c r="B289" t="s">
        <v>15</v>
      </c>
      <c r="C289" t="s">
        <v>17</v>
      </c>
      <c r="D289">
        <v>6061</v>
      </c>
      <c r="E289">
        <v>0.54500000000000004</v>
      </c>
      <c r="F289">
        <v>26.162179999999999</v>
      </c>
      <c r="G289">
        <v>0.01</v>
      </c>
    </row>
    <row r="290" spans="1:7">
      <c r="A290">
        <v>2011</v>
      </c>
      <c r="B290" t="s">
        <v>13</v>
      </c>
      <c r="C290" t="s">
        <v>13</v>
      </c>
      <c r="D290">
        <v>12018</v>
      </c>
      <c r="E290">
        <v>1</v>
      </c>
      <c r="F290">
        <v>22.288440000000001</v>
      </c>
      <c r="G290">
        <v>8.0000000000000002E-3</v>
      </c>
    </row>
    <row r="291" spans="1:7">
      <c r="A291">
        <v>2011</v>
      </c>
      <c r="B291" t="s">
        <v>15</v>
      </c>
      <c r="C291" t="s">
        <v>16</v>
      </c>
      <c r="D291">
        <v>6949</v>
      </c>
      <c r="E291">
        <v>0.57799999999999996</v>
      </c>
      <c r="F291">
        <v>25.388269999999999</v>
      </c>
      <c r="G291">
        <v>8.9999999999999993E-3</v>
      </c>
    </row>
    <row r="292" spans="1:7">
      <c r="A292">
        <v>2011</v>
      </c>
      <c r="B292" t="s">
        <v>18</v>
      </c>
      <c r="C292" t="s">
        <v>19</v>
      </c>
      <c r="D292">
        <v>5069</v>
      </c>
      <c r="E292">
        <v>0.42199999999999999</v>
      </c>
      <c r="F292">
        <v>19.092590000000001</v>
      </c>
      <c r="G292">
        <v>5.0000000000000001E-3</v>
      </c>
    </row>
    <row r="293" spans="1:7">
      <c r="A293">
        <v>2011</v>
      </c>
      <c r="B293" t="s">
        <v>18</v>
      </c>
      <c r="C293" t="s">
        <v>22</v>
      </c>
      <c r="D293">
        <v>3069</v>
      </c>
      <c r="E293">
        <v>0.255</v>
      </c>
      <c r="F293">
        <v>19.822690000000001</v>
      </c>
      <c r="G293">
        <v>8.0000000000000002E-3</v>
      </c>
    </row>
    <row r="294" spans="1:7">
      <c r="A294">
        <v>2011</v>
      </c>
      <c r="B294" t="s">
        <v>15</v>
      </c>
      <c r="C294" t="s">
        <v>23</v>
      </c>
      <c r="D294">
        <v>1207</v>
      </c>
      <c r="E294">
        <v>0.1</v>
      </c>
      <c r="F294">
        <v>23.510110000000001</v>
      </c>
      <c r="G294" t="s">
        <v>14</v>
      </c>
    </row>
    <row r="295" spans="1:7">
      <c r="A295">
        <v>2011</v>
      </c>
      <c r="B295" t="s">
        <v>18</v>
      </c>
      <c r="C295" t="s">
        <v>21</v>
      </c>
      <c r="D295">
        <v>521</v>
      </c>
      <c r="E295">
        <v>4.2999999999999997E-2</v>
      </c>
      <c r="F295">
        <v>20.94922</v>
      </c>
      <c r="G295" t="s">
        <v>14</v>
      </c>
    </row>
    <row r="296" spans="1:7">
      <c r="A296">
        <v>2011</v>
      </c>
      <c r="B296" t="s">
        <v>18</v>
      </c>
      <c r="C296" t="s">
        <v>20</v>
      </c>
      <c r="D296">
        <v>1479</v>
      </c>
      <c r="E296">
        <v>0.123</v>
      </c>
      <c r="F296">
        <v>17.23687</v>
      </c>
      <c r="G296" t="s">
        <v>14</v>
      </c>
    </row>
    <row r="297" spans="1:7">
      <c r="A297">
        <v>2011</v>
      </c>
      <c r="B297" t="s">
        <v>15</v>
      </c>
      <c r="C297" t="s">
        <v>17</v>
      </c>
      <c r="D297">
        <v>5743</v>
      </c>
      <c r="E297">
        <v>0.47799999999999998</v>
      </c>
      <c r="F297">
        <v>25.8217</v>
      </c>
      <c r="G297">
        <v>1.0999999999999999E-2</v>
      </c>
    </row>
    <row r="298" spans="1:7">
      <c r="A298">
        <v>2012</v>
      </c>
      <c r="B298" t="s">
        <v>13</v>
      </c>
      <c r="C298" t="s">
        <v>13</v>
      </c>
      <c r="D298">
        <v>13449</v>
      </c>
      <c r="E298">
        <v>1</v>
      </c>
      <c r="F298">
        <v>23.565930000000002</v>
      </c>
      <c r="G298">
        <v>8.9999999999999993E-3</v>
      </c>
    </row>
    <row r="299" spans="1:7">
      <c r="A299">
        <v>2012</v>
      </c>
      <c r="B299" t="s">
        <v>15</v>
      </c>
      <c r="C299" t="s">
        <v>16</v>
      </c>
      <c r="D299">
        <v>8659</v>
      </c>
      <c r="E299">
        <v>0.64400000000000002</v>
      </c>
      <c r="F299">
        <v>26.873889999999999</v>
      </c>
      <c r="G299">
        <v>0.01</v>
      </c>
    </row>
    <row r="300" spans="1:7">
      <c r="A300">
        <v>2012</v>
      </c>
      <c r="B300" t="s">
        <v>18</v>
      </c>
      <c r="C300" t="s">
        <v>19</v>
      </c>
      <c r="D300">
        <v>4790</v>
      </c>
      <c r="E300">
        <v>0.35599999999999998</v>
      </c>
      <c r="F300">
        <v>19.276869999999999</v>
      </c>
      <c r="G300">
        <v>7.0000000000000001E-3</v>
      </c>
    </row>
    <row r="301" spans="1:7">
      <c r="A301">
        <v>2012</v>
      </c>
      <c r="B301" t="s">
        <v>18</v>
      </c>
      <c r="C301" t="s">
        <v>22</v>
      </c>
      <c r="D301">
        <v>2771</v>
      </c>
      <c r="E301">
        <v>0.20599999999999999</v>
      </c>
      <c r="F301">
        <v>20.006810000000002</v>
      </c>
      <c r="G301">
        <v>1.2E-2</v>
      </c>
    </row>
    <row r="302" spans="1:7">
      <c r="A302">
        <v>2012</v>
      </c>
      <c r="B302" t="s">
        <v>15</v>
      </c>
      <c r="C302" t="s">
        <v>23</v>
      </c>
      <c r="D302">
        <v>1265</v>
      </c>
      <c r="E302">
        <v>9.4E-2</v>
      </c>
      <c r="F302">
        <v>23.294460000000001</v>
      </c>
      <c r="G302" t="s">
        <v>14</v>
      </c>
    </row>
    <row r="303" spans="1:7">
      <c r="A303">
        <v>2012</v>
      </c>
      <c r="B303" t="s">
        <v>18</v>
      </c>
      <c r="C303" t="s">
        <v>21</v>
      </c>
      <c r="D303">
        <v>662</v>
      </c>
      <c r="E303">
        <v>4.9000000000000002E-2</v>
      </c>
      <c r="F303">
        <v>21.268830000000001</v>
      </c>
      <c r="G303" t="s">
        <v>14</v>
      </c>
    </row>
    <row r="304" spans="1:7">
      <c r="A304">
        <v>2012</v>
      </c>
      <c r="B304" t="s">
        <v>18</v>
      </c>
      <c r="C304" t="s">
        <v>20</v>
      </c>
      <c r="D304">
        <v>1357</v>
      </c>
      <c r="E304">
        <v>0.10100000000000001</v>
      </c>
      <c r="F304">
        <v>17.20749</v>
      </c>
      <c r="G304" t="s">
        <v>14</v>
      </c>
    </row>
    <row r="305" spans="1:7">
      <c r="A305">
        <v>2012</v>
      </c>
      <c r="B305" t="s">
        <v>15</v>
      </c>
      <c r="C305" t="s">
        <v>17</v>
      </c>
      <c r="D305">
        <v>7393</v>
      </c>
      <c r="E305">
        <v>0.55000000000000004</v>
      </c>
      <c r="F305">
        <v>27.599710000000002</v>
      </c>
      <c r="G305">
        <v>1.2E-2</v>
      </c>
    </row>
    <row r="306" spans="1:7">
      <c r="A306">
        <v>2013</v>
      </c>
      <c r="B306" t="s">
        <v>13</v>
      </c>
      <c r="C306" t="s">
        <v>13</v>
      </c>
      <c r="D306">
        <v>15198</v>
      </c>
      <c r="E306">
        <v>1</v>
      </c>
      <c r="F306">
        <v>24.178879999999999</v>
      </c>
      <c r="G306">
        <v>8.9999999999999993E-3</v>
      </c>
    </row>
    <row r="307" spans="1:7">
      <c r="A307">
        <v>2013</v>
      </c>
      <c r="B307" t="s">
        <v>15</v>
      </c>
      <c r="C307" t="s">
        <v>16</v>
      </c>
      <c r="D307">
        <v>9740</v>
      </c>
      <c r="E307">
        <v>0.64100000000000001</v>
      </c>
      <c r="F307">
        <v>27.649260000000002</v>
      </c>
      <c r="G307">
        <v>1.0999999999999999E-2</v>
      </c>
    </row>
    <row r="308" spans="1:7">
      <c r="A308">
        <v>2013</v>
      </c>
      <c r="B308" t="s">
        <v>18</v>
      </c>
      <c r="C308" t="s">
        <v>19</v>
      </c>
      <c r="D308">
        <v>5458</v>
      </c>
      <c r="E308">
        <v>0.35899999999999999</v>
      </c>
      <c r="F308">
        <v>19.75404</v>
      </c>
      <c r="G308">
        <v>5.0000000000000001E-3</v>
      </c>
    </row>
    <row r="309" spans="1:7">
      <c r="A309">
        <v>2013</v>
      </c>
      <c r="B309" t="s">
        <v>18</v>
      </c>
      <c r="C309" t="s">
        <v>22</v>
      </c>
      <c r="D309">
        <v>3310</v>
      </c>
      <c r="E309">
        <v>0.218</v>
      </c>
      <c r="F309">
        <v>20.82639</v>
      </c>
      <c r="G309">
        <v>8.9999999999999993E-3</v>
      </c>
    </row>
    <row r="310" spans="1:7">
      <c r="A310">
        <v>2013</v>
      </c>
      <c r="B310" t="s">
        <v>15</v>
      </c>
      <c r="C310" t="s">
        <v>23</v>
      </c>
      <c r="D310">
        <v>1514</v>
      </c>
      <c r="E310">
        <v>0.1</v>
      </c>
      <c r="F310">
        <v>24.344799999999999</v>
      </c>
      <c r="G310" t="s">
        <v>14</v>
      </c>
    </row>
    <row r="311" spans="1:7">
      <c r="A311">
        <v>2013</v>
      </c>
      <c r="B311" t="s">
        <v>18</v>
      </c>
      <c r="C311" t="s">
        <v>21</v>
      </c>
      <c r="D311">
        <v>571</v>
      </c>
      <c r="E311">
        <v>3.7999999999999999E-2</v>
      </c>
      <c r="F311">
        <v>21.057970000000001</v>
      </c>
      <c r="G311" t="s">
        <v>14</v>
      </c>
    </row>
    <row r="312" spans="1:7">
      <c r="A312">
        <v>2013</v>
      </c>
      <c r="B312" t="s">
        <v>18</v>
      </c>
      <c r="C312" t="s">
        <v>20</v>
      </c>
      <c r="D312">
        <v>1577</v>
      </c>
      <c r="E312">
        <v>0.104</v>
      </c>
      <c r="F312">
        <v>17.473929999999999</v>
      </c>
      <c r="G312" t="s">
        <v>14</v>
      </c>
    </row>
    <row r="313" spans="1:7">
      <c r="A313">
        <v>2013</v>
      </c>
      <c r="B313" t="s">
        <v>15</v>
      </c>
      <c r="C313" t="s">
        <v>17</v>
      </c>
      <c r="D313">
        <v>8226</v>
      </c>
      <c r="E313">
        <v>0.54100000000000004</v>
      </c>
      <c r="F313">
        <v>28.35773</v>
      </c>
      <c r="G313">
        <v>1.2999999999999999E-2</v>
      </c>
    </row>
    <row r="314" spans="1:7">
      <c r="A314">
        <v>2014</v>
      </c>
      <c r="B314" t="s">
        <v>13</v>
      </c>
      <c r="C314" t="s">
        <v>13</v>
      </c>
      <c r="D314">
        <v>15512</v>
      </c>
      <c r="E314">
        <v>1</v>
      </c>
      <c r="F314">
        <v>24.110469999999999</v>
      </c>
      <c r="G314">
        <v>0.01</v>
      </c>
    </row>
    <row r="315" spans="1:7">
      <c r="A315">
        <v>2014</v>
      </c>
      <c r="B315" t="s">
        <v>15</v>
      </c>
      <c r="C315" t="s">
        <v>16</v>
      </c>
      <c r="D315">
        <v>9205</v>
      </c>
      <c r="E315">
        <v>0.59299999999999997</v>
      </c>
      <c r="F315">
        <v>27.626239999999999</v>
      </c>
      <c r="G315">
        <v>1.2999999999999999E-2</v>
      </c>
    </row>
    <row r="316" spans="1:7">
      <c r="A316">
        <v>2014</v>
      </c>
      <c r="B316" t="s">
        <v>18</v>
      </c>
      <c r="C316" t="s">
        <v>19</v>
      </c>
      <c r="D316">
        <v>6307</v>
      </c>
      <c r="E316">
        <v>0.40699999999999997</v>
      </c>
      <c r="F316">
        <v>20.33351</v>
      </c>
      <c r="G316">
        <v>6.0000000000000001E-3</v>
      </c>
    </row>
    <row r="317" spans="1:7">
      <c r="A317">
        <v>2014</v>
      </c>
      <c r="B317" t="s">
        <v>18</v>
      </c>
      <c r="C317" t="s">
        <v>22</v>
      </c>
      <c r="D317">
        <v>3706</v>
      </c>
      <c r="E317">
        <v>0.23899999999999999</v>
      </c>
      <c r="F317">
        <v>21.59169</v>
      </c>
      <c r="G317">
        <v>1.0999999999999999E-2</v>
      </c>
    </row>
    <row r="318" spans="1:7">
      <c r="A318">
        <v>2014</v>
      </c>
      <c r="B318" t="s">
        <v>15</v>
      </c>
      <c r="C318" t="s">
        <v>23</v>
      </c>
      <c r="D318">
        <v>1566</v>
      </c>
      <c r="E318">
        <v>0.10100000000000001</v>
      </c>
      <c r="F318">
        <v>24.439119999999999</v>
      </c>
      <c r="G318" t="s">
        <v>14</v>
      </c>
    </row>
    <row r="319" spans="1:7">
      <c r="A319">
        <v>2014</v>
      </c>
      <c r="B319" t="s">
        <v>18</v>
      </c>
      <c r="C319" t="s">
        <v>21</v>
      </c>
      <c r="D319">
        <v>672</v>
      </c>
      <c r="E319">
        <v>4.2999999999999997E-2</v>
      </c>
      <c r="F319">
        <v>21.269020000000001</v>
      </c>
      <c r="G319" t="s">
        <v>14</v>
      </c>
    </row>
    <row r="320" spans="1:7">
      <c r="A320">
        <v>2014</v>
      </c>
      <c r="B320" t="s">
        <v>18</v>
      </c>
      <c r="C320" t="s">
        <v>20</v>
      </c>
      <c r="D320">
        <v>1929</v>
      </c>
      <c r="E320">
        <v>0.124</v>
      </c>
      <c r="F320">
        <v>18.037700000000001</v>
      </c>
      <c r="G320" t="s">
        <v>14</v>
      </c>
    </row>
    <row r="321" spans="1:7">
      <c r="A321">
        <v>2014</v>
      </c>
      <c r="B321" t="s">
        <v>15</v>
      </c>
      <c r="C321" t="s">
        <v>17</v>
      </c>
      <c r="D321">
        <v>7639</v>
      </c>
      <c r="E321">
        <v>0.49199999999999999</v>
      </c>
      <c r="F321">
        <v>28.38531</v>
      </c>
      <c r="G321">
        <v>1.6E-2</v>
      </c>
    </row>
    <row r="322" spans="1:7">
      <c r="A322">
        <v>2015</v>
      </c>
      <c r="B322" t="s">
        <v>13</v>
      </c>
      <c r="C322" t="s">
        <v>13</v>
      </c>
      <c r="D322">
        <v>16739</v>
      </c>
      <c r="E322">
        <v>1</v>
      </c>
      <c r="F322">
        <v>24.64986</v>
      </c>
      <c r="G322">
        <v>8.9999999999999993E-3</v>
      </c>
    </row>
    <row r="323" spans="1:7">
      <c r="A323">
        <v>2015</v>
      </c>
      <c r="B323" t="s">
        <v>15</v>
      </c>
      <c r="C323" t="s">
        <v>16</v>
      </c>
      <c r="D323">
        <v>9601</v>
      </c>
      <c r="E323">
        <v>0.57399999999999995</v>
      </c>
      <c r="F323">
        <v>28.239550000000001</v>
      </c>
      <c r="G323">
        <v>8.0000000000000002E-3</v>
      </c>
    </row>
    <row r="324" spans="1:7">
      <c r="A324">
        <v>2015</v>
      </c>
      <c r="B324" t="s">
        <v>18</v>
      </c>
      <c r="C324" t="s">
        <v>19</v>
      </c>
      <c r="D324">
        <v>7138</v>
      </c>
      <c r="E324">
        <v>0.42599999999999999</v>
      </c>
      <c r="F324">
        <v>21.050630000000002</v>
      </c>
      <c r="G324">
        <v>1.0999999999999999E-2</v>
      </c>
    </row>
    <row r="325" spans="1:7">
      <c r="A325">
        <v>2015</v>
      </c>
      <c r="B325" t="s">
        <v>18</v>
      </c>
      <c r="C325" t="s">
        <v>22</v>
      </c>
      <c r="D325">
        <v>4697</v>
      </c>
      <c r="E325">
        <v>0.28100000000000003</v>
      </c>
      <c r="F325">
        <v>21.942409999999999</v>
      </c>
      <c r="G325">
        <v>0.01</v>
      </c>
    </row>
    <row r="326" spans="1:7">
      <c r="A326">
        <v>2015</v>
      </c>
      <c r="B326" t="s">
        <v>15</v>
      </c>
      <c r="C326" t="s">
        <v>23</v>
      </c>
      <c r="D326">
        <v>1701</v>
      </c>
      <c r="E326">
        <v>0.10199999999999999</v>
      </c>
      <c r="F326">
        <v>25.13993</v>
      </c>
      <c r="G326" t="s">
        <v>14</v>
      </c>
    </row>
    <row r="327" spans="1:7">
      <c r="A327">
        <v>2015</v>
      </c>
      <c r="B327" t="s">
        <v>18</v>
      </c>
      <c r="C327" t="s">
        <v>21</v>
      </c>
      <c r="D327">
        <v>655</v>
      </c>
      <c r="E327">
        <v>3.9E-2</v>
      </c>
      <c r="F327">
        <v>21.78246</v>
      </c>
      <c r="G327" t="s">
        <v>14</v>
      </c>
    </row>
    <row r="328" spans="1:7">
      <c r="A328">
        <v>2015</v>
      </c>
      <c r="B328" t="s">
        <v>18</v>
      </c>
      <c r="C328" t="s">
        <v>20</v>
      </c>
      <c r="D328">
        <v>1786</v>
      </c>
      <c r="E328">
        <v>0.107</v>
      </c>
      <c r="F328">
        <v>18.808610000000002</v>
      </c>
      <c r="G328">
        <v>1.7999999999999999E-2</v>
      </c>
    </row>
    <row r="329" spans="1:7">
      <c r="A329">
        <v>2015</v>
      </c>
      <c r="B329" t="s">
        <v>15</v>
      </c>
      <c r="C329" t="s">
        <v>17</v>
      </c>
      <c r="D329">
        <v>7899</v>
      </c>
      <c r="E329">
        <v>0.47199999999999998</v>
      </c>
      <c r="F329">
        <v>29.00986</v>
      </c>
      <c r="G329">
        <v>0.01</v>
      </c>
    </row>
    <row r="330" spans="1:7">
      <c r="A330">
        <v>2016</v>
      </c>
      <c r="B330" t="s">
        <v>13</v>
      </c>
      <c r="C330" t="s">
        <v>13</v>
      </c>
      <c r="D330">
        <v>16278</v>
      </c>
      <c r="E330">
        <v>1</v>
      </c>
      <c r="F330">
        <v>24.708259999999999</v>
      </c>
      <c r="G330">
        <v>5.0000000000000001E-3</v>
      </c>
    </row>
    <row r="331" spans="1:7">
      <c r="A331">
        <v>2016</v>
      </c>
      <c r="B331" t="s">
        <v>15</v>
      </c>
      <c r="C331" t="s">
        <v>16</v>
      </c>
      <c r="D331">
        <v>9001</v>
      </c>
      <c r="E331">
        <v>0.55300000000000005</v>
      </c>
      <c r="F331">
        <v>28.526879999999998</v>
      </c>
      <c r="G331">
        <v>1E-3</v>
      </c>
    </row>
    <row r="332" spans="1:7">
      <c r="A332">
        <v>2016</v>
      </c>
      <c r="B332" t="s">
        <v>18</v>
      </c>
      <c r="C332" t="s">
        <v>19</v>
      </c>
      <c r="D332">
        <v>7277</v>
      </c>
      <c r="E332">
        <v>0.44700000000000001</v>
      </c>
      <c r="F332">
        <v>21.198589999999999</v>
      </c>
      <c r="G332">
        <v>8.9999999999999993E-3</v>
      </c>
    </row>
    <row r="333" spans="1:7">
      <c r="A333">
        <v>2016</v>
      </c>
      <c r="B333" t="s">
        <v>18</v>
      </c>
      <c r="C333" t="s">
        <v>22</v>
      </c>
      <c r="D333">
        <v>4741</v>
      </c>
      <c r="E333">
        <v>0.29099999999999998</v>
      </c>
      <c r="F333">
        <v>22.210059999999999</v>
      </c>
      <c r="G333">
        <v>6.0000000000000001E-3</v>
      </c>
    </row>
    <row r="334" spans="1:7">
      <c r="A334">
        <v>2016</v>
      </c>
      <c r="B334" t="s">
        <v>15</v>
      </c>
      <c r="C334" t="s">
        <v>23</v>
      </c>
      <c r="D334">
        <v>1870</v>
      </c>
      <c r="E334">
        <v>0.115</v>
      </c>
      <c r="F334">
        <v>26.206399999999999</v>
      </c>
      <c r="G334" t="s">
        <v>14</v>
      </c>
    </row>
    <row r="335" spans="1:7">
      <c r="A335">
        <v>2016</v>
      </c>
      <c r="B335" t="s">
        <v>18</v>
      </c>
      <c r="C335" t="s">
        <v>21</v>
      </c>
      <c r="D335">
        <v>630</v>
      </c>
      <c r="E335">
        <v>3.9E-2</v>
      </c>
      <c r="F335">
        <v>21.661919999999999</v>
      </c>
      <c r="G335" t="s">
        <v>14</v>
      </c>
    </row>
    <row r="336" spans="1:7">
      <c r="A336">
        <v>2016</v>
      </c>
      <c r="B336" t="s">
        <v>18</v>
      </c>
      <c r="C336" t="s">
        <v>20</v>
      </c>
      <c r="D336">
        <v>1907</v>
      </c>
      <c r="E336">
        <v>0.11700000000000001</v>
      </c>
      <c r="F336">
        <v>18.922370000000001</v>
      </c>
      <c r="G336">
        <v>2.1999999999999999E-2</v>
      </c>
    </row>
    <row r="337" spans="1:7">
      <c r="A337">
        <v>2016</v>
      </c>
      <c r="B337" t="s">
        <v>15</v>
      </c>
      <c r="C337" t="s">
        <v>17</v>
      </c>
      <c r="D337">
        <v>7131</v>
      </c>
      <c r="E337">
        <v>0.438</v>
      </c>
      <c r="F337">
        <v>29.205100000000002</v>
      </c>
      <c r="G337">
        <v>1E-3</v>
      </c>
    </row>
    <row r="338" spans="1:7">
      <c r="A338">
        <v>2017</v>
      </c>
      <c r="B338" t="s">
        <v>13</v>
      </c>
      <c r="C338" t="s">
        <v>13</v>
      </c>
      <c r="D338">
        <v>17016</v>
      </c>
      <c r="E338">
        <v>1</v>
      </c>
      <c r="F338">
        <v>24.861730000000001</v>
      </c>
      <c r="G338">
        <v>3.0000000000000001E-3</v>
      </c>
    </row>
    <row r="339" spans="1:7">
      <c r="A339">
        <v>2017</v>
      </c>
      <c r="B339" t="s">
        <v>15</v>
      </c>
      <c r="C339" t="s">
        <v>16</v>
      </c>
      <c r="D339">
        <v>8954</v>
      </c>
      <c r="E339">
        <v>0.52600000000000002</v>
      </c>
      <c r="F339">
        <v>29.187570000000001</v>
      </c>
      <c r="G339">
        <v>1E-3</v>
      </c>
    </row>
    <row r="340" spans="1:7">
      <c r="A340">
        <v>2017</v>
      </c>
      <c r="B340" t="s">
        <v>18</v>
      </c>
      <c r="C340" t="s">
        <v>19</v>
      </c>
      <c r="D340">
        <v>8061</v>
      </c>
      <c r="E340">
        <v>0.47399999999999998</v>
      </c>
      <c r="F340">
        <v>21.347380000000001</v>
      </c>
      <c r="G340">
        <v>5.0000000000000001E-3</v>
      </c>
    </row>
    <row r="341" spans="1:7">
      <c r="A341">
        <v>2017</v>
      </c>
      <c r="B341" t="s">
        <v>18</v>
      </c>
      <c r="C341" t="s">
        <v>22</v>
      </c>
      <c r="D341">
        <v>5391</v>
      </c>
      <c r="E341">
        <v>0.317</v>
      </c>
      <c r="F341">
        <v>22.33849</v>
      </c>
      <c r="G341">
        <v>2E-3</v>
      </c>
    </row>
    <row r="342" spans="1:7">
      <c r="A342">
        <v>2017</v>
      </c>
      <c r="B342" t="s">
        <v>15</v>
      </c>
      <c r="C342" t="s">
        <v>23</v>
      </c>
      <c r="D342">
        <v>1975</v>
      </c>
      <c r="E342">
        <v>0.11600000000000001</v>
      </c>
      <c r="F342">
        <v>26.14273</v>
      </c>
      <c r="G342" t="s">
        <v>14</v>
      </c>
    </row>
    <row r="343" spans="1:7">
      <c r="A343">
        <v>2017</v>
      </c>
      <c r="B343" t="s">
        <v>18</v>
      </c>
      <c r="C343" t="s">
        <v>21</v>
      </c>
      <c r="D343">
        <v>617</v>
      </c>
      <c r="E343">
        <v>3.5999999999999997E-2</v>
      </c>
      <c r="F343">
        <v>22.234480000000001</v>
      </c>
      <c r="G343" t="s">
        <v>14</v>
      </c>
    </row>
    <row r="344" spans="1:7">
      <c r="A344">
        <v>2017</v>
      </c>
      <c r="B344" t="s">
        <v>18</v>
      </c>
      <c r="C344" t="s">
        <v>20</v>
      </c>
      <c r="D344">
        <v>2054</v>
      </c>
      <c r="E344">
        <v>0.121</v>
      </c>
      <c r="F344">
        <v>18.917629999999999</v>
      </c>
      <c r="G344">
        <v>1.2999999999999999E-2</v>
      </c>
    </row>
    <row r="345" spans="1:7">
      <c r="A345">
        <v>2017</v>
      </c>
      <c r="B345" t="s">
        <v>15</v>
      </c>
      <c r="C345" t="s">
        <v>17</v>
      </c>
      <c r="D345">
        <v>6979</v>
      </c>
      <c r="E345">
        <v>0.41</v>
      </c>
      <c r="F345">
        <v>30.182220000000001</v>
      </c>
      <c r="G345">
        <v>1E-3</v>
      </c>
    </row>
    <row r="346" spans="1:7">
      <c r="A346">
        <v>2018</v>
      </c>
      <c r="B346" t="s">
        <v>13</v>
      </c>
      <c r="C346" t="s">
        <v>13</v>
      </c>
      <c r="D346">
        <v>16260</v>
      </c>
      <c r="E346">
        <v>1</v>
      </c>
      <c r="F346">
        <v>25.105519999999999</v>
      </c>
      <c r="G346">
        <v>4.0000000000000001E-3</v>
      </c>
    </row>
    <row r="347" spans="1:7">
      <c r="A347">
        <v>2018</v>
      </c>
      <c r="B347" t="s">
        <v>15</v>
      </c>
      <c r="C347" t="s">
        <v>16</v>
      </c>
      <c r="D347">
        <v>7800</v>
      </c>
      <c r="E347">
        <v>0.48</v>
      </c>
      <c r="F347">
        <v>29.885529999999999</v>
      </c>
      <c r="G347">
        <v>1E-3</v>
      </c>
    </row>
    <row r="348" spans="1:7">
      <c r="A348">
        <v>2018</v>
      </c>
      <c r="B348" t="s">
        <v>18</v>
      </c>
      <c r="C348" t="s">
        <v>19</v>
      </c>
      <c r="D348">
        <v>8459</v>
      </c>
      <c r="E348">
        <v>0.52</v>
      </c>
      <c r="F348">
        <v>21.87867</v>
      </c>
      <c r="G348">
        <v>7.0000000000000001E-3</v>
      </c>
    </row>
    <row r="349" spans="1:7">
      <c r="A349">
        <v>2018</v>
      </c>
      <c r="B349" t="s">
        <v>18</v>
      </c>
      <c r="C349" t="s">
        <v>22</v>
      </c>
      <c r="D349">
        <v>5692</v>
      </c>
      <c r="E349">
        <v>0.35</v>
      </c>
      <c r="F349">
        <v>23.128969999999999</v>
      </c>
      <c r="G349">
        <v>3.0000000000000001E-3</v>
      </c>
    </row>
    <row r="350" spans="1:7">
      <c r="A350">
        <v>2018</v>
      </c>
      <c r="B350" t="s">
        <v>15</v>
      </c>
      <c r="C350" t="s">
        <v>23</v>
      </c>
      <c r="D350">
        <v>1838</v>
      </c>
      <c r="E350">
        <v>0.113</v>
      </c>
      <c r="F350">
        <v>27.354579999999999</v>
      </c>
      <c r="G350">
        <v>2E-3</v>
      </c>
    </row>
    <row r="351" spans="1:7">
      <c r="A351">
        <v>2018</v>
      </c>
      <c r="B351" t="s">
        <v>18</v>
      </c>
      <c r="C351" t="s">
        <v>21</v>
      </c>
      <c r="D351">
        <v>508</v>
      </c>
      <c r="E351">
        <v>3.1E-2</v>
      </c>
      <c r="F351">
        <v>22.759319999999999</v>
      </c>
      <c r="G351" t="s">
        <v>14</v>
      </c>
    </row>
    <row r="352" spans="1:7">
      <c r="A352">
        <v>2018</v>
      </c>
      <c r="B352" t="s">
        <v>18</v>
      </c>
      <c r="C352" t="s">
        <v>20</v>
      </c>
      <c r="D352">
        <v>2259</v>
      </c>
      <c r="E352">
        <v>0.13900000000000001</v>
      </c>
      <c r="F352">
        <v>19.109739999999999</v>
      </c>
      <c r="G352">
        <v>1.7000000000000001E-2</v>
      </c>
    </row>
    <row r="353" spans="1:7">
      <c r="A353">
        <v>2018</v>
      </c>
      <c r="B353" t="s">
        <v>15</v>
      </c>
      <c r="C353" t="s">
        <v>17</v>
      </c>
      <c r="D353">
        <v>5962</v>
      </c>
      <c r="E353">
        <v>0.36699999999999999</v>
      </c>
      <c r="F353">
        <v>30.763120000000001</v>
      </c>
      <c r="G353">
        <v>1E-3</v>
      </c>
    </row>
    <row r="354" spans="1:7">
      <c r="A354">
        <v>2019</v>
      </c>
      <c r="B354" t="s">
        <v>13</v>
      </c>
      <c r="C354" t="s">
        <v>13</v>
      </c>
      <c r="D354">
        <v>16139</v>
      </c>
      <c r="E354">
        <v>1</v>
      </c>
      <c r="F354">
        <v>24.908349999999999</v>
      </c>
      <c r="G354">
        <v>1E-3</v>
      </c>
    </row>
    <row r="355" spans="1:7">
      <c r="A355">
        <v>2019</v>
      </c>
      <c r="B355" t="s">
        <v>15</v>
      </c>
      <c r="C355" t="s">
        <v>16</v>
      </c>
      <c r="D355">
        <v>7171</v>
      </c>
      <c r="E355">
        <v>0.44400000000000001</v>
      </c>
      <c r="F355">
        <v>29.906880000000001</v>
      </c>
      <c r="G355">
        <v>0</v>
      </c>
    </row>
    <row r="356" spans="1:7">
      <c r="A356">
        <v>2019</v>
      </c>
      <c r="B356" t="s">
        <v>18</v>
      </c>
      <c r="C356" t="s">
        <v>19</v>
      </c>
      <c r="D356">
        <v>8969</v>
      </c>
      <c r="E356">
        <v>0.55600000000000005</v>
      </c>
      <c r="F356">
        <v>21.972249999999999</v>
      </c>
      <c r="G356">
        <v>2E-3</v>
      </c>
    </row>
    <row r="357" spans="1:7">
      <c r="A357">
        <v>2019</v>
      </c>
      <c r="B357" t="s">
        <v>18</v>
      </c>
      <c r="C357" t="s">
        <v>22</v>
      </c>
      <c r="D357">
        <v>5893</v>
      </c>
      <c r="E357">
        <v>0.36499999999999999</v>
      </c>
      <c r="F357">
        <v>23.481950000000001</v>
      </c>
      <c r="G357">
        <v>1E-3</v>
      </c>
    </row>
    <row r="358" spans="1:7">
      <c r="A358">
        <v>2019</v>
      </c>
      <c r="B358" t="s">
        <v>15</v>
      </c>
      <c r="C358" t="s">
        <v>23</v>
      </c>
      <c r="D358">
        <v>1891</v>
      </c>
      <c r="E358">
        <v>0.11700000000000001</v>
      </c>
      <c r="F358">
        <v>27.500250000000001</v>
      </c>
      <c r="G358">
        <v>0</v>
      </c>
    </row>
    <row r="359" spans="1:7">
      <c r="A359">
        <v>2019</v>
      </c>
      <c r="B359" t="s">
        <v>18</v>
      </c>
      <c r="C359" t="s">
        <v>21</v>
      </c>
      <c r="D359">
        <v>555</v>
      </c>
      <c r="E359">
        <v>3.4000000000000002E-2</v>
      </c>
      <c r="F359">
        <v>22.429179999999999</v>
      </c>
      <c r="G359" t="s">
        <v>14</v>
      </c>
    </row>
    <row r="360" spans="1:7">
      <c r="A360">
        <v>2019</v>
      </c>
      <c r="B360" t="s">
        <v>18</v>
      </c>
      <c r="C360" t="s">
        <v>20</v>
      </c>
      <c r="D360">
        <v>2521</v>
      </c>
      <c r="E360">
        <v>0.156</v>
      </c>
      <c r="F360">
        <v>19.027180000000001</v>
      </c>
      <c r="G360">
        <v>6.0000000000000001E-3</v>
      </c>
    </row>
    <row r="361" spans="1:7">
      <c r="A361">
        <v>2019</v>
      </c>
      <c r="B361" t="s">
        <v>15</v>
      </c>
      <c r="C361" t="s">
        <v>17</v>
      </c>
      <c r="D361">
        <v>5280</v>
      </c>
      <c r="E361">
        <v>0.32700000000000001</v>
      </c>
      <c r="F361">
        <v>30.874700000000001</v>
      </c>
      <c r="G361">
        <v>0</v>
      </c>
    </row>
    <row r="362" spans="1:7">
      <c r="A362">
        <v>2020</v>
      </c>
      <c r="B362" t="s">
        <v>13</v>
      </c>
      <c r="C362" t="s">
        <v>13</v>
      </c>
      <c r="D362">
        <v>13721</v>
      </c>
      <c r="E362">
        <v>1</v>
      </c>
      <c r="F362">
        <v>25.38325</v>
      </c>
      <c r="G362">
        <v>5.0000000000000001E-3</v>
      </c>
    </row>
    <row r="363" spans="1:7">
      <c r="A363">
        <v>2020</v>
      </c>
      <c r="B363" t="s">
        <v>15</v>
      </c>
      <c r="C363" t="s">
        <v>16</v>
      </c>
      <c r="D363">
        <v>6030</v>
      </c>
      <c r="E363">
        <v>0.439</v>
      </c>
      <c r="F363">
        <v>30.658370000000001</v>
      </c>
      <c r="G363" t="s">
        <v>14</v>
      </c>
    </row>
    <row r="364" spans="1:7">
      <c r="A364">
        <v>2020</v>
      </c>
      <c r="B364" t="s">
        <v>18</v>
      </c>
      <c r="C364" t="s">
        <v>19</v>
      </c>
      <c r="D364">
        <v>7691</v>
      </c>
      <c r="E364">
        <v>0.56100000000000005</v>
      </c>
      <c r="F364">
        <v>22.366129999999998</v>
      </c>
      <c r="G364">
        <v>8.0000000000000002E-3</v>
      </c>
    </row>
    <row r="365" spans="1:7">
      <c r="A365">
        <v>2020</v>
      </c>
      <c r="B365" t="s">
        <v>18</v>
      </c>
      <c r="C365" t="s">
        <v>22</v>
      </c>
      <c r="D365">
        <v>5313</v>
      </c>
      <c r="E365">
        <v>0.38700000000000001</v>
      </c>
      <c r="F365">
        <v>23.7501</v>
      </c>
      <c r="G365">
        <v>1E-3</v>
      </c>
    </row>
    <row r="366" spans="1:7">
      <c r="A366">
        <v>2020</v>
      </c>
      <c r="B366" t="s">
        <v>15</v>
      </c>
      <c r="C366" t="s">
        <v>23</v>
      </c>
      <c r="D366">
        <v>1785</v>
      </c>
      <c r="E366">
        <v>0.13</v>
      </c>
      <c r="F366">
        <v>28.376860000000001</v>
      </c>
      <c r="G366" t="s">
        <v>14</v>
      </c>
    </row>
    <row r="367" spans="1:7">
      <c r="A367">
        <v>2020</v>
      </c>
      <c r="B367" t="s">
        <v>18</v>
      </c>
      <c r="C367" t="s">
        <v>21</v>
      </c>
      <c r="D367">
        <v>402</v>
      </c>
      <c r="E367">
        <v>2.9000000000000001E-2</v>
      </c>
      <c r="F367">
        <v>23.35398</v>
      </c>
      <c r="G367" t="s">
        <v>14</v>
      </c>
    </row>
    <row r="368" spans="1:7">
      <c r="A368">
        <v>2020</v>
      </c>
      <c r="B368" t="s">
        <v>18</v>
      </c>
      <c r="C368" t="s">
        <v>20</v>
      </c>
      <c r="D368">
        <v>1976</v>
      </c>
      <c r="E368">
        <v>0.14399999999999999</v>
      </c>
      <c r="F368">
        <v>19.193490000000001</v>
      </c>
      <c r="G368">
        <v>0.03</v>
      </c>
    </row>
    <row r="369" spans="1:7">
      <c r="A369">
        <v>2020</v>
      </c>
      <c r="B369" t="s">
        <v>15</v>
      </c>
      <c r="C369" t="s">
        <v>17</v>
      </c>
      <c r="D369">
        <v>4245</v>
      </c>
      <c r="E369">
        <v>0.309</v>
      </c>
      <c r="F369">
        <v>31.731020000000001</v>
      </c>
      <c r="G369" t="s">
        <v>14</v>
      </c>
    </row>
    <row r="370" spans="1:7">
      <c r="A370">
        <v>2021</v>
      </c>
      <c r="B370" t="s">
        <v>13</v>
      </c>
      <c r="C370" t="s">
        <v>13</v>
      </c>
      <c r="D370">
        <v>13812</v>
      </c>
      <c r="E370">
        <v>1</v>
      </c>
      <c r="F370">
        <v>25.42454</v>
      </c>
      <c r="G370">
        <v>0.01</v>
      </c>
    </row>
    <row r="371" spans="1:7">
      <c r="A371">
        <v>2021</v>
      </c>
      <c r="B371" t="s">
        <v>15</v>
      </c>
      <c r="C371" t="s">
        <v>16</v>
      </c>
      <c r="D371">
        <v>5120</v>
      </c>
      <c r="E371">
        <v>0.371</v>
      </c>
      <c r="F371">
        <v>31.849299999999999</v>
      </c>
      <c r="G371" t="s">
        <v>14</v>
      </c>
    </row>
    <row r="372" spans="1:7">
      <c r="A372">
        <v>2021</v>
      </c>
      <c r="B372" t="s">
        <v>18</v>
      </c>
      <c r="C372" t="s">
        <v>19</v>
      </c>
      <c r="D372">
        <v>8692</v>
      </c>
      <c r="E372">
        <v>0.629</v>
      </c>
      <c r="F372">
        <v>22.724299999999999</v>
      </c>
      <c r="G372">
        <v>1.7000000000000001E-2</v>
      </c>
    </row>
    <row r="373" spans="1:7">
      <c r="A373">
        <v>2021</v>
      </c>
      <c r="B373" t="s">
        <v>18</v>
      </c>
      <c r="C373" t="s">
        <v>22</v>
      </c>
      <c r="D373">
        <v>6169</v>
      </c>
      <c r="E373">
        <v>0.44700000000000001</v>
      </c>
      <c r="F373">
        <v>24.055910000000001</v>
      </c>
      <c r="G373">
        <v>5.0000000000000001E-3</v>
      </c>
    </row>
    <row r="374" spans="1:7">
      <c r="A374">
        <v>2021</v>
      </c>
      <c r="B374" t="s">
        <v>15</v>
      </c>
      <c r="C374" t="s">
        <v>23</v>
      </c>
      <c r="D374">
        <v>1572</v>
      </c>
      <c r="E374">
        <v>0.114</v>
      </c>
      <c r="F374">
        <v>30.983239999999999</v>
      </c>
      <c r="G374" t="s">
        <v>14</v>
      </c>
    </row>
    <row r="375" spans="1:7">
      <c r="A375">
        <v>2021</v>
      </c>
      <c r="B375" t="s">
        <v>18</v>
      </c>
      <c r="C375" t="s">
        <v>21</v>
      </c>
      <c r="D375">
        <v>298</v>
      </c>
      <c r="E375">
        <v>2.1999999999999999E-2</v>
      </c>
      <c r="F375">
        <v>27.264340000000001</v>
      </c>
      <c r="G375" t="s">
        <v>14</v>
      </c>
    </row>
    <row r="376" spans="1:7">
      <c r="A376">
        <v>2021</v>
      </c>
      <c r="B376" t="s">
        <v>18</v>
      </c>
      <c r="C376" t="s">
        <v>20</v>
      </c>
      <c r="D376">
        <v>2224</v>
      </c>
      <c r="E376">
        <v>0.161</v>
      </c>
      <c r="F376">
        <v>19.326180000000001</v>
      </c>
      <c r="G376">
        <v>5.0999999999999997E-2</v>
      </c>
    </row>
    <row r="377" spans="1:7">
      <c r="A377">
        <v>2021</v>
      </c>
      <c r="B377" t="s">
        <v>15</v>
      </c>
      <c r="C377" t="s">
        <v>17</v>
      </c>
      <c r="D377">
        <v>3548</v>
      </c>
      <c r="E377">
        <v>0.25700000000000001</v>
      </c>
      <c r="F377">
        <v>32.248629999999999</v>
      </c>
      <c r="G377" t="s">
        <v>14</v>
      </c>
    </row>
    <row r="378" spans="1:7">
      <c r="A378">
        <v>2022</v>
      </c>
      <c r="B378" t="s">
        <v>13</v>
      </c>
      <c r="C378" t="s">
        <v>13</v>
      </c>
      <c r="D378">
        <v>12857</v>
      </c>
      <c r="E378">
        <v>1</v>
      </c>
      <c r="F378">
        <v>25.993490000000001</v>
      </c>
      <c r="G378">
        <v>8.0000000000000002E-3</v>
      </c>
    </row>
    <row r="379" spans="1:7">
      <c r="A379">
        <v>2022</v>
      </c>
      <c r="B379" t="s">
        <v>15</v>
      </c>
      <c r="C379" t="s">
        <v>16</v>
      </c>
      <c r="D379">
        <v>4747</v>
      </c>
      <c r="E379">
        <v>0.36899999999999999</v>
      </c>
      <c r="F379">
        <v>33.258960000000002</v>
      </c>
      <c r="G379" t="s">
        <v>14</v>
      </c>
    </row>
    <row r="380" spans="1:7">
      <c r="A380">
        <v>2022</v>
      </c>
      <c r="B380" t="s">
        <v>18</v>
      </c>
      <c r="C380" t="s">
        <v>19</v>
      </c>
      <c r="D380">
        <v>8110</v>
      </c>
      <c r="E380">
        <v>0.63100000000000001</v>
      </c>
      <c r="F380">
        <v>23.046980000000001</v>
      </c>
      <c r="G380">
        <v>1.2999999999999999E-2</v>
      </c>
    </row>
    <row r="381" spans="1:7">
      <c r="A381">
        <v>2022</v>
      </c>
      <c r="B381" t="s">
        <v>18</v>
      </c>
      <c r="C381" t="s">
        <v>22</v>
      </c>
      <c r="D381">
        <v>5632</v>
      </c>
      <c r="E381">
        <v>0.438</v>
      </c>
      <c r="F381">
        <v>24.24098</v>
      </c>
      <c r="G381">
        <v>3.0000000000000001E-3</v>
      </c>
    </row>
    <row r="382" spans="1:7">
      <c r="A382">
        <v>2022</v>
      </c>
      <c r="B382" t="s">
        <v>15</v>
      </c>
      <c r="C382" t="s">
        <v>23</v>
      </c>
      <c r="D382">
        <v>1334</v>
      </c>
      <c r="E382">
        <v>0.104</v>
      </c>
      <c r="F382">
        <v>33.371870000000001</v>
      </c>
      <c r="G382" t="s">
        <v>14</v>
      </c>
    </row>
    <row r="383" spans="1:7">
      <c r="A383">
        <v>2022</v>
      </c>
      <c r="B383" t="s">
        <v>18</v>
      </c>
      <c r="C383" t="s">
        <v>21</v>
      </c>
      <c r="D383">
        <v>374</v>
      </c>
      <c r="E383">
        <v>2.9000000000000001E-2</v>
      </c>
      <c r="F383">
        <v>25.999590000000001</v>
      </c>
      <c r="G383" t="s">
        <v>14</v>
      </c>
    </row>
    <row r="384" spans="1:7">
      <c r="A384">
        <v>2022</v>
      </c>
      <c r="B384" t="s">
        <v>18</v>
      </c>
      <c r="C384" t="s">
        <v>20</v>
      </c>
      <c r="D384">
        <v>2105</v>
      </c>
      <c r="E384">
        <v>0.16400000000000001</v>
      </c>
      <c r="F384">
        <v>20.006519999999998</v>
      </c>
      <c r="G384">
        <v>4.1000000000000002E-2</v>
      </c>
    </row>
    <row r="385" spans="1:7">
      <c r="A385">
        <v>2022</v>
      </c>
      <c r="B385" t="s">
        <v>15</v>
      </c>
      <c r="C385" t="s">
        <v>17</v>
      </c>
      <c r="D385">
        <v>3413</v>
      </c>
      <c r="E385">
        <v>0.26500000000000001</v>
      </c>
      <c r="F385">
        <v>33.215040000000002</v>
      </c>
      <c r="G385" t="s">
        <v>14</v>
      </c>
    </row>
  </sheetData>
  <sortState xmlns:xlrd2="http://schemas.microsoft.com/office/spreadsheetml/2017/richdata2" ref="A2:G385">
    <sortCondition ref="A2:A385"/>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0D76-7FD4-414C-85E3-B33AFD0A54C1}">
  <dimension ref="A1:E25"/>
  <sheetViews>
    <sheetView workbookViewId="0">
      <selection activeCell="G16" sqref="G16"/>
    </sheetView>
  </sheetViews>
  <sheetFormatPr defaultColWidth="23.109375" defaultRowHeight="14.4"/>
  <cols>
    <col min="1" max="1" width="29.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10516</v>
      </c>
      <c r="B2" t="s">
        <v>10523</v>
      </c>
      <c r="C2" s="20">
        <v>3048.7</v>
      </c>
      <c r="D2" s="20">
        <v>21688.400000000001</v>
      </c>
      <c r="E2">
        <v>7.1</v>
      </c>
    </row>
    <row r="3" spans="1:5">
      <c r="A3" t="s">
        <v>10516</v>
      </c>
      <c r="B3">
        <v>2012</v>
      </c>
      <c r="C3">
        <v>278.8</v>
      </c>
      <c r="D3" s="20">
        <v>3622.4</v>
      </c>
      <c r="E3">
        <v>13</v>
      </c>
    </row>
    <row r="4" spans="1:5">
      <c r="A4" t="s">
        <v>10516</v>
      </c>
      <c r="B4">
        <v>2013</v>
      </c>
      <c r="C4">
        <v>211.2</v>
      </c>
      <c r="D4" s="20">
        <v>3401.5</v>
      </c>
      <c r="E4">
        <v>16.100000000000001</v>
      </c>
    </row>
    <row r="5" spans="1:5">
      <c r="A5" t="s">
        <v>10516</v>
      </c>
      <c r="B5">
        <v>2014</v>
      </c>
      <c r="C5">
        <v>309.7</v>
      </c>
      <c r="D5" s="20">
        <v>3705.1</v>
      </c>
      <c r="E5">
        <v>12</v>
      </c>
    </row>
    <row r="6" spans="1:5">
      <c r="A6" t="s">
        <v>10516</v>
      </c>
      <c r="B6">
        <v>2015</v>
      </c>
      <c r="C6">
        <v>449.7</v>
      </c>
      <c r="D6" s="20">
        <v>6539.1</v>
      </c>
      <c r="E6">
        <v>14.5</v>
      </c>
    </row>
    <row r="7" spans="1:5">
      <c r="A7" t="s">
        <v>10516</v>
      </c>
      <c r="B7">
        <v>2016</v>
      </c>
      <c r="C7">
        <v>406.3</v>
      </c>
      <c r="D7" s="20">
        <v>5884.6</v>
      </c>
      <c r="E7">
        <v>14.5</v>
      </c>
    </row>
    <row r="8" spans="1:5">
      <c r="A8" t="s">
        <v>10516</v>
      </c>
      <c r="B8">
        <v>2017</v>
      </c>
      <c r="C8">
        <v>409.6</v>
      </c>
      <c r="D8" s="20">
        <v>8005.6</v>
      </c>
      <c r="E8">
        <v>19.5</v>
      </c>
    </row>
    <row r="9" spans="1:5">
      <c r="A9" t="s">
        <v>10516</v>
      </c>
      <c r="B9">
        <v>2018</v>
      </c>
      <c r="C9">
        <v>299.89999999999998</v>
      </c>
      <c r="D9" s="20">
        <v>6344.8</v>
      </c>
      <c r="E9">
        <v>21.2</v>
      </c>
    </row>
    <row r="10" spans="1:5">
      <c r="A10" t="s">
        <v>10516</v>
      </c>
      <c r="B10">
        <v>2019</v>
      </c>
      <c r="C10">
        <v>390.6</v>
      </c>
      <c r="D10" s="20">
        <v>8033.8</v>
      </c>
      <c r="E10">
        <v>20.6</v>
      </c>
    </row>
    <row r="11" spans="1:5">
      <c r="A11" t="s">
        <v>10516</v>
      </c>
      <c r="B11">
        <v>2020</v>
      </c>
      <c r="C11">
        <v>650.79999999999995</v>
      </c>
      <c r="D11" s="20">
        <v>8991</v>
      </c>
      <c r="E11">
        <v>13.8</v>
      </c>
    </row>
    <row r="12" spans="1:5">
      <c r="A12" t="s">
        <v>10516</v>
      </c>
      <c r="B12">
        <v>2021</v>
      </c>
      <c r="C12">
        <v>265.5</v>
      </c>
      <c r="D12" s="20">
        <v>5403.3</v>
      </c>
      <c r="E12">
        <v>20.399999999999999</v>
      </c>
    </row>
    <row r="13" spans="1:5">
      <c r="A13" t="s">
        <v>10516</v>
      </c>
      <c r="B13">
        <v>2022</v>
      </c>
      <c r="C13">
        <v>22.2</v>
      </c>
      <c r="D13">
        <v>701.5</v>
      </c>
      <c r="E13">
        <v>31.5</v>
      </c>
    </row>
    <row r="14" spans="1:5">
      <c r="A14" t="s">
        <v>10517</v>
      </c>
      <c r="B14" t="s">
        <v>10523</v>
      </c>
      <c r="C14">
        <v>509.8</v>
      </c>
      <c r="D14" s="20">
        <v>3401.7</v>
      </c>
      <c r="E14">
        <v>6.7</v>
      </c>
    </row>
    <row r="15" spans="1:5">
      <c r="A15" t="s">
        <v>10517</v>
      </c>
      <c r="B15">
        <v>2012</v>
      </c>
      <c r="C15">
        <v>18.8</v>
      </c>
      <c r="D15">
        <v>281.39999999999998</v>
      </c>
      <c r="E15">
        <v>15</v>
      </c>
    </row>
    <row r="16" spans="1:5">
      <c r="A16" t="s">
        <v>10517</v>
      </c>
      <c r="B16">
        <v>2013</v>
      </c>
      <c r="C16">
        <v>24.2</v>
      </c>
      <c r="D16">
        <v>389.6</v>
      </c>
      <c r="E16">
        <v>16.100000000000001</v>
      </c>
    </row>
    <row r="17" spans="1:5">
      <c r="A17" t="s">
        <v>10517</v>
      </c>
      <c r="B17">
        <v>2014</v>
      </c>
      <c r="C17">
        <v>20.7</v>
      </c>
      <c r="D17">
        <v>467.3</v>
      </c>
      <c r="E17">
        <v>22.5</v>
      </c>
    </row>
    <row r="18" spans="1:5">
      <c r="A18" t="s">
        <v>10517</v>
      </c>
      <c r="B18">
        <v>2015</v>
      </c>
      <c r="C18">
        <v>34.9</v>
      </c>
      <c r="D18">
        <v>873.5</v>
      </c>
      <c r="E18">
        <v>25</v>
      </c>
    </row>
    <row r="19" spans="1:5">
      <c r="A19" t="s">
        <v>10517</v>
      </c>
      <c r="B19">
        <v>2016</v>
      </c>
      <c r="C19">
        <v>35.799999999999997</v>
      </c>
      <c r="D19" s="20">
        <v>1081.0999999999999</v>
      </c>
      <c r="E19">
        <v>30.2</v>
      </c>
    </row>
    <row r="20" spans="1:5">
      <c r="A20" t="s">
        <v>10517</v>
      </c>
      <c r="B20">
        <v>2017</v>
      </c>
      <c r="C20">
        <v>29.8</v>
      </c>
      <c r="D20">
        <v>848.2</v>
      </c>
      <c r="E20">
        <v>28.5</v>
      </c>
    </row>
    <row r="21" spans="1:5">
      <c r="A21" t="s">
        <v>10517</v>
      </c>
      <c r="B21">
        <v>2018</v>
      </c>
      <c r="C21">
        <v>32.200000000000003</v>
      </c>
      <c r="D21" s="20">
        <v>1071.7</v>
      </c>
      <c r="E21">
        <v>33.200000000000003</v>
      </c>
    </row>
    <row r="22" spans="1:5">
      <c r="A22" t="s">
        <v>10517</v>
      </c>
      <c r="B22">
        <v>2019</v>
      </c>
      <c r="C22">
        <v>32.799999999999997</v>
      </c>
      <c r="D22" s="20">
        <v>1436.5</v>
      </c>
      <c r="E22">
        <v>43.8</v>
      </c>
    </row>
    <row r="23" spans="1:5">
      <c r="A23" t="s">
        <v>10517</v>
      </c>
      <c r="B23">
        <v>2020</v>
      </c>
      <c r="C23">
        <v>29.4</v>
      </c>
      <c r="D23" s="20">
        <v>1202.8</v>
      </c>
      <c r="E23">
        <v>40.9</v>
      </c>
    </row>
    <row r="24" spans="1:5">
      <c r="A24" t="s">
        <v>10517</v>
      </c>
      <c r="B24">
        <v>2021</v>
      </c>
      <c r="C24">
        <v>15</v>
      </c>
      <c r="D24">
        <v>661.3</v>
      </c>
      <c r="E24">
        <v>44.2</v>
      </c>
    </row>
    <row r="25" spans="1:5">
      <c r="A25" t="s">
        <v>10517</v>
      </c>
      <c r="B25">
        <v>2022</v>
      </c>
      <c r="C25">
        <v>4.5</v>
      </c>
      <c r="D25">
        <v>319.2</v>
      </c>
      <c r="E25">
        <v>70.2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FA3-811D-48CC-ACE8-9ECF48EACD59}">
  <dimension ref="A1:E13"/>
  <sheetViews>
    <sheetView workbookViewId="0">
      <selection activeCell="F11" sqref="F11"/>
    </sheetView>
  </sheetViews>
  <sheetFormatPr defaultColWidth="23.109375" defaultRowHeight="14.4"/>
  <cols>
    <col min="1" max="1" width="16.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10522</v>
      </c>
      <c r="B2" t="s">
        <v>10523</v>
      </c>
      <c r="C2" s="20">
        <v>1741.8</v>
      </c>
      <c r="D2" s="20">
        <v>34801</v>
      </c>
      <c r="E2">
        <v>20</v>
      </c>
    </row>
    <row r="3" spans="1:5">
      <c r="A3" t="s">
        <v>10522</v>
      </c>
      <c r="B3">
        <v>2012</v>
      </c>
      <c r="C3">
        <v>128.1</v>
      </c>
      <c r="D3" s="20">
        <v>4273.8999999999996</v>
      </c>
      <c r="E3">
        <v>33.4</v>
      </c>
    </row>
    <row r="4" spans="1:5">
      <c r="A4" t="s">
        <v>10522</v>
      </c>
      <c r="B4">
        <v>2013</v>
      </c>
      <c r="C4">
        <v>140.6</v>
      </c>
      <c r="D4" s="20">
        <v>6571.9</v>
      </c>
      <c r="E4">
        <v>46.8</v>
      </c>
    </row>
    <row r="5" spans="1:5">
      <c r="A5" t="s">
        <v>10522</v>
      </c>
      <c r="B5">
        <v>2014</v>
      </c>
      <c r="C5">
        <v>142.19999999999999</v>
      </c>
      <c r="D5" s="20">
        <v>6111.6</v>
      </c>
      <c r="E5">
        <v>43</v>
      </c>
    </row>
    <row r="6" spans="1:5">
      <c r="A6" t="s">
        <v>10522</v>
      </c>
      <c r="B6">
        <v>2015</v>
      </c>
      <c r="C6">
        <v>191.8</v>
      </c>
      <c r="D6" s="20">
        <v>9034.9</v>
      </c>
      <c r="E6">
        <v>47.1</v>
      </c>
    </row>
    <row r="7" spans="1:5">
      <c r="A7" t="s">
        <v>10522</v>
      </c>
      <c r="B7">
        <v>2016</v>
      </c>
      <c r="C7">
        <v>236.2</v>
      </c>
      <c r="D7" s="20">
        <v>14159.1</v>
      </c>
      <c r="E7">
        <v>59.9</v>
      </c>
    </row>
    <row r="8" spans="1:5">
      <c r="A8" t="s">
        <v>10522</v>
      </c>
      <c r="B8">
        <v>2017</v>
      </c>
      <c r="C8">
        <v>147.9</v>
      </c>
      <c r="D8" s="20">
        <v>8810.1</v>
      </c>
      <c r="E8">
        <v>59.5</v>
      </c>
    </row>
    <row r="9" spans="1:5">
      <c r="A9" t="s">
        <v>10522</v>
      </c>
      <c r="B9">
        <v>2018</v>
      </c>
      <c r="C9">
        <v>191.3</v>
      </c>
      <c r="D9" s="20">
        <v>11870.7</v>
      </c>
      <c r="E9">
        <v>62</v>
      </c>
    </row>
    <row r="10" spans="1:5">
      <c r="A10" t="s">
        <v>10522</v>
      </c>
      <c r="B10">
        <v>2019</v>
      </c>
      <c r="C10">
        <v>242.8</v>
      </c>
      <c r="D10" s="20">
        <v>17597.7</v>
      </c>
      <c r="E10">
        <v>72.5</v>
      </c>
    </row>
    <row r="11" spans="1:5">
      <c r="A11" t="s">
        <v>10522</v>
      </c>
      <c r="B11">
        <v>2020</v>
      </c>
      <c r="C11">
        <v>271.89999999999998</v>
      </c>
      <c r="D11" s="20">
        <v>21246.2</v>
      </c>
      <c r="E11">
        <v>78.2</v>
      </c>
    </row>
    <row r="12" spans="1:5">
      <c r="A12" t="s">
        <v>10522</v>
      </c>
      <c r="B12">
        <v>2021</v>
      </c>
      <c r="C12">
        <v>167</v>
      </c>
      <c r="D12" s="20">
        <v>12502.6</v>
      </c>
      <c r="E12">
        <v>74.900000000000006</v>
      </c>
    </row>
    <row r="13" spans="1:5">
      <c r="A13" t="s">
        <v>10522</v>
      </c>
      <c r="B13">
        <v>2022</v>
      </c>
      <c r="C13">
        <v>68</v>
      </c>
      <c r="D13" s="20">
        <v>3521.9</v>
      </c>
      <c r="E13">
        <v>51.8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A087-C80F-437E-87C3-F1D095B2A1EB}">
  <dimension ref="A1:D19"/>
  <sheetViews>
    <sheetView workbookViewId="0">
      <selection activeCell="D9" sqref="D9"/>
    </sheetView>
  </sheetViews>
  <sheetFormatPr defaultColWidth="8.77734375" defaultRowHeight="14.4"/>
  <cols>
    <col min="1" max="1" width="29.77734375" bestFit="1" customWidth="1"/>
    <col min="2" max="2" width="14" bestFit="1" customWidth="1"/>
    <col min="3" max="3" width="12.109375" bestFit="1" customWidth="1"/>
    <col min="4" max="4" width="15.109375" bestFit="1" customWidth="1"/>
  </cols>
  <sheetData>
    <row r="1" spans="1:4">
      <c r="A1" t="s">
        <v>10518</v>
      </c>
      <c r="B1" t="s">
        <v>10533</v>
      </c>
      <c r="C1" t="s">
        <v>10534</v>
      </c>
      <c r="D1" t="s">
        <v>10519</v>
      </c>
    </row>
    <row r="2" spans="1:4">
      <c r="A2" t="s">
        <v>10516</v>
      </c>
      <c r="B2" t="s">
        <v>10524</v>
      </c>
      <c r="C2">
        <v>2.5</v>
      </c>
      <c r="D2">
        <v>66.599999999999994</v>
      </c>
    </row>
    <row r="3" spans="1:4">
      <c r="A3" t="s">
        <v>10516</v>
      </c>
      <c r="B3" t="s">
        <v>10525</v>
      </c>
      <c r="C3">
        <v>5.95</v>
      </c>
      <c r="D3">
        <v>225.7</v>
      </c>
    </row>
    <row r="4" spans="1:4">
      <c r="A4" t="s">
        <v>10516</v>
      </c>
      <c r="B4" t="s">
        <v>10526</v>
      </c>
      <c r="C4">
        <v>7.95</v>
      </c>
      <c r="D4">
        <v>484.9</v>
      </c>
    </row>
    <row r="5" spans="1:4">
      <c r="A5" t="s">
        <v>10516</v>
      </c>
      <c r="B5" t="s">
        <v>10527</v>
      </c>
      <c r="C5">
        <v>9.9499999999999993</v>
      </c>
      <c r="D5" s="20">
        <v>1014.4</v>
      </c>
    </row>
    <row r="6" spans="1:4">
      <c r="A6" t="s">
        <v>10516</v>
      </c>
      <c r="B6" t="s">
        <v>10528</v>
      </c>
      <c r="C6">
        <v>11.95</v>
      </c>
      <c r="D6">
        <v>912.2</v>
      </c>
    </row>
    <row r="7" spans="1:4">
      <c r="A7" t="s">
        <v>10516</v>
      </c>
      <c r="B7" t="s">
        <v>10529</v>
      </c>
      <c r="C7">
        <v>13.95</v>
      </c>
      <c r="D7">
        <v>581.9</v>
      </c>
    </row>
    <row r="8" spans="1:4">
      <c r="A8" t="s">
        <v>10516</v>
      </c>
      <c r="B8" t="s">
        <v>10530</v>
      </c>
      <c r="C8">
        <v>17.95</v>
      </c>
      <c r="D8" s="20">
        <v>1136.8</v>
      </c>
    </row>
    <row r="9" spans="1:4">
      <c r="A9" t="s">
        <v>10516</v>
      </c>
      <c r="B9" t="s">
        <v>10531</v>
      </c>
      <c r="C9">
        <v>22.95</v>
      </c>
      <c r="D9" t="s">
        <v>10463</v>
      </c>
    </row>
    <row r="10" spans="1:4">
      <c r="A10" t="s">
        <v>10516</v>
      </c>
      <c r="B10" t="s">
        <v>10532</v>
      </c>
      <c r="C10">
        <v>27.5</v>
      </c>
      <c r="D10">
        <v>30.4</v>
      </c>
    </row>
    <row r="11" spans="1:4">
      <c r="A11" t="s">
        <v>10517</v>
      </c>
      <c r="B11" t="s">
        <v>10524</v>
      </c>
      <c r="C11">
        <v>2.5</v>
      </c>
      <c r="D11">
        <v>50.3</v>
      </c>
    </row>
    <row r="12" spans="1:4">
      <c r="A12" t="s">
        <v>10517</v>
      </c>
      <c r="B12" t="s">
        <v>10525</v>
      </c>
      <c r="C12">
        <v>5.95</v>
      </c>
      <c r="D12">
        <v>170.3</v>
      </c>
    </row>
    <row r="13" spans="1:4">
      <c r="A13" t="s">
        <v>10517</v>
      </c>
      <c r="B13" t="s">
        <v>10526</v>
      </c>
      <c r="C13">
        <v>7.95</v>
      </c>
      <c r="D13">
        <v>163.4</v>
      </c>
    </row>
    <row r="14" spans="1:4">
      <c r="A14" t="s">
        <v>10517</v>
      </c>
      <c r="B14" t="s">
        <v>10527</v>
      </c>
      <c r="C14">
        <v>9.9499999999999993</v>
      </c>
      <c r="D14">
        <v>66.2</v>
      </c>
    </row>
    <row r="15" spans="1:4">
      <c r="A15" t="s">
        <v>10517</v>
      </c>
      <c r="B15" t="s">
        <v>10528</v>
      </c>
      <c r="C15">
        <v>11.95</v>
      </c>
      <c r="D15">
        <v>18.8</v>
      </c>
    </row>
    <row r="16" spans="1:4">
      <c r="A16" t="s">
        <v>10517</v>
      </c>
      <c r="B16" t="s">
        <v>10529</v>
      </c>
      <c r="C16">
        <v>13.95</v>
      </c>
      <c r="D16">
        <v>5.2</v>
      </c>
    </row>
    <row r="17" spans="1:4">
      <c r="A17" t="s">
        <v>10517</v>
      </c>
      <c r="B17" t="s">
        <v>10530</v>
      </c>
      <c r="C17">
        <v>17.95</v>
      </c>
      <c r="D17">
        <v>15.3</v>
      </c>
    </row>
    <row r="18" spans="1:4">
      <c r="A18" t="s">
        <v>10517</v>
      </c>
      <c r="B18" t="s">
        <v>10531</v>
      </c>
      <c r="C18">
        <v>22.95</v>
      </c>
      <c r="D18">
        <v>0.6</v>
      </c>
    </row>
    <row r="19" spans="1:4">
      <c r="A19" t="s">
        <v>10517</v>
      </c>
      <c r="B19" t="s">
        <v>10532</v>
      </c>
      <c r="C19">
        <v>27.5</v>
      </c>
      <c r="D19" t="s">
        <v>10463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9923-246A-42EE-B0A9-6CEA3EE0E6C7}">
  <dimension ref="A1:G27"/>
  <sheetViews>
    <sheetView topLeftCell="A16" zoomScale="85" zoomScaleNormal="85" workbookViewId="0">
      <selection activeCell="C26" sqref="C26"/>
    </sheetView>
  </sheetViews>
  <sheetFormatPr defaultColWidth="9" defaultRowHeight="14.4"/>
  <cols>
    <col min="1" max="1" width="21" style="75" bestFit="1" customWidth="1"/>
    <col min="2" max="2" width="31.77734375" style="75" bestFit="1" customWidth="1"/>
    <col min="3" max="3" width="182" style="76" bestFit="1" customWidth="1"/>
    <col min="4" max="4" width="13" style="77" bestFit="1" customWidth="1"/>
    <col min="5" max="5" width="22.77734375" style="77" bestFit="1" customWidth="1"/>
    <col min="6" max="6" width="10.109375" style="77" bestFit="1" customWidth="1"/>
    <col min="7" max="7" width="97" style="75" bestFit="1" customWidth="1"/>
    <col min="8" max="16384" width="9" style="75"/>
  </cols>
  <sheetData>
    <row r="1" spans="1:7" s="74" customFormat="1">
      <c r="A1" s="74" t="s">
        <v>256</v>
      </c>
      <c r="B1" s="74" t="s">
        <v>241</v>
      </c>
      <c r="C1" s="74" t="s">
        <v>246</v>
      </c>
      <c r="D1" s="84" t="s">
        <v>242</v>
      </c>
      <c r="E1" s="84" t="s">
        <v>247</v>
      </c>
      <c r="F1" s="84" t="s">
        <v>243</v>
      </c>
      <c r="G1" s="74" t="s">
        <v>244</v>
      </c>
    </row>
    <row r="2" spans="1:7" ht="57" customHeight="1">
      <c r="A2" s="75" t="s">
        <v>39</v>
      </c>
      <c r="B2" s="75" t="s">
        <v>10486</v>
      </c>
      <c r="C2" s="76" t="s">
        <v>10487</v>
      </c>
      <c r="D2" s="77">
        <v>0.52</v>
      </c>
      <c r="E2" s="77" t="s">
        <v>10318</v>
      </c>
      <c r="F2" s="77" t="s">
        <v>40</v>
      </c>
      <c r="G2" s="75" t="s">
        <v>10488</v>
      </c>
    </row>
    <row r="3" spans="1:7" s="78" customFormat="1" ht="57" customHeight="1">
      <c r="A3" s="78" t="s">
        <v>10566</v>
      </c>
      <c r="B3" s="78" t="s">
        <v>10486</v>
      </c>
      <c r="C3" s="79" t="s">
        <v>10487</v>
      </c>
      <c r="D3" s="80">
        <v>-0.22209999999999999</v>
      </c>
      <c r="E3" s="80" t="s">
        <v>40</v>
      </c>
      <c r="F3" s="80" t="s">
        <v>40</v>
      </c>
      <c r="G3" s="78" t="s">
        <v>10668</v>
      </c>
    </row>
    <row r="4" spans="1:7" ht="57" customHeight="1">
      <c r="A4" s="75" t="s">
        <v>10489</v>
      </c>
      <c r="B4" s="75" t="s">
        <v>10490</v>
      </c>
      <c r="C4" s="76" t="s">
        <v>10491</v>
      </c>
      <c r="D4" s="77">
        <v>6119.3239450000001</v>
      </c>
      <c r="E4" s="77" t="s">
        <v>10492</v>
      </c>
      <c r="F4" s="77" t="s">
        <v>40</v>
      </c>
    </row>
    <row r="5" spans="1:7" ht="57" customHeight="1">
      <c r="A5" s="75" t="s">
        <v>10493</v>
      </c>
      <c r="B5" s="75" t="s">
        <v>240</v>
      </c>
      <c r="C5" s="76" t="s">
        <v>257</v>
      </c>
      <c r="D5" s="77">
        <v>10.3</v>
      </c>
      <c r="E5" s="77" t="s">
        <v>258</v>
      </c>
      <c r="F5" s="77" t="s">
        <v>40</v>
      </c>
      <c r="G5" s="75" t="s">
        <v>10494</v>
      </c>
    </row>
    <row r="6" spans="1:7" ht="57" customHeight="1">
      <c r="A6" s="75" t="s">
        <v>10495</v>
      </c>
      <c r="B6" s="75" t="s">
        <v>240</v>
      </c>
      <c r="C6" s="76" t="s">
        <v>257</v>
      </c>
      <c r="D6" s="77">
        <v>11.3</v>
      </c>
      <c r="E6" s="77" t="s">
        <v>258</v>
      </c>
      <c r="F6" s="77" t="s">
        <v>40</v>
      </c>
      <c r="G6" s="75" t="s">
        <v>10496</v>
      </c>
    </row>
    <row r="7" spans="1:7" ht="57" customHeight="1">
      <c r="A7" s="75" t="s">
        <v>10319</v>
      </c>
      <c r="B7" s="75" t="s">
        <v>10321</v>
      </c>
      <c r="C7" s="76" t="s">
        <v>10323</v>
      </c>
      <c r="D7" s="77">
        <v>8786.232</v>
      </c>
      <c r="E7" s="77" t="s">
        <v>10320</v>
      </c>
      <c r="F7" s="77" t="s">
        <v>40</v>
      </c>
    </row>
    <row r="8" spans="1:7" ht="57" customHeight="1">
      <c r="A8" s="75" t="s">
        <v>10542</v>
      </c>
      <c r="B8" s="75" t="s">
        <v>10321</v>
      </c>
      <c r="C8" s="76" t="s">
        <v>10323</v>
      </c>
      <c r="D8" s="77">
        <v>10183.148999999999</v>
      </c>
      <c r="E8" s="77" t="s">
        <v>10320</v>
      </c>
      <c r="F8" s="77" t="s">
        <v>40</v>
      </c>
      <c r="G8" s="75" t="s">
        <v>10543</v>
      </c>
    </row>
    <row r="9" spans="1:7" ht="57" customHeight="1">
      <c r="A9" s="75" t="s">
        <v>10698</v>
      </c>
      <c r="B9" s="75" t="s">
        <v>10699</v>
      </c>
      <c r="C9" s="76" t="s">
        <v>10931</v>
      </c>
      <c r="D9" s="77">
        <v>2.7552800000000001E-3</v>
      </c>
      <c r="E9" s="77" t="s">
        <v>40</v>
      </c>
      <c r="F9" s="77" t="s">
        <v>40</v>
      </c>
      <c r="G9" s="75" t="s">
        <v>10755</v>
      </c>
    </row>
    <row r="10" spans="1:7" ht="57" customHeight="1">
      <c r="A10" s="75" t="s">
        <v>10700</v>
      </c>
      <c r="B10" s="75" t="s">
        <v>10702</v>
      </c>
      <c r="C10" s="76" t="s">
        <v>10932</v>
      </c>
      <c r="D10" s="77">
        <v>3.2176000000000001E-3</v>
      </c>
      <c r="E10" s="77" t="s">
        <v>40</v>
      </c>
      <c r="F10" s="77" t="s">
        <v>40</v>
      </c>
      <c r="G10" s="75" t="s">
        <v>10701</v>
      </c>
    </row>
    <row r="11" spans="1:7" ht="57" customHeight="1">
      <c r="A11" s="75" t="s">
        <v>10292</v>
      </c>
      <c r="B11" s="75" t="s">
        <v>240</v>
      </c>
      <c r="C11" s="76" t="s">
        <v>10290</v>
      </c>
      <c r="D11" s="77">
        <v>2.65</v>
      </c>
      <c r="E11" s="77" t="s">
        <v>40</v>
      </c>
      <c r="F11" s="77" t="s">
        <v>40</v>
      </c>
      <c r="G11" s="75" t="s">
        <v>10291</v>
      </c>
    </row>
    <row r="12" spans="1:7" ht="57" customHeight="1">
      <c r="A12" s="75" t="s">
        <v>10293</v>
      </c>
      <c r="B12" s="75" t="s">
        <v>240</v>
      </c>
      <c r="C12" s="76" t="s">
        <v>10290</v>
      </c>
      <c r="D12" s="77">
        <v>4.5</v>
      </c>
      <c r="E12" s="77" t="s">
        <v>40</v>
      </c>
      <c r="F12" s="77" t="s">
        <v>40</v>
      </c>
      <c r="G12" s="75" t="s">
        <v>10291</v>
      </c>
    </row>
    <row r="13" spans="1:7" ht="57" customHeight="1">
      <c r="A13" s="75" t="s">
        <v>10314</v>
      </c>
      <c r="B13" s="75" t="s">
        <v>10317</v>
      </c>
      <c r="C13" s="76" t="s">
        <v>10322</v>
      </c>
      <c r="D13" s="77">
        <v>3.6</v>
      </c>
      <c r="E13" s="77" t="s">
        <v>10318</v>
      </c>
      <c r="F13" s="77" t="s">
        <v>40</v>
      </c>
    </row>
    <row r="14" spans="1:7" ht="57" customHeight="1">
      <c r="A14" s="75" t="s">
        <v>10315</v>
      </c>
      <c r="B14" s="75" t="s">
        <v>10317</v>
      </c>
      <c r="C14" s="76" t="s">
        <v>10322</v>
      </c>
      <c r="D14" s="77">
        <v>5.6</v>
      </c>
      <c r="E14" s="77" t="s">
        <v>10318</v>
      </c>
      <c r="F14" s="77" t="s">
        <v>40</v>
      </c>
    </row>
    <row r="15" spans="1:7" ht="57" customHeight="1">
      <c r="A15" s="75" t="s">
        <v>10316</v>
      </c>
      <c r="B15" s="75" t="s">
        <v>10317</v>
      </c>
      <c r="C15" s="76" t="s">
        <v>10322</v>
      </c>
      <c r="D15" s="77">
        <v>4</v>
      </c>
      <c r="E15" s="77" t="s">
        <v>10318</v>
      </c>
      <c r="F15" s="77" t="s">
        <v>40</v>
      </c>
    </row>
    <row r="16" spans="1:7" ht="57" customHeight="1">
      <c r="A16" s="75" t="s">
        <v>10692</v>
      </c>
      <c r="B16" s="75" t="s">
        <v>10317</v>
      </c>
      <c r="C16" s="76" t="s">
        <v>10322</v>
      </c>
      <c r="D16" s="77">
        <v>19</v>
      </c>
      <c r="E16" s="77" t="s">
        <v>10693</v>
      </c>
      <c r="F16" s="77" t="s">
        <v>40</v>
      </c>
    </row>
    <row r="17" spans="1:7" ht="57" customHeight="1">
      <c r="A17" s="76" t="s">
        <v>25</v>
      </c>
      <c r="B17" s="75" t="s">
        <v>245</v>
      </c>
      <c r="C17" s="76" t="s">
        <v>250</v>
      </c>
      <c r="D17" s="77">
        <v>3.5000000000000003E-2</v>
      </c>
      <c r="E17" s="77" t="s">
        <v>38</v>
      </c>
      <c r="F17" s="77">
        <v>2018</v>
      </c>
      <c r="G17" s="76" t="s">
        <v>252</v>
      </c>
    </row>
    <row r="18" spans="1:7" ht="57" customHeight="1">
      <c r="A18" s="76" t="s">
        <v>25</v>
      </c>
      <c r="B18" s="75" t="s">
        <v>249</v>
      </c>
      <c r="C18" s="76" t="s">
        <v>251</v>
      </c>
      <c r="D18" s="77">
        <v>3.5000000000000003E-2</v>
      </c>
      <c r="E18" s="77" t="s">
        <v>41</v>
      </c>
      <c r="F18" s="77">
        <v>2000</v>
      </c>
      <c r="G18" s="76"/>
    </row>
    <row r="19" spans="1:7" ht="57" customHeight="1">
      <c r="A19" s="76" t="s">
        <v>25</v>
      </c>
      <c r="B19" s="75" t="s">
        <v>248</v>
      </c>
      <c r="C19" s="76" t="s">
        <v>254</v>
      </c>
      <c r="D19" s="77">
        <v>3.7760000000000002E-2</v>
      </c>
      <c r="E19" s="77" t="s">
        <v>38</v>
      </c>
      <c r="F19" s="77">
        <v>2010</v>
      </c>
      <c r="G19" s="76" t="s">
        <v>253</v>
      </c>
    </row>
    <row r="20" spans="1:7" ht="57" customHeight="1">
      <c r="A20" s="76" t="s">
        <v>26</v>
      </c>
      <c r="B20" s="75" t="s">
        <v>255</v>
      </c>
      <c r="C20" s="76" t="s">
        <v>259</v>
      </c>
      <c r="D20" s="77">
        <v>-263.15789473684202</v>
      </c>
      <c r="E20" s="77" t="s">
        <v>10497</v>
      </c>
      <c r="F20" s="77" t="s">
        <v>40</v>
      </c>
      <c r="G20" s="76" t="s">
        <v>10498</v>
      </c>
    </row>
    <row r="21" spans="1:7" ht="57" customHeight="1">
      <c r="A21" s="76" t="s">
        <v>10535</v>
      </c>
      <c r="B21" s="75" t="s">
        <v>10537</v>
      </c>
      <c r="C21" s="76" t="s">
        <v>10538</v>
      </c>
      <c r="D21" s="77">
        <f>(50.41-40.16)/40.16</f>
        <v>0.25522908366533864</v>
      </c>
      <c r="E21" s="77" t="s">
        <v>10318</v>
      </c>
      <c r="F21" s="77" t="s">
        <v>40</v>
      </c>
    </row>
    <row r="22" spans="1:7" ht="57" customHeight="1">
      <c r="A22" s="76" t="s">
        <v>10536</v>
      </c>
      <c r="B22" s="75" t="s">
        <v>10537</v>
      </c>
      <c r="C22" s="76" t="s">
        <v>10538</v>
      </c>
      <c r="D22" s="77">
        <f>(37.04-29.75)/29.75</f>
        <v>0.24504201680672266</v>
      </c>
      <c r="E22" s="77" t="s">
        <v>10318</v>
      </c>
      <c r="F22" s="77" t="s">
        <v>40</v>
      </c>
    </row>
    <row r="23" spans="1:7" ht="57" customHeight="1">
      <c r="A23" s="75" t="s">
        <v>10539</v>
      </c>
      <c r="B23" s="75" t="s">
        <v>10933</v>
      </c>
      <c r="C23" s="76" t="s">
        <v>10934</v>
      </c>
      <c r="D23" s="77">
        <v>4.3092739999999997E-2</v>
      </c>
      <c r="E23" s="77" t="s">
        <v>10318</v>
      </c>
      <c r="F23" s="77" t="s">
        <v>40</v>
      </c>
      <c r="G23" s="75" t="s">
        <v>10938</v>
      </c>
    </row>
    <row r="24" spans="1:7" ht="57" customHeight="1">
      <c r="A24" s="75" t="s">
        <v>10559</v>
      </c>
      <c r="B24" s="75" t="s">
        <v>10560</v>
      </c>
      <c r="C24" s="76" t="s">
        <v>10935</v>
      </c>
      <c r="D24" s="77">
        <v>0.95982142999999998</v>
      </c>
      <c r="E24" s="77" t="s">
        <v>10318</v>
      </c>
      <c r="F24" s="77" t="s">
        <v>40</v>
      </c>
      <c r="G24" s="75" t="s">
        <v>10939</v>
      </c>
    </row>
    <row r="25" spans="1:7" ht="57" customHeight="1">
      <c r="A25" s="75" t="s">
        <v>10561</v>
      </c>
      <c r="B25" s="75" t="s">
        <v>10560</v>
      </c>
      <c r="C25" s="76" t="s">
        <v>10935</v>
      </c>
      <c r="D25" s="77">
        <v>6.9000000000000006E-2</v>
      </c>
      <c r="E25" s="77" t="s">
        <v>41</v>
      </c>
      <c r="F25" s="77">
        <v>1997</v>
      </c>
      <c r="G25" s="75" t="s">
        <v>10562</v>
      </c>
    </row>
    <row r="26" spans="1:7" ht="28.8">
      <c r="A26" s="75" t="s">
        <v>10622</v>
      </c>
      <c r="B26" s="75" t="s">
        <v>10444</v>
      </c>
      <c r="C26" s="76" t="s">
        <v>10936</v>
      </c>
      <c r="D26" s="77">
        <v>1.3449336213430951</v>
      </c>
      <c r="E26" s="77" t="s">
        <v>40</v>
      </c>
      <c r="F26" s="77" t="s">
        <v>40</v>
      </c>
      <c r="G26" s="75" t="s">
        <v>10940</v>
      </c>
    </row>
    <row r="27" spans="1:7">
      <c r="A27" s="75" t="s">
        <v>10625</v>
      </c>
      <c r="B27" s="75" t="s">
        <v>10627</v>
      </c>
      <c r="C27" s="76" t="s">
        <v>10937</v>
      </c>
      <c r="D27" s="77">
        <v>4</v>
      </c>
      <c r="E27" s="77" t="s">
        <v>10626</v>
      </c>
      <c r="F27" s="77">
        <v>2022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FFB4-D329-4FDC-B142-248E308717C8}">
  <dimension ref="A1:D10"/>
  <sheetViews>
    <sheetView workbookViewId="0">
      <selection activeCell="C4" sqref="C4"/>
    </sheetView>
  </sheetViews>
  <sheetFormatPr defaultColWidth="8.77734375" defaultRowHeight="14.4"/>
  <cols>
    <col min="1" max="1" width="17.44140625" bestFit="1" customWidth="1"/>
    <col min="2" max="2" width="14.77734375" bestFit="1" customWidth="1"/>
    <col min="3" max="3" width="12.77734375" bestFit="1" customWidth="1"/>
    <col min="4" max="4" width="16.109375" bestFit="1" customWidth="1"/>
  </cols>
  <sheetData>
    <row r="1" spans="1:4">
      <c r="A1" t="s">
        <v>10518</v>
      </c>
      <c r="B1" t="s">
        <v>10533</v>
      </c>
      <c r="C1" t="s">
        <v>10534</v>
      </c>
      <c r="D1" t="s">
        <v>10519</v>
      </c>
    </row>
    <row r="2" spans="1:4">
      <c r="A2" t="s">
        <v>10522</v>
      </c>
      <c r="B2" t="s">
        <v>10524</v>
      </c>
      <c r="C2">
        <v>2.5</v>
      </c>
      <c r="D2">
        <v>486.8</v>
      </c>
    </row>
    <row r="3" spans="1:4">
      <c r="A3" t="s">
        <v>10522</v>
      </c>
      <c r="B3" t="s">
        <v>10525</v>
      </c>
      <c r="C3">
        <v>5.95</v>
      </c>
      <c r="D3" s="20">
        <v>1427.6</v>
      </c>
    </row>
    <row r="4" spans="1:4">
      <c r="A4" t="s">
        <v>10522</v>
      </c>
      <c r="B4" t="s">
        <v>10526</v>
      </c>
      <c r="C4">
        <v>7.95</v>
      </c>
      <c r="D4">
        <v>517</v>
      </c>
    </row>
    <row r="5" spans="1:4">
      <c r="A5" t="s">
        <v>10522</v>
      </c>
      <c r="B5" t="s">
        <v>10527</v>
      </c>
      <c r="C5">
        <v>9.9499999999999993</v>
      </c>
      <c r="D5">
        <v>101.4</v>
      </c>
    </row>
    <row r="6" spans="1:4">
      <c r="A6" t="s">
        <v>10522</v>
      </c>
      <c r="B6" t="s">
        <v>10528</v>
      </c>
      <c r="C6">
        <v>11.95</v>
      </c>
      <c r="D6">
        <v>27.5</v>
      </c>
    </row>
    <row r="7" spans="1:4">
      <c r="A7" t="s">
        <v>10522</v>
      </c>
      <c r="B7" t="s">
        <v>10529</v>
      </c>
      <c r="C7">
        <v>13.95</v>
      </c>
      <c r="D7">
        <v>9.5</v>
      </c>
    </row>
    <row r="8" spans="1:4">
      <c r="A8" t="s">
        <v>10522</v>
      </c>
      <c r="B8" t="s">
        <v>10530</v>
      </c>
      <c r="C8">
        <v>17.95</v>
      </c>
      <c r="D8">
        <v>15.7</v>
      </c>
    </row>
    <row r="9" spans="1:4">
      <c r="A9" t="s">
        <v>10522</v>
      </c>
      <c r="B9" t="s">
        <v>10531</v>
      </c>
      <c r="C9">
        <v>22.95</v>
      </c>
      <c r="D9">
        <v>0.7</v>
      </c>
    </row>
    <row r="10" spans="1:4">
      <c r="A10" t="s">
        <v>10522</v>
      </c>
      <c r="B10" t="s">
        <v>10532</v>
      </c>
      <c r="C10">
        <v>27.5</v>
      </c>
      <c r="D10">
        <v>5.8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826E-7188-4904-96FC-AD3C3ACC89A0}">
  <dimension ref="A1:D95"/>
  <sheetViews>
    <sheetView workbookViewId="0">
      <selection activeCell="G15" sqref="G15"/>
    </sheetView>
  </sheetViews>
  <sheetFormatPr defaultColWidth="8.77734375" defaultRowHeight="14.4"/>
  <cols>
    <col min="1" max="1" width="29.77734375" bestFit="1" customWidth="1"/>
    <col min="2" max="2" width="29.77734375" customWidth="1"/>
    <col min="3" max="3" width="33.77734375" bestFit="1" customWidth="1"/>
    <col min="4" max="4" width="15.109375" bestFit="1" customWidth="1"/>
  </cols>
  <sheetData>
    <row r="1" spans="1:4">
      <c r="A1" t="s">
        <v>10518</v>
      </c>
      <c r="B1" t="s">
        <v>10541</v>
      </c>
      <c r="C1" t="s">
        <v>10556</v>
      </c>
      <c r="D1" t="s">
        <v>10519</v>
      </c>
    </row>
    <row r="2" spans="1:4">
      <c r="A2" t="s">
        <v>10544</v>
      </c>
      <c r="B2" t="s">
        <v>10557</v>
      </c>
      <c r="C2" t="s">
        <v>10545</v>
      </c>
      <c r="D2" s="20">
        <v>159846.9</v>
      </c>
    </row>
    <row r="3" spans="1:4">
      <c r="A3" t="s">
        <v>10544</v>
      </c>
      <c r="B3" t="s">
        <v>10557</v>
      </c>
      <c r="C3" t="s">
        <v>10546</v>
      </c>
      <c r="D3" s="20">
        <v>149698.9</v>
      </c>
    </row>
    <row r="4" spans="1:4">
      <c r="A4" t="s">
        <v>10544</v>
      </c>
      <c r="B4" t="s">
        <v>10557</v>
      </c>
      <c r="C4" t="s">
        <v>10546</v>
      </c>
      <c r="D4" s="20">
        <v>149698.9</v>
      </c>
    </row>
    <row r="5" spans="1:4">
      <c r="A5" t="s">
        <v>10544</v>
      </c>
      <c r="B5" t="s">
        <v>10557</v>
      </c>
      <c r="C5" t="s">
        <v>10546</v>
      </c>
      <c r="D5" s="20">
        <v>47392.5</v>
      </c>
    </row>
    <row r="6" spans="1:4">
      <c r="A6" t="s">
        <v>10544</v>
      </c>
      <c r="B6" t="s">
        <v>10557</v>
      </c>
      <c r="C6" t="s">
        <v>10546</v>
      </c>
      <c r="D6" s="20">
        <v>63207</v>
      </c>
    </row>
    <row r="7" spans="1:4">
      <c r="A7" t="s">
        <v>10544</v>
      </c>
      <c r="B7" t="s">
        <v>10557</v>
      </c>
      <c r="C7" t="s">
        <v>10546</v>
      </c>
      <c r="D7" s="20">
        <v>24259.3</v>
      </c>
    </row>
    <row r="8" spans="1:4">
      <c r="A8" t="s">
        <v>10544</v>
      </c>
      <c r="B8" t="s">
        <v>10557</v>
      </c>
      <c r="C8" t="s">
        <v>10546</v>
      </c>
      <c r="D8" s="20">
        <v>7994.8</v>
      </c>
    </row>
    <row r="9" spans="1:4">
      <c r="A9" t="s">
        <v>10544</v>
      </c>
      <c r="B9" t="s">
        <v>10557</v>
      </c>
      <c r="C9" t="s">
        <v>10546</v>
      </c>
      <c r="D9" s="20">
        <v>6845.3</v>
      </c>
    </row>
    <row r="10" spans="1:4">
      <c r="A10" t="s">
        <v>10544</v>
      </c>
      <c r="B10" t="s">
        <v>10557</v>
      </c>
      <c r="C10" t="s">
        <v>10547</v>
      </c>
      <c r="D10" s="20">
        <v>4608.1000000000004</v>
      </c>
    </row>
    <row r="11" spans="1:4">
      <c r="A11" t="s">
        <v>10544</v>
      </c>
      <c r="B11" t="s">
        <v>10557</v>
      </c>
      <c r="C11" t="s">
        <v>10547</v>
      </c>
      <c r="D11" s="20">
        <v>4608.1000000000004</v>
      </c>
    </row>
    <row r="12" spans="1:4">
      <c r="A12" t="s">
        <v>10544</v>
      </c>
      <c r="B12" t="s">
        <v>10557</v>
      </c>
      <c r="C12" t="s">
        <v>10547</v>
      </c>
      <c r="D12" s="20">
        <v>1862</v>
      </c>
    </row>
    <row r="13" spans="1:4">
      <c r="A13" t="s">
        <v>10544</v>
      </c>
      <c r="B13" t="s">
        <v>10557</v>
      </c>
      <c r="C13" t="s">
        <v>10547</v>
      </c>
      <c r="D13" s="20">
        <v>2704.6</v>
      </c>
    </row>
    <row r="14" spans="1:4">
      <c r="A14" t="s">
        <v>10544</v>
      </c>
      <c r="B14" t="s">
        <v>10557</v>
      </c>
      <c r="C14" t="s">
        <v>10547</v>
      </c>
      <c r="D14" t="s">
        <v>10463</v>
      </c>
    </row>
    <row r="15" spans="1:4">
      <c r="A15" t="s">
        <v>10544</v>
      </c>
      <c r="B15" t="s">
        <v>10557</v>
      </c>
      <c r="C15" t="s">
        <v>10548</v>
      </c>
      <c r="D15" s="20">
        <v>2521.1999999999998</v>
      </c>
    </row>
    <row r="16" spans="1:4">
      <c r="A16" t="s">
        <v>10544</v>
      </c>
      <c r="B16" t="s">
        <v>10557</v>
      </c>
      <c r="C16" t="s">
        <v>10548</v>
      </c>
      <c r="D16" s="20">
        <v>2521.1999999999998</v>
      </c>
    </row>
    <row r="17" spans="1:4">
      <c r="A17" t="s">
        <v>10544</v>
      </c>
      <c r="B17" t="s">
        <v>10557</v>
      </c>
      <c r="C17" t="s">
        <v>10548</v>
      </c>
      <c r="D17" s="20">
        <v>1894.6</v>
      </c>
    </row>
    <row r="18" spans="1:4">
      <c r="A18" t="s">
        <v>10544</v>
      </c>
      <c r="B18" t="s">
        <v>10557</v>
      </c>
      <c r="C18" t="s">
        <v>10548</v>
      </c>
      <c r="D18">
        <v>104.8</v>
      </c>
    </row>
    <row r="19" spans="1:4">
      <c r="A19" t="s">
        <v>10544</v>
      </c>
      <c r="B19" t="s">
        <v>10557</v>
      </c>
      <c r="C19" t="s">
        <v>10548</v>
      </c>
      <c r="D19">
        <v>521.79999999999995</v>
      </c>
    </row>
    <row r="20" spans="1:4">
      <c r="A20" t="s">
        <v>10544</v>
      </c>
      <c r="B20" t="s">
        <v>10557</v>
      </c>
      <c r="C20" t="s">
        <v>10549</v>
      </c>
      <c r="D20" t="s">
        <v>10463</v>
      </c>
    </row>
    <row r="21" spans="1:4">
      <c r="A21" t="s">
        <v>10544</v>
      </c>
      <c r="B21" t="s">
        <v>10557</v>
      </c>
      <c r="C21" t="s">
        <v>10550</v>
      </c>
      <c r="D21" t="s">
        <v>10463</v>
      </c>
    </row>
    <row r="22" spans="1:4">
      <c r="A22" t="s">
        <v>10544</v>
      </c>
      <c r="B22" t="s">
        <v>10557</v>
      </c>
      <c r="C22" t="s">
        <v>10551</v>
      </c>
      <c r="D22">
        <v>475.8</v>
      </c>
    </row>
    <row r="23" spans="1:4">
      <c r="A23" t="s">
        <v>10544</v>
      </c>
      <c r="B23" t="s">
        <v>10557</v>
      </c>
      <c r="C23" t="s">
        <v>10552</v>
      </c>
      <c r="D23">
        <v>532.79999999999995</v>
      </c>
    </row>
    <row r="24" spans="1:4">
      <c r="A24" t="s">
        <v>10544</v>
      </c>
      <c r="B24" t="s">
        <v>10557</v>
      </c>
      <c r="C24" t="s">
        <v>10553</v>
      </c>
      <c r="D24" s="20">
        <v>1492.4</v>
      </c>
    </row>
    <row r="25" spans="1:4">
      <c r="A25" t="s">
        <v>10544</v>
      </c>
      <c r="B25" t="s">
        <v>10557</v>
      </c>
      <c r="C25" t="s">
        <v>10554</v>
      </c>
      <c r="D25" s="20">
        <v>3018.7</v>
      </c>
    </row>
    <row r="26" spans="1:4">
      <c r="A26" t="s">
        <v>10516</v>
      </c>
      <c r="B26" t="s">
        <v>10558</v>
      </c>
      <c r="C26" t="s">
        <v>10545</v>
      </c>
      <c r="D26" s="20">
        <v>6003.2</v>
      </c>
    </row>
    <row r="27" spans="1:4">
      <c r="A27" t="s">
        <v>10516</v>
      </c>
      <c r="B27" t="s">
        <v>10558</v>
      </c>
      <c r="C27" t="s">
        <v>10546</v>
      </c>
      <c r="D27" s="20">
        <v>1835.8</v>
      </c>
    </row>
    <row r="28" spans="1:4">
      <c r="A28" t="s">
        <v>10516</v>
      </c>
      <c r="B28" t="s">
        <v>10558</v>
      </c>
      <c r="C28" t="s">
        <v>10546</v>
      </c>
      <c r="D28" s="20">
        <v>1835.8</v>
      </c>
    </row>
    <row r="29" spans="1:4">
      <c r="A29" t="s">
        <v>10516</v>
      </c>
      <c r="B29" t="s">
        <v>10558</v>
      </c>
      <c r="C29" t="s">
        <v>10546</v>
      </c>
      <c r="D29">
        <v>2</v>
      </c>
    </row>
    <row r="30" spans="1:4">
      <c r="A30" t="s">
        <v>10516</v>
      </c>
      <c r="B30" t="s">
        <v>10558</v>
      </c>
      <c r="C30" t="s">
        <v>10546</v>
      </c>
      <c r="D30" t="s">
        <v>10463</v>
      </c>
    </row>
    <row r="31" spans="1:4">
      <c r="A31" t="s">
        <v>10516</v>
      </c>
      <c r="B31" t="s">
        <v>10558</v>
      </c>
      <c r="C31" t="s">
        <v>10546</v>
      </c>
      <c r="D31">
        <v>179.8</v>
      </c>
    </row>
    <row r="32" spans="1:4">
      <c r="A32" t="s">
        <v>10516</v>
      </c>
      <c r="B32" t="s">
        <v>10558</v>
      </c>
      <c r="C32" t="s">
        <v>10546</v>
      </c>
      <c r="D32">
        <v>783.3</v>
      </c>
    </row>
    <row r="33" spans="1:4">
      <c r="A33" t="s">
        <v>10516</v>
      </c>
      <c r="B33" t="s">
        <v>10558</v>
      </c>
      <c r="C33" t="s">
        <v>10546</v>
      </c>
      <c r="D33">
        <v>758.5</v>
      </c>
    </row>
    <row r="34" spans="1:4">
      <c r="A34" t="s">
        <v>10516</v>
      </c>
      <c r="B34" t="s">
        <v>10558</v>
      </c>
      <c r="C34" t="s">
        <v>10546</v>
      </c>
      <c r="D34" t="s">
        <v>10463</v>
      </c>
    </row>
    <row r="35" spans="1:4">
      <c r="A35" t="s">
        <v>10516</v>
      </c>
      <c r="B35" t="s">
        <v>10558</v>
      </c>
      <c r="C35" t="s">
        <v>10547</v>
      </c>
      <c r="D35" s="20">
        <v>3881.8</v>
      </c>
    </row>
    <row r="36" spans="1:4">
      <c r="A36" t="s">
        <v>10516</v>
      </c>
      <c r="B36" t="s">
        <v>10558</v>
      </c>
      <c r="C36" t="s">
        <v>10547</v>
      </c>
      <c r="D36" s="20">
        <v>3881.8</v>
      </c>
    </row>
    <row r="37" spans="1:4">
      <c r="A37" t="s">
        <v>10516</v>
      </c>
      <c r="B37" t="s">
        <v>10558</v>
      </c>
      <c r="C37" t="s">
        <v>10547</v>
      </c>
      <c r="D37">
        <v>884.5</v>
      </c>
    </row>
    <row r="38" spans="1:4">
      <c r="A38" t="s">
        <v>10516</v>
      </c>
      <c r="B38" t="s">
        <v>10558</v>
      </c>
      <c r="C38" t="s">
        <v>10547</v>
      </c>
      <c r="D38" s="20">
        <v>2990.5</v>
      </c>
    </row>
    <row r="39" spans="1:4">
      <c r="A39" t="s">
        <v>10516</v>
      </c>
      <c r="B39" t="s">
        <v>10558</v>
      </c>
      <c r="C39" t="s">
        <v>10547</v>
      </c>
      <c r="D39">
        <v>4.8</v>
      </c>
    </row>
    <row r="40" spans="1:4">
      <c r="A40" t="s">
        <v>10516</v>
      </c>
      <c r="B40" t="s">
        <v>10558</v>
      </c>
      <c r="C40" t="s">
        <v>10547</v>
      </c>
      <c r="D40">
        <v>2</v>
      </c>
    </row>
    <row r="41" spans="1:4">
      <c r="A41" t="s">
        <v>10516</v>
      </c>
      <c r="B41" t="s">
        <v>10558</v>
      </c>
      <c r="C41" t="s">
        <v>10548</v>
      </c>
      <c r="D41">
        <v>20.399999999999999</v>
      </c>
    </row>
    <row r="42" spans="1:4">
      <c r="A42" t="s">
        <v>10516</v>
      </c>
      <c r="B42" t="s">
        <v>10558</v>
      </c>
      <c r="C42" t="s">
        <v>10548</v>
      </c>
      <c r="D42">
        <v>20.399999999999999</v>
      </c>
    </row>
    <row r="43" spans="1:4">
      <c r="A43" t="s">
        <v>10516</v>
      </c>
      <c r="B43" t="s">
        <v>10558</v>
      </c>
      <c r="C43" t="s">
        <v>10548</v>
      </c>
      <c r="D43">
        <v>6</v>
      </c>
    </row>
    <row r="44" spans="1:4">
      <c r="A44" t="s">
        <v>10516</v>
      </c>
      <c r="B44" t="s">
        <v>10558</v>
      </c>
      <c r="C44" t="s">
        <v>10548</v>
      </c>
      <c r="D44">
        <v>14.4</v>
      </c>
    </row>
    <row r="45" spans="1:4">
      <c r="A45" t="s">
        <v>10516</v>
      </c>
      <c r="B45" t="s">
        <v>10558</v>
      </c>
      <c r="C45" t="s">
        <v>10549</v>
      </c>
      <c r="D45" t="s">
        <v>10463</v>
      </c>
    </row>
    <row r="46" spans="1:4">
      <c r="A46" t="s">
        <v>10516</v>
      </c>
      <c r="B46" t="s">
        <v>10558</v>
      </c>
      <c r="C46" t="s">
        <v>10555</v>
      </c>
      <c r="D46" t="s">
        <v>10463</v>
      </c>
    </row>
    <row r="47" spans="1:4">
      <c r="A47" t="s">
        <v>10516</v>
      </c>
      <c r="B47" t="s">
        <v>10558</v>
      </c>
      <c r="C47" t="s">
        <v>10550</v>
      </c>
      <c r="D47">
        <v>2.8</v>
      </c>
    </row>
    <row r="48" spans="1:4">
      <c r="A48" t="s">
        <v>10516</v>
      </c>
      <c r="B48" t="s">
        <v>10558</v>
      </c>
      <c r="C48" t="s">
        <v>10551</v>
      </c>
      <c r="D48">
        <v>1.6</v>
      </c>
    </row>
    <row r="49" spans="1:4">
      <c r="A49" t="s">
        <v>10516</v>
      </c>
      <c r="B49" t="s">
        <v>10558</v>
      </c>
      <c r="C49" t="s">
        <v>10552</v>
      </c>
      <c r="D49" t="s">
        <v>10463</v>
      </c>
    </row>
    <row r="50" spans="1:4">
      <c r="A50" t="s">
        <v>10516</v>
      </c>
      <c r="B50" t="s">
        <v>10558</v>
      </c>
      <c r="C50" t="s">
        <v>10553</v>
      </c>
      <c r="D50">
        <v>10.7</v>
      </c>
    </row>
    <row r="51" spans="1:4">
      <c r="A51" t="s">
        <v>10516</v>
      </c>
      <c r="B51" t="s">
        <v>10558</v>
      </c>
      <c r="C51" t="s">
        <v>10554</v>
      </c>
      <c r="D51">
        <v>265.3</v>
      </c>
    </row>
    <row r="52" spans="1:4">
      <c r="A52" t="s">
        <v>10517</v>
      </c>
      <c r="B52" t="s">
        <v>10558</v>
      </c>
      <c r="C52" t="s">
        <v>10545</v>
      </c>
      <c r="D52">
        <v>676</v>
      </c>
    </row>
    <row r="53" spans="1:4">
      <c r="A53" t="s">
        <v>10517</v>
      </c>
      <c r="B53" t="s">
        <v>10558</v>
      </c>
      <c r="C53" t="s">
        <v>10546</v>
      </c>
      <c r="D53">
        <v>31</v>
      </c>
    </row>
    <row r="54" spans="1:4">
      <c r="A54" t="s">
        <v>10517</v>
      </c>
      <c r="B54" t="s">
        <v>10558</v>
      </c>
      <c r="C54" t="s">
        <v>10546</v>
      </c>
      <c r="D54">
        <v>31</v>
      </c>
    </row>
    <row r="55" spans="1:4">
      <c r="A55" t="s">
        <v>10517</v>
      </c>
      <c r="B55" t="s">
        <v>10558</v>
      </c>
      <c r="C55" t="s">
        <v>10546</v>
      </c>
      <c r="D55">
        <v>9.3000000000000007</v>
      </c>
    </row>
    <row r="56" spans="1:4">
      <c r="A56" t="s">
        <v>10517</v>
      </c>
      <c r="B56" t="s">
        <v>10558</v>
      </c>
      <c r="C56" t="s">
        <v>10546</v>
      </c>
      <c r="D56">
        <v>21.5</v>
      </c>
    </row>
    <row r="57" spans="1:4">
      <c r="A57" t="s">
        <v>10517</v>
      </c>
      <c r="B57" t="s">
        <v>10558</v>
      </c>
      <c r="C57" t="s">
        <v>10546</v>
      </c>
      <c r="D57" t="s">
        <v>10463</v>
      </c>
    </row>
    <row r="58" spans="1:4">
      <c r="A58" t="s">
        <v>10517</v>
      </c>
      <c r="B58" t="s">
        <v>10558</v>
      </c>
      <c r="C58" t="s">
        <v>10547</v>
      </c>
      <c r="D58">
        <v>584.6</v>
      </c>
    </row>
    <row r="59" spans="1:4">
      <c r="A59" t="s">
        <v>10517</v>
      </c>
      <c r="B59" t="s">
        <v>10558</v>
      </c>
      <c r="C59" t="s">
        <v>10547</v>
      </c>
      <c r="D59">
        <v>584.6</v>
      </c>
    </row>
    <row r="60" spans="1:4">
      <c r="A60" t="s">
        <v>10517</v>
      </c>
      <c r="B60" t="s">
        <v>10558</v>
      </c>
      <c r="C60" t="s">
        <v>10547</v>
      </c>
      <c r="D60">
        <v>37.9</v>
      </c>
    </row>
    <row r="61" spans="1:4">
      <c r="A61" t="s">
        <v>10517</v>
      </c>
      <c r="B61" t="s">
        <v>10558</v>
      </c>
      <c r="C61" t="s">
        <v>10547</v>
      </c>
      <c r="D61">
        <v>441.2</v>
      </c>
    </row>
    <row r="62" spans="1:4">
      <c r="A62" t="s">
        <v>10517</v>
      </c>
      <c r="B62" t="s">
        <v>10558</v>
      </c>
      <c r="C62" t="s">
        <v>10547</v>
      </c>
      <c r="D62">
        <v>68</v>
      </c>
    </row>
    <row r="63" spans="1:4">
      <c r="A63" t="s">
        <v>10517</v>
      </c>
      <c r="B63" t="s">
        <v>10558</v>
      </c>
      <c r="C63" t="s">
        <v>10547</v>
      </c>
      <c r="D63">
        <v>35.6</v>
      </c>
    </row>
    <row r="64" spans="1:4">
      <c r="A64" t="s">
        <v>10517</v>
      </c>
      <c r="B64" t="s">
        <v>10558</v>
      </c>
      <c r="C64" t="s">
        <v>10547</v>
      </c>
      <c r="D64">
        <v>1.9</v>
      </c>
    </row>
    <row r="65" spans="1:4">
      <c r="A65" t="s">
        <v>10517</v>
      </c>
      <c r="B65" t="s">
        <v>10558</v>
      </c>
      <c r="C65" t="s">
        <v>10548</v>
      </c>
      <c r="D65">
        <v>5.9</v>
      </c>
    </row>
    <row r="66" spans="1:4">
      <c r="A66" t="s">
        <v>10517</v>
      </c>
      <c r="B66" t="s">
        <v>10558</v>
      </c>
      <c r="C66" t="s">
        <v>10548</v>
      </c>
      <c r="D66">
        <v>5.9</v>
      </c>
    </row>
    <row r="67" spans="1:4">
      <c r="A67" t="s">
        <v>10517</v>
      </c>
      <c r="B67" t="s">
        <v>10558</v>
      </c>
      <c r="C67" t="s">
        <v>10548</v>
      </c>
      <c r="D67" t="s">
        <v>10463</v>
      </c>
    </row>
    <row r="68" spans="1:4">
      <c r="A68" t="s">
        <v>10517</v>
      </c>
      <c r="B68" t="s">
        <v>10558</v>
      </c>
      <c r="C68" t="s">
        <v>10548</v>
      </c>
      <c r="D68">
        <v>5.3</v>
      </c>
    </row>
    <row r="69" spans="1:4">
      <c r="A69" t="s">
        <v>10517</v>
      </c>
      <c r="B69" t="s">
        <v>10558</v>
      </c>
      <c r="C69" t="s">
        <v>10549</v>
      </c>
      <c r="D69" t="s">
        <v>10463</v>
      </c>
    </row>
    <row r="70" spans="1:4">
      <c r="A70" t="s">
        <v>10517</v>
      </c>
      <c r="B70" t="s">
        <v>10558</v>
      </c>
      <c r="C70" t="s">
        <v>10555</v>
      </c>
      <c r="D70" t="s">
        <v>10463</v>
      </c>
    </row>
    <row r="71" spans="1:4">
      <c r="A71" t="s">
        <v>10517</v>
      </c>
      <c r="B71" t="s">
        <v>10558</v>
      </c>
      <c r="C71" t="s">
        <v>10550</v>
      </c>
      <c r="D71">
        <v>4.3</v>
      </c>
    </row>
    <row r="72" spans="1:4">
      <c r="A72" t="s">
        <v>10517</v>
      </c>
      <c r="B72" t="s">
        <v>10558</v>
      </c>
      <c r="C72" t="s">
        <v>10553</v>
      </c>
      <c r="D72" t="s">
        <v>10463</v>
      </c>
    </row>
    <row r="73" spans="1:4">
      <c r="A73" t="s">
        <v>10517</v>
      </c>
      <c r="B73" t="s">
        <v>10558</v>
      </c>
      <c r="C73" t="s">
        <v>10554</v>
      </c>
      <c r="D73">
        <v>54.5</v>
      </c>
    </row>
    <row r="74" spans="1:4">
      <c r="A74" t="s">
        <v>10522</v>
      </c>
      <c r="B74" t="s">
        <v>10540</v>
      </c>
      <c r="C74" t="s">
        <v>10545</v>
      </c>
      <c r="D74" s="20">
        <v>3317.1</v>
      </c>
    </row>
    <row r="75" spans="1:4">
      <c r="A75" t="s">
        <v>10522</v>
      </c>
      <c r="B75" t="s">
        <v>10540</v>
      </c>
      <c r="C75" t="s">
        <v>10546</v>
      </c>
      <c r="D75">
        <v>8.4</v>
      </c>
    </row>
    <row r="76" spans="1:4">
      <c r="A76" t="s">
        <v>10522</v>
      </c>
      <c r="B76" t="s">
        <v>10540</v>
      </c>
      <c r="C76" t="s">
        <v>10546</v>
      </c>
      <c r="D76">
        <v>8.4</v>
      </c>
    </row>
    <row r="77" spans="1:4">
      <c r="A77" t="s">
        <v>10522</v>
      </c>
      <c r="B77" t="s">
        <v>10540</v>
      </c>
      <c r="C77" t="s">
        <v>10546</v>
      </c>
      <c r="D77" t="s">
        <v>10463</v>
      </c>
    </row>
    <row r="78" spans="1:4">
      <c r="A78" t="s">
        <v>10522</v>
      </c>
      <c r="B78" t="s">
        <v>10540</v>
      </c>
      <c r="C78" t="s">
        <v>10546</v>
      </c>
      <c r="D78">
        <v>8.1</v>
      </c>
    </row>
    <row r="79" spans="1:4">
      <c r="A79" t="s">
        <v>10522</v>
      </c>
      <c r="B79" t="s">
        <v>10540</v>
      </c>
      <c r="C79" t="s">
        <v>10546</v>
      </c>
      <c r="D79" t="s">
        <v>10463</v>
      </c>
    </row>
    <row r="80" spans="1:4">
      <c r="A80" t="s">
        <v>10522</v>
      </c>
      <c r="B80" t="s">
        <v>10540</v>
      </c>
      <c r="C80" t="s">
        <v>10547</v>
      </c>
      <c r="D80" s="20">
        <v>3072.3</v>
      </c>
    </row>
    <row r="81" spans="1:4">
      <c r="A81" t="s">
        <v>10522</v>
      </c>
      <c r="B81" t="s">
        <v>10540</v>
      </c>
      <c r="C81" t="s">
        <v>10547</v>
      </c>
      <c r="D81" s="20">
        <v>3072.3</v>
      </c>
    </row>
    <row r="82" spans="1:4">
      <c r="A82" t="s">
        <v>10522</v>
      </c>
      <c r="B82" t="s">
        <v>10540</v>
      </c>
      <c r="C82" t="s">
        <v>10547</v>
      </c>
      <c r="D82">
        <v>7.6</v>
      </c>
    </row>
    <row r="83" spans="1:4">
      <c r="A83" t="s">
        <v>10522</v>
      </c>
      <c r="B83" t="s">
        <v>10540</v>
      </c>
      <c r="C83" t="s">
        <v>10547</v>
      </c>
      <c r="D83">
        <v>270.2</v>
      </c>
    </row>
    <row r="84" spans="1:4">
      <c r="A84" t="s">
        <v>10522</v>
      </c>
      <c r="B84" t="s">
        <v>10540</v>
      </c>
      <c r="C84" t="s">
        <v>10547</v>
      </c>
      <c r="D84" s="20">
        <v>1385.4</v>
      </c>
    </row>
    <row r="85" spans="1:4">
      <c r="A85" t="s">
        <v>10522</v>
      </c>
      <c r="B85" t="s">
        <v>10540</v>
      </c>
      <c r="C85" t="s">
        <v>10547</v>
      </c>
      <c r="D85" s="20">
        <v>1358.7</v>
      </c>
    </row>
    <row r="86" spans="1:4">
      <c r="A86" t="s">
        <v>10522</v>
      </c>
      <c r="B86" t="s">
        <v>10540</v>
      </c>
      <c r="C86" t="s">
        <v>10547</v>
      </c>
      <c r="D86">
        <v>50.4</v>
      </c>
    </row>
    <row r="87" spans="1:4">
      <c r="A87" t="s">
        <v>10522</v>
      </c>
      <c r="B87" t="s">
        <v>10540</v>
      </c>
      <c r="C87" t="s">
        <v>10548</v>
      </c>
      <c r="D87">
        <v>35.799999999999997</v>
      </c>
    </row>
    <row r="88" spans="1:4">
      <c r="A88" t="s">
        <v>10522</v>
      </c>
      <c r="B88" t="s">
        <v>10540</v>
      </c>
      <c r="C88" t="s">
        <v>10548</v>
      </c>
      <c r="D88">
        <v>35.799999999999997</v>
      </c>
    </row>
    <row r="89" spans="1:4">
      <c r="A89" t="s">
        <v>10522</v>
      </c>
      <c r="B89" t="s">
        <v>10540</v>
      </c>
      <c r="C89" t="s">
        <v>10548</v>
      </c>
      <c r="D89">
        <v>35.799999999999997</v>
      </c>
    </row>
    <row r="90" spans="1:4">
      <c r="A90" t="s">
        <v>10522</v>
      </c>
      <c r="B90" t="s">
        <v>10540</v>
      </c>
      <c r="C90" t="s">
        <v>10549</v>
      </c>
      <c r="D90">
        <v>28.7</v>
      </c>
    </row>
    <row r="91" spans="1:4">
      <c r="A91" t="s">
        <v>10522</v>
      </c>
      <c r="B91" t="s">
        <v>10540</v>
      </c>
      <c r="C91" t="s">
        <v>10555</v>
      </c>
      <c r="D91" t="s">
        <v>10463</v>
      </c>
    </row>
    <row r="92" spans="1:4">
      <c r="A92" t="s">
        <v>10522</v>
      </c>
      <c r="B92" t="s">
        <v>10540</v>
      </c>
      <c r="C92" t="s">
        <v>10550</v>
      </c>
      <c r="D92">
        <v>0.7</v>
      </c>
    </row>
    <row r="93" spans="1:4">
      <c r="A93" t="s">
        <v>10522</v>
      </c>
      <c r="B93" t="s">
        <v>10540</v>
      </c>
      <c r="C93" t="s">
        <v>10552</v>
      </c>
      <c r="D93" t="s">
        <v>10463</v>
      </c>
    </row>
    <row r="94" spans="1:4">
      <c r="A94" t="s">
        <v>10522</v>
      </c>
      <c r="B94" t="s">
        <v>10540</v>
      </c>
      <c r="C94" t="s">
        <v>10553</v>
      </c>
      <c r="D94">
        <v>3.8</v>
      </c>
    </row>
    <row r="95" spans="1:4">
      <c r="A95" t="s">
        <v>10522</v>
      </c>
      <c r="B95" t="s">
        <v>10540</v>
      </c>
      <c r="C95" t="s">
        <v>10554</v>
      </c>
      <c r="D95">
        <v>200.6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C6F0-B774-465C-AF2A-72B1A4B405B3}">
  <dimension ref="A1:D22"/>
  <sheetViews>
    <sheetView workbookViewId="0">
      <selection activeCell="K14" sqref="K14"/>
    </sheetView>
  </sheetViews>
  <sheetFormatPr defaultColWidth="8.77734375" defaultRowHeight="14.4"/>
  <cols>
    <col min="1" max="1" width="5" bestFit="1" customWidth="1"/>
    <col min="2" max="2" width="10.44140625" bestFit="1" customWidth="1"/>
    <col min="3" max="3" width="16" bestFit="1" customWidth="1"/>
    <col min="4" max="4" width="18.109375" bestFit="1" customWidth="1"/>
  </cols>
  <sheetData>
    <row r="1" spans="1:4">
      <c r="A1" t="s">
        <v>27</v>
      </c>
      <c r="B1" t="s">
        <v>10563</v>
      </c>
      <c r="C1" t="s">
        <v>10564</v>
      </c>
      <c r="D1" t="s">
        <v>10565</v>
      </c>
    </row>
    <row r="2" spans="1:4">
      <c r="A2">
        <v>2000</v>
      </c>
      <c r="B2">
        <v>1.4910000000000001</v>
      </c>
      <c r="C2">
        <v>24.4</v>
      </c>
      <c r="D2">
        <v>19.96</v>
      </c>
    </row>
    <row r="3" spans="1:4">
      <c r="A3">
        <v>2001</v>
      </c>
      <c r="B3">
        <v>1.401</v>
      </c>
      <c r="C3">
        <v>24.4</v>
      </c>
      <c r="D3">
        <v>19.87</v>
      </c>
    </row>
    <row r="4" spans="1:4">
      <c r="A4">
        <v>2002</v>
      </c>
      <c r="B4">
        <v>1.319</v>
      </c>
      <c r="C4">
        <v>24.4</v>
      </c>
      <c r="D4">
        <v>20</v>
      </c>
    </row>
    <row r="5" spans="1:4">
      <c r="A5">
        <v>2003</v>
      </c>
      <c r="B5">
        <v>1.5089999999999999</v>
      </c>
      <c r="C5">
        <v>24.4</v>
      </c>
      <c r="D5">
        <v>20</v>
      </c>
    </row>
    <row r="6" spans="1:4">
      <c r="A6">
        <v>2004</v>
      </c>
      <c r="B6">
        <v>1.81</v>
      </c>
      <c r="C6">
        <v>24.4</v>
      </c>
      <c r="D6">
        <v>19.39</v>
      </c>
    </row>
    <row r="7" spans="1:4">
      <c r="A7">
        <v>2005</v>
      </c>
      <c r="B7">
        <v>2.4020000000000001</v>
      </c>
      <c r="C7">
        <v>24.4</v>
      </c>
      <c r="D7">
        <v>20</v>
      </c>
    </row>
    <row r="8" spans="1:4">
      <c r="A8">
        <v>2006</v>
      </c>
      <c r="B8">
        <v>2.7050000000000001</v>
      </c>
      <c r="C8">
        <v>24.4</v>
      </c>
      <c r="D8">
        <v>20.47</v>
      </c>
    </row>
    <row r="9" spans="1:4">
      <c r="A9">
        <v>2007</v>
      </c>
      <c r="B9">
        <v>2.8849999999999998</v>
      </c>
      <c r="C9">
        <v>24.4</v>
      </c>
      <c r="D9">
        <v>20.51</v>
      </c>
    </row>
    <row r="10" spans="1:4">
      <c r="A10">
        <v>2008</v>
      </c>
      <c r="B10">
        <v>3.8029999999999999</v>
      </c>
      <c r="C10">
        <v>24.4</v>
      </c>
      <c r="D10">
        <v>20.77</v>
      </c>
    </row>
    <row r="11" spans="1:4">
      <c r="A11">
        <v>2009</v>
      </c>
      <c r="B11">
        <v>2.4670000000000001</v>
      </c>
      <c r="C11">
        <v>24.4</v>
      </c>
      <c r="D11">
        <v>21.38</v>
      </c>
    </row>
    <row r="12" spans="1:4">
      <c r="A12">
        <v>2010</v>
      </c>
      <c r="B12">
        <v>2.992</v>
      </c>
      <c r="C12">
        <v>24.4</v>
      </c>
      <c r="D12">
        <v>22.36</v>
      </c>
    </row>
    <row r="13" spans="1:4">
      <c r="A13">
        <v>2011</v>
      </c>
      <c r="B13">
        <v>3.84</v>
      </c>
      <c r="C13">
        <v>24.4</v>
      </c>
      <c r="D13">
        <v>22.65</v>
      </c>
    </row>
    <row r="14" spans="1:4">
      <c r="A14">
        <v>2012</v>
      </c>
      <c r="B14">
        <v>3.968</v>
      </c>
      <c r="C14">
        <v>24.4</v>
      </c>
      <c r="D14">
        <v>21.9</v>
      </c>
    </row>
    <row r="15" spans="1:4">
      <c r="A15">
        <v>2013</v>
      </c>
      <c r="B15">
        <v>3.9220000000000002</v>
      </c>
      <c r="C15">
        <v>24.4</v>
      </c>
      <c r="D15">
        <v>22.3</v>
      </c>
    </row>
    <row r="16" spans="1:4">
      <c r="A16">
        <v>2014</v>
      </c>
      <c r="B16">
        <v>3.8250000000000002</v>
      </c>
      <c r="C16">
        <v>24.4</v>
      </c>
      <c r="D16">
        <v>23.77</v>
      </c>
    </row>
    <row r="17" spans="1:4">
      <c r="A17">
        <v>2015</v>
      </c>
      <c r="B17">
        <v>2.7069999999999999</v>
      </c>
      <c r="C17">
        <v>24.4</v>
      </c>
      <c r="D17">
        <v>23.74</v>
      </c>
    </row>
    <row r="18" spans="1:4">
      <c r="A18">
        <v>2016</v>
      </c>
      <c r="B18">
        <v>2.3039999999999998</v>
      </c>
      <c r="C18">
        <v>24.4</v>
      </c>
      <c r="D18">
        <v>25.02</v>
      </c>
    </row>
    <row r="19" spans="1:4">
      <c r="A19">
        <v>2017</v>
      </c>
      <c r="B19">
        <v>2.65</v>
      </c>
      <c r="C19">
        <v>24.4</v>
      </c>
      <c r="D19">
        <v>27.3</v>
      </c>
    </row>
    <row r="20" spans="1:4">
      <c r="A20">
        <v>2018</v>
      </c>
      <c r="B20">
        <v>3.1779999999999999</v>
      </c>
      <c r="C20">
        <v>24.4</v>
      </c>
      <c r="D20">
        <v>27.8</v>
      </c>
    </row>
    <row r="21" spans="1:4">
      <c r="A21">
        <v>2019</v>
      </c>
      <c r="B21">
        <v>3.056</v>
      </c>
      <c r="C21">
        <v>24.4</v>
      </c>
      <c r="D21">
        <v>29.36</v>
      </c>
    </row>
    <row r="22" spans="1:4">
      <c r="A22">
        <v>2020</v>
      </c>
      <c r="B22">
        <v>2.5510000000000002</v>
      </c>
      <c r="C22">
        <v>24.4</v>
      </c>
      <c r="D22">
        <v>29.6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3211-6941-45C6-9B68-AFD324F6A67F}">
  <dimension ref="A1:C87"/>
  <sheetViews>
    <sheetView workbookViewId="0">
      <selection activeCell="C87" sqref="C87"/>
    </sheetView>
  </sheetViews>
  <sheetFormatPr defaultColWidth="8.77734375" defaultRowHeight="14.4"/>
  <cols>
    <col min="1" max="1" width="15.44140625" customWidth="1"/>
    <col min="2" max="2" width="8.109375" bestFit="1" customWidth="1"/>
    <col min="3" max="3" width="8.44140625" bestFit="1" customWidth="1"/>
  </cols>
  <sheetData>
    <row r="1" spans="1:3">
      <c r="A1" t="s">
        <v>34</v>
      </c>
      <c r="B1" t="s">
        <v>33</v>
      </c>
      <c r="C1" t="s">
        <v>10651</v>
      </c>
    </row>
    <row r="2" spans="1:3">
      <c r="A2" s="81">
        <v>36626</v>
      </c>
      <c r="B2" s="89">
        <v>1.52</v>
      </c>
      <c r="C2" s="89">
        <v>1.8</v>
      </c>
    </row>
    <row r="3" spans="1:3">
      <c r="A3" s="81">
        <v>36808</v>
      </c>
      <c r="B3" s="89">
        <v>1.54</v>
      </c>
      <c r="C3" s="89">
        <v>1.9</v>
      </c>
    </row>
    <row r="4" spans="1:3">
      <c r="A4" s="81">
        <v>37046</v>
      </c>
      <c r="B4" s="89">
        <v>1.68</v>
      </c>
      <c r="C4" s="89">
        <v>1.85</v>
      </c>
    </row>
    <row r="5" spans="1:3">
      <c r="A5" s="81">
        <v>37186</v>
      </c>
      <c r="B5" s="89">
        <v>1.27</v>
      </c>
      <c r="C5" s="89">
        <v>1.6</v>
      </c>
    </row>
    <row r="6" spans="1:3">
      <c r="A6" s="81">
        <v>37298</v>
      </c>
      <c r="B6" s="89">
        <v>1.1100000000000001</v>
      </c>
      <c r="C6" s="89">
        <v>1.54</v>
      </c>
    </row>
    <row r="7" spans="1:3">
      <c r="A7" s="81">
        <v>37361</v>
      </c>
      <c r="B7" s="89">
        <v>1.4</v>
      </c>
      <c r="C7" s="89">
        <v>1.8</v>
      </c>
    </row>
    <row r="8" spans="1:3">
      <c r="A8" s="81">
        <v>37459</v>
      </c>
      <c r="B8" s="89">
        <v>1.41</v>
      </c>
      <c r="C8" s="89">
        <v>1.81</v>
      </c>
    </row>
    <row r="9" spans="1:3">
      <c r="A9" s="81">
        <v>37557</v>
      </c>
      <c r="B9" s="89">
        <v>1.44</v>
      </c>
      <c r="C9" s="89">
        <v>1.71</v>
      </c>
    </row>
    <row r="10" spans="1:3">
      <c r="A10" s="81">
        <v>37655</v>
      </c>
      <c r="B10" s="89">
        <v>1.61</v>
      </c>
      <c r="C10" s="89">
        <v>1.86</v>
      </c>
    </row>
    <row r="11" spans="1:3">
      <c r="A11" s="81">
        <v>37956</v>
      </c>
      <c r="B11" s="89">
        <v>1.48</v>
      </c>
      <c r="C11" s="89">
        <v>1.7</v>
      </c>
    </row>
    <row r="12" spans="1:3">
      <c r="A12" s="81">
        <v>38049</v>
      </c>
      <c r="B12" s="89">
        <v>1.74</v>
      </c>
      <c r="C12" s="89">
        <v>1.84</v>
      </c>
    </row>
    <row r="13" spans="1:3">
      <c r="A13" s="81">
        <v>38152</v>
      </c>
      <c r="B13" s="89">
        <v>1.99</v>
      </c>
      <c r="C13" s="89">
        <v>2.2799999999999998</v>
      </c>
    </row>
    <row r="14" spans="1:3">
      <c r="A14" s="81">
        <v>38306</v>
      </c>
      <c r="B14" s="89">
        <v>1.97</v>
      </c>
      <c r="C14" s="89">
        <v>2.2999999999999998</v>
      </c>
    </row>
    <row r="15" spans="1:3">
      <c r="A15" s="81">
        <v>38432</v>
      </c>
      <c r="B15" s="89">
        <v>2.11</v>
      </c>
      <c r="C15" s="89">
        <v>2.29</v>
      </c>
    </row>
    <row r="16" spans="1:3">
      <c r="A16" s="81">
        <v>38596</v>
      </c>
      <c r="B16" s="89">
        <v>2.77</v>
      </c>
      <c r="C16" s="89">
        <v>3.21</v>
      </c>
    </row>
    <row r="17" spans="1:3">
      <c r="A17" s="81">
        <v>38718</v>
      </c>
      <c r="B17" s="89">
        <v>2.23</v>
      </c>
      <c r="C17" s="89">
        <v>2.65</v>
      </c>
    </row>
    <row r="18" spans="1:3">
      <c r="A18" s="81">
        <v>38861</v>
      </c>
      <c r="B18" s="89">
        <v>2.84</v>
      </c>
      <c r="C18" s="89">
        <v>3.24</v>
      </c>
    </row>
    <row r="19" spans="1:3">
      <c r="A19" s="81">
        <v>38964</v>
      </c>
      <c r="B19" s="89">
        <v>2.2200000000000002</v>
      </c>
      <c r="C19" s="89">
        <v>2.81</v>
      </c>
    </row>
    <row r="20" spans="1:3">
      <c r="A20" s="81">
        <v>39134</v>
      </c>
      <c r="B20" s="89">
        <v>2.2999999999999998</v>
      </c>
      <c r="C20" s="89">
        <v>2.79</v>
      </c>
    </row>
    <row r="21" spans="1:3">
      <c r="A21" s="81">
        <v>39266</v>
      </c>
      <c r="B21" s="89">
        <v>3.03</v>
      </c>
      <c r="C21" s="89">
        <v>3.5</v>
      </c>
    </row>
    <row r="22" spans="1:3">
      <c r="A22" s="81">
        <v>39357</v>
      </c>
      <c r="B22" s="89">
        <v>2.76</v>
      </c>
      <c r="C22" s="89">
        <v>3.2</v>
      </c>
    </row>
    <row r="23" spans="1:3">
      <c r="A23" s="81">
        <v>39468</v>
      </c>
      <c r="B23" s="89">
        <v>2.99</v>
      </c>
      <c r="C23" s="89">
        <v>3.55</v>
      </c>
    </row>
    <row r="24" spans="1:3">
      <c r="A24" s="81">
        <v>39539</v>
      </c>
      <c r="B24" s="89">
        <v>3.43</v>
      </c>
      <c r="C24" s="89">
        <v>4.0599999999999996</v>
      </c>
    </row>
    <row r="25" spans="1:3">
      <c r="A25" s="81">
        <v>39650</v>
      </c>
      <c r="B25" s="89">
        <v>3.91</v>
      </c>
      <c r="C25" s="89">
        <v>4.62</v>
      </c>
    </row>
    <row r="26" spans="1:3">
      <c r="A26" s="81">
        <v>39723</v>
      </c>
      <c r="B26" s="89">
        <v>3.04</v>
      </c>
      <c r="C26" s="89">
        <v>3.99</v>
      </c>
    </row>
    <row r="27" spans="1:3">
      <c r="A27" s="81">
        <v>39825</v>
      </c>
      <c r="B27" s="89">
        <v>1.86</v>
      </c>
      <c r="C27" s="89">
        <v>2.56</v>
      </c>
    </row>
    <row r="28" spans="1:3">
      <c r="A28" s="81">
        <v>39904</v>
      </c>
      <c r="B28" s="89">
        <v>2.02</v>
      </c>
      <c r="C28" s="89">
        <v>2.66</v>
      </c>
    </row>
    <row r="29" spans="1:3">
      <c r="A29" s="81">
        <v>40014</v>
      </c>
      <c r="B29" s="89">
        <v>2.44</v>
      </c>
      <c r="C29" s="89">
        <v>3.01</v>
      </c>
    </row>
    <row r="30" spans="1:3">
      <c r="A30" s="81">
        <v>40102</v>
      </c>
      <c r="B30" s="89">
        <v>2.64</v>
      </c>
      <c r="C30" s="89">
        <v>3.21</v>
      </c>
    </row>
    <row r="31" spans="1:3">
      <c r="A31" s="81">
        <v>40197</v>
      </c>
      <c r="B31" s="89">
        <v>2.65</v>
      </c>
      <c r="C31" s="89">
        <v>3.36</v>
      </c>
    </row>
    <row r="32" spans="1:3">
      <c r="A32" s="81">
        <v>40270</v>
      </c>
      <c r="B32" s="89">
        <v>2.84</v>
      </c>
      <c r="C32" s="89">
        <v>3.42</v>
      </c>
    </row>
    <row r="33" spans="1:3">
      <c r="A33" s="81">
        <v>40371</v>
      </c>
      <c r="B33" s="89">
        <v>2.71</v>
      </c>
      <c r="C33" s="89">
        <v>3.25</v>
      </c>
    </row>
    <row r="34" spans="1:3">
      <c r="A34" s="81">
        <v>40455</v>
      </c>
      <c r="B34" s="89">
        <v>2.78</v>
      </c>
      <c r="C34" s="89">
        <v>3.45</v>
      </c>
    </row>
    <row r="35" spans="1:3">
      <c r="A35" s="81">
        <v>40567</v>
      </c>
      <c r="B35" s="89">
        <v>3.08</v>
      </c>
      <c r="C35" s="89">
        <v>3.89</v>
      </c>
    </row>
    <row r="36" spans="1:3">
      <c r="A36" s="81">
        <v>40634</v>
      </c>
      <c r="B36" s="89">
        <v>3.69</v>
      </c>
      <c r="C36" s="89">
        <v>4.5199999999999996</v>
      </c>
    </row>
    <row r="37" spans="1:3">
      <c r="A37" s="81">
        <v>40738</v>
      </c>
      <c r="B37" s="89">
        <v>3.68</v>
      </c>
      <c r="C37" s="89">
        <v>4.5999999999999996</v>
      </c>
    </row>
    <row r="38" spans="1:3">
      <c r="A38" s="81">
        <v>40816</v>
      </c>
      <c r="B38" s="89">
        <v>3.46</v>
      </c>
      <c r="C38" s="89">
        <v>4.51</v>
      </c>
    </row>
    <row r="39" spans="1:3">
      <c r="A39" s="81">
        <v>40921</v>
      </c>
      <c r="B39" s="89">
        <v>3.37</v>
      </c>
      <c r="C39" s="89">
        <v>4.4400000000000004</v>
      </c>
    </row>
    <row r="40" spans="1:3">
      <c r="A40" s="81">
        <v>40998</v>
      </c>
      <c r="B40" s="89">
        <v>3.89</v>
      </c>
      <c r="C40" s="89">
        <v>4.9000000000000004</v>
      </c>
    </row>
    <row r="41" spans="1:3">
      <c r="A41" s="81">
        <v>41103</v>
      </c>
      <c r="B41" s="89">
        <v>3.52</v>
      </c>
      <c r="C41" s="89">
        <v>4.58</v>
      </c>
    </row>
    <row r="42" spans="1:3">
      <c r="A42" s="81">
        <v>41180</v>
      </c>
      <c r="B42" s="89">
        <v>3.82</v>
      </c>
      <c r="C42" s="89">
        <v>4.91</v>
      </c>
    </row>
    <row r="43" spans="1:3">
      <c r="A43" s="81">
        <v>41284</v>
      </c>
      <c r="B43" s="89">
        <v>3.29</v>
      </c>
      <c r="C43" s="89">
        <v>4.4800000000000004</v>
      </c>
    </row>
    <row r="44" spans="1:3">
      <c r="A44" s="81">
        <v>41362</v>
      </c>
      <c r="B44" s="89">
        <v>3.59</v>
      </c>
      <c r="C44" s="89">
        <v>4.66</v>
      </c>
    </row>
    <row r="45" spans="1:3">
      <c r="A45" s="81">
        <v>41467</v>
      </c>
      <c r="B45" s="89">
        <v>3.65</v>
      </c>
      <c r="C45" s="89">
        <v>4.57</v>
      </c>
    </row>
    <row r="46" spans="1:3">
      <c r="A46" s="81">
        <v>41551</v>
      </c>
      <c r="B46" s="89">
        <v>3.45</v>
      </c>
      <c r="C46" s="89">
        <v>4.3</v>
      </c>
    </row>
    <row r="47" spans="1:3">
      <c r="A47" s="81">
        <v>41640</v>
      </c>
      <c r="B47" s="89">
        <v>3.34</v>
      </c>
      <c r="C47" s="89">
        <v>4.29</v>
      </c>
    </row>
    <row r="48" spans="1:3">
      <c r="A48" s="81">
        <v>41730</v>
      </c>
      <c r="B48" s="89">
        <v>3.65</v>
      </c>
      <c r="C48" s="89">
        <v>4.82</v>
      </c>
    </row>
    <row r="49" spans="1:3">
      <c r="A49" s="81">
        <v>41821</v>
      </c>
      <c r="B49" s="89">
        <v>3.7</v>
      </c>
      <c r="C49" s="89">
        <v>4.5599999999999996</v>
      </c>
    </row>
    <row r="50" spans="1:3">
      <c r="A50" s="81">
        <v>41913</v>
      </c>
      <c r="B50" s="89">
        <v>3.34</v>
      </c>
      <c r="C50" s="89">
        <v>4.07</v>
      </c>
    </row>
    <row r="51" spans="1:3">
      <c r="A51" s="81">
        <v>42005</v>
      </c>
      <c r="B51" s="89">
        <v>2.2999999999999998</v>
      </c>
      <c r="C51" s="89">
        <v>3.12</v>
      </c>
    </row>
    <row r="52" spans="1:3">
      <c r="A52" s="81">
        <v>42095</v>
      </c>
      <c r="B52" s="89">
        <v>2.42</v>
      </c>
      <c r="C52" s="89">
        <v>2.77</v>
      </c>
    </row>
    <row r="53" spans="1:3">
      <c r="A53" s="81">
        <v>42186</v>
      </c>
      <c r="B53" s="89">
        <v>2.82</v>
      </c>
      <c r="C53" s="89">
        <v>3.07</v>
      </c>
    </row>
    <row r="54" spans="1:3">
      <c r="A54" s="81">
        <v>42278</v>
      </c>
      <c r="B54" s="89">
        <v>2.35</v>
      </c>
      <c r="C54" s="89">
        <v>2.84</v>
      </c>
    </row>
    <row r="55" spans="1:3">
      <c r="A55" s="81">
        <v>42370</v>
      </c>
      <c r="B55" s="89">
        <v>1.98</v>
      </c>
      <c r="C55" s="89">
        <v>2.42</v>
      </c>
    </row>
    <row r="56" spans="1:3">
      <c r="A56" s="81">
        <v>42461</v>
      </c>
      <c r="B56" s="89">
        <v>2.06</v>
      </c>
      <c r="C56" s="89">
        <v>2.39</v>
      </c>
    </row>
    <row r="57" spans="1:3">
      <c r="A57" s="81">
        <v>42552</v>
      </c>
      <c r="B57" s="89">
        <v>2.2599999999999998</v>
      </c>
      <c r="C57" s="89">
        <v>2.59</v>
      </c>
    </row>
    <row r="58" spans="1:3">
      <c r="A58" s="81">
        <v>42644</v>
      </c>
      <c r="B58" s="89">
        <v>2.2200000000000002</v>
      </c>
      <c r="C58" s="89">
        <v>2.5099999999999998</v>
      </c>
    </row>
    <row r="59" spans="1:3">
      <c r="A59" s="81">
        <v>42736</v>
      </c>
      <c r="B59" s="89">
        <v>2.3199999999999998</v>
      </c>
      <c r="C59" s="89">
        <v>2.65</v>
      </c>
    </row>
    <row r="60" spans="1:3">
      <c r="A60" s="81">
        <v>42826</v>
      </c>
      <c r="B60" s="89">
        <v>2.38</v>
      </c>
      <c r="C60" s="89">
        <v>2.74</v>
      </c>
    </row>
    <row r="61" spans="1:3">
      <c r="A61" s="81">
        <v>42917</v>
      </c>
      <c r="B61" s="89">
        <v>2.2599999999999998</v>
      </c>
      <c r="C61" s="89">
        <v>2.58</v>
      </c>
    </row>
    <row r="62" spans="1:3">
      <c r="A62" s="81">
        <v>43009</v>
      </c>
      <c r="B62" s="89">
        <v>2.4900000000000002</v>
      </c>
      <c r="C62" s="89">
        <v>2.73</v>
      </c>
    </row>
    <row r="63" spans="1:3">
      <c r="A63" s="81">
        <v>43101</v>
      </c>
      <c r="B63" s="89">
        <v>2.5</v>
      </c>
      <c r="C63" s="89">
        <v>2.68</v>
      </c>
    </row>
    <row r="64" spans="1:3">
      <c r="A64" s="81">
        <v>43191</v>
      </c>
      <c r="B64" s="89">
        <v>2.67</v>
      </c>
      <c r="C64" s="89">
        <v>2.87</v>
      </c>
    </row>
    <row r="65" spans="1:3">
      <c r="A65" s="81">
        <v>43282</v>
      </c>
      <c r="B65" s="89">
        <v>2.88</v>
      </c>
      <c r="C65" s="89">
        <v>3.05</v>
      </c>
    </row>
    <row r="66" spans="1:3">
      <c r="A66" s="81">
        <v>43374</v>
      </c>
      <c r="B66" s="89">
        <v>2.91</v>
      </c>
      <c r="C66" s="89">
        <v>3.1</v>
      </c>
    </row>
    <row r="67" spans="1:3">
      <c r="A67" s="81">
        <v>43466</v>
      </c>
      <c r="B67" s="89">
        <v>2.27</v>
      </c>
      <c r="C67" s="89">
        <v>2.59</v>
      </c>
    </row>
    <row r="68" spans="1:3">
      <c r="A68" s="81">
        <v>43556</v>
      </c>
      <c r="B68" s="89">
        <v>2.76</v>
      </c>
      <c r="C68" s="89">
        <v>3</v>
      </c>
    </row>
    <row r="69" spans="1:3">
      <c r="A69" s="81">
        <v>43647</v>
      </c>
      <c r="B69" s="89">
        <v>2.76</v>
      </c>
      <c r="C69" s="89">
        <v>3.06</v>
      </c>
    </row>
    <row r="70" spans="1:3">
      <c r="A70" s="81">
        <v>43739</v>
      </c>
      <c r="B70" s="89">
        <v>2.68</v>
      </c>
      <c r="C70" s="89">
        <v>2.97</v>
      </c>
    </row>
    <row r="71" spans="1:3">
      <c r="A71" s="81">
        <v>43831</v>
      </c>
      <c r="B71" s="89">
        <v>2.59</v>
      </c>
      <c r="C71" s="89">
        <v>2.96</v>
      </c>
    </row>
    <row r="72" spans="1:3">
      <c r="A72" s="81">
        <v>43922</v>
      </c>
      <c r="B72" s="89">
        <v>1.91</v>
      </c>
      <c r="C72" s="89">
        <v>2.2799999999999998</v>
      </c>
    </row>
    <row r="73" spans="1:3">
      <c r="A73" s="81">
        <v>44013</v>
      </c>
      <c r="B73" s="89">
        <v>2.2200000000000002</v>
      </c>
      <c r="C73" s="89">
        <v>2.58</v>
      </c>
    </row>
    <row r="74" spans="1:3">
      <c r="A74" s="81">
        <v>44105</v>
      </c>
      <c r="B74" s="89">
        <v>2.1800000000000002</v>
      </c>
      <c r="C74" s="89">
        <v>2.54</v>
      </c>
    </row>
    <row r="75" spans="1:3">
      <c r="A75" s="81">
        <v>44197</v>
      </c>
      <c r="B75" s="89">
        <v>2.3199999999999998</v>
      </c>
      <c r="C75" s="89">
        <v>2.65</v>
      </c>
    </row>
    <row r="76" spans="1:3">
      <c r="A76" s="81">
        <v>44287</v>
      </c>
      <c r="B76" s="89">
        <v>2.82</v>
      </c>
      <c r="C76" s="89">
        <v>3.12</v>
      </c>
    </row>
    <row r="77" spans="1:3">
      <c r="A77" s="81">
        <v>44378</v>
      </c>
      <c r="B77" s="89">
        <v>3.09</v>
      </c>
      <c r="C77" s="89">
        <v>3.4</v>
      </c>
    </row>
    <row r="78" spans="1:3">
      <c r="A78" s="81">
        <v>44470</v>
      </c>
      <c r="B78" s="89">
        <v>3.25</v>
      </c>
      <c r="C78" s="89">
        <v>3.55</v>
      </c>
    </row>
    <row r="79" spans="1:3">
      <c r="A79" s="81">
        <v>44562</v>
      </c>
      <c r="B79" s="89">
        <v>3.28</v>
      </c>
      <c r="C79" s="89">
        <v>3.87</v>
      </c>
    </row>
    <row r="80" spans="1:3">
      <c r="A80" s="81">
        <v>44652</v>
      </c>
      <c r="B80" s="89">
        <v>4.13</v>
      </c>
      <c r="C80" s="89">
        <v>4.5999999999999996</v>
      </c>
    </row>
    <row r="81" spans="1:3">
      <c r="A81" s="81">
        <v>44743</v>
      </c>
      <c r="B81" s="89">
        <v>4.7</v>
      </c>
      <c r="C81" s="89">
        <v>5.0999999999999996</v>
      </c>
    </row>
    <row r="82" spans="1:3">
      <c r="A82" s="81">
        <v>44835</v>
      </c>
      <c r="B82" s="89">
        <v>4.05</v>
      </c>
      <c r="C82" s="89">
        <v>4.13</v>
      </c>
    </row>
    <row r="83" spans="1:3">
      <c r="A83" s="81">
        <v>44927</v>
      </c>
      <c r="B83" s="89">
        <v>3.31</v>
      </c>
      <c r="C83" s="89">
        <v>3.6</v>
      </c>
    </row>
    <row r="84" spans="1:3">
      <c r="A84" s="81">
        <v>45017</v>
      </c>
      <c r="B84" s="89">
        <v>3.69</v>
      </c>
      <c r="C84" s="89">
        <v>3.88</v>
      </c>
    </row>
    <row r="85" spans="1:3">
      <c r="A85" s="81">
        <v>45108</v>
      </c>
      <c r="B85" s="89">
        <v>3.59</v>
      </c>
      <c r="C85" s="89">
        <v>3.84</v>
      </c>
    </row>
    <row r="86" spans="1:3">
      <c r="A86" s="81">
        <v>45200</v>
      </c>
      <c r="B86" s="89">
        <v>3.72</v>
      </c>
      <c r="C86" s="89">
        <v>3.96</v>
      </c>
    </row>
    <row r="87" spans="1:3">
      <c r="A87" s="81">
        <v>45292</v>
      </c>
      <c r="B87" s="89">
        <v>3.06</v>
      </c>
      <c r="C87" s="89">
        <v>3.32</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7DDC-BB5A-D047-B8A5-4326FA0E8F81}">
  <dimension ref="A1:B51"/>
  <sheetViews>
    <sheetView topLeftCell="A7" workbookViewId="0">
      <selection activeCell="C51" sqref="C51"/>
    </sheetView>
  </sheetViews>
  <sheetFormatPr defaultColWidth="8.77734375" defaultRowHeight="14.4"/>
  <cols>
    <col min="1" max="1" width="4.77734375" bestFit="1" customWidth="1"/>
    <col min="2" max="2" width="15.109375" bestFit="1" customWidth="1"/>
  </cols>
  <sheetData>
    <row r="1" spans="1:2">
      <c r="A1" t="s">
        <v>27</v>
      </c>
      <c r="B1" t="s">
        <v>10433</v>
      </c>
    </row>
    <row r="2" spans="1:2">
      <c r="A2">
        <v>1971</v>
      </c>
      <c r="B2" s="21">
        <v>1128168</v>
      </c>
    </row>
    <row r="3" spans="1:2">
      <c r="A3">
        <v>1972</v>
      </c>
      <c r="B3" s="21">
        <v>1200898</v>
      </c>
    </row>
    <row r="4" spans="1:2">
      <c r="A4">
        <v>1973</v>
      </c>
      <c r="B4" s="21">
        <v>1276857</v>
      </c>
    </row>
    <row r="5" spans="1:2">
      <c r="A5">
        <v>1974</v>
      </c>
      <c r="B5" s="21">
        <v>1300512</v>
      </c>
    </row>
    <row r="6" spans="1:2">
      <c r="A6">
        <v>1975</v>
      </c>
      <c r="B6" s="21">
        <v>1297834</v>
      </c>
    </row>
    <row r="7" spans="1:2">
      <c r="A7">
        <v>1976</v>
      </c>
      <c r="B7" s="21">
        <v>1341416</v>
      </c>
    </row>
    <row r="8" spans="1:2">
      <c r="A8">
        <v>1977</v>
      </c>
      <c r="B8" s="21">
        <v>1413035</v>
      </c>
    </row>
    <row r="9" spans="1:2">
      <c r="A9">
        <v>1978</v>
      </c>
      <c r="B9" s="21">
        <v>1475402</v>
      </c>
    </row>
    <row r="10" spans="1:2">
      <c r="A10">
        <v>1979</v>
      </c>
      <c r="B10" s="21">
        <v>1555360</v>
      </c>
    </row>
    <row r="11" spans="1:2">
      <c r="A11">
        <v>1980</v>
      </c>
      <c r="B11" s="21">
        <v>1528928</v>
      </c>
    </row>
    <row r="12" spans="1:2">
      <c r="A12">
        <v>1981</v>
      </c>
      <c r="B12" s="21">
        <v>1522870</v>
      </c>
    </row>
    <row r="13" spans="1:2">
      <c r="A13">
        <v>1982</v>
      </c>
      <c r="B13" s="21">
        <v>1541724</v>
      </c>
    </row>
    <row r="14" spans="1:2">
      <c r="A14">
        <v>1983</v>
      </c>
      <c r="B14" s="21">
        <v>1606475</v>
      </c>
    </row>
    <row r="15" spans="1:2">
      <c r="A15">
        <v>1984</v>
      </c>
      <c r="B15" s="21">
        <v>1657857</v>
      </c>
    </row>
    <row r="16" spans="1:2">
      <c r="A16">
        <v>1985</v>
      </c>
      <c r="B16" s="21">
        <v>1720246</v>
      </c>
    </row>
    <row r="17" spans="1:2">
      <c r="A17">
        <v>1986</v>
      </c>
      <c r="B17" s="21">
        <v>1787798</v>
      </c>
    </row>
    <row r="18" spans="1:2">
      <c r="A18">
        <v>1987</v>
      </c>
      <c r="B18" s="21">
        <v>1857631</v>
      </c>
    </row>
    <row r="19" spans="1:2">
      <c r="A19">
        <v>1988</v>
      </c>
      <c r="B19" s="21">
        <v>1939041</v>
      </c>
    </row>
    <row r="20" spans="1:2">
      <c r="A20">
        <v>1989</v>
      </c>
      <c r="B20" s="21">
        <v>2041441</v>
      </c>
    </row>
    <row r="21" spans="1:2">
      <c r="A21">
        <v>1990</v>
      </c>
      <c r="B21" s="21">
        <v>2117716</v>
      </c>
    </row>
    <row r="22" spans="1:2">
      <c r="A22">
        <v>1991</v>
      </c>
      <c r="B22" s="21">
        <v>2141582</v>
      </c>
    </row>
    <row r="23" spans="1:2">
      <c r="A23">
        <v>1992</v>
      </c>
      <c r="B23" s="21">
        <v>2188830</v>
      </c>
    </row>
    <row r="24" spans="1:2">
      <c r="A24">
        <v>1993</v>
      </c>
      <c r="B24" s="21">
        <v>2253820</v>
      </c>
    </row>
    <row r="25" spans="1:2">
      <c r="A25">
        <v>1994</v>
      </c>
      <c r="B25" s="21">
        <v>2297939</v>
      </c>
    </row>
    <row r="26" spans="1:2">
      <c r="A26">
        <v>1995</v>
      </c>
      <c r="B26" s="21">
        <v>2386720</v>
      </c>
    </row>
    <row r="27" spans="1:2">
      <c r="A27">
        <v>1996</v>
      </c>
      <c r="B27" s="21">
        <v>2417911</v>
      </c>
    </row>
    <row r="28" spans="1:2">
      <c r="A28">
        <v>1997</v>
      </c>
      <c r="B28" s="21">
        <v>2496251</v>
      </c>
    </row>
    <row r="29" spans="1:2">
      <c r="A29">
        <v>1998</v>
      </c>
      <c r="B29" s="21">
        <v>2570334</v>
      </c>
    </row>
    <row r="30" spans="1:2">
      <c r="A30">
        <v>1999</v>
      </c>
      <c r="B30" s="21">
        <v>2626392</v>
      </c>
    </row>
    <row r="31" spans="1:2">
      <c r="A31">
        <v>2000</v>
      </c>
      <c r="B31" s="21">
        <v>2697095</v>
      </c>
    </row>
    <row r="32" spans="1:2">
      <c r="A32">
        <v>2001</v>
      </c>
      <c r="B32" s="21">
        <v>2754784</v>
      </c>
    </row>
    <row r="33" spans="1:2">
      <c r="A33">
        <v>2002</v>
      </c>
      <c r="B33" s="21">
        <v>2808501</v>
      </c>
    </row>
    <row r="34" spans="1:2">
      <c r="A34">
        <v>2003</v>
      </c>
      <c r="B34" s="21">
        <v>2854268</v>
      </c>
    </row>
    <row r="35" spans="1:2">
      <c r="A35">
        <v>2004</v>
      </c>
      <c r="B35" s="21">
        <v>2904170</v>
      </c>
    </row>
    <row r="36" spans="1:2">
      <c r="A36">
        <v>2005</v>
      </c>
      <c r="B36" s="21">
        <v>2972672</v>
      </c>
    </row>
    <row r="37" spans="1:2">
      <c r="A37">
        <v>2006</v>
      </c>
      <c r="B37" s="21">
        <v>2999380</v>
      </c>
    </row>
    <row r="38" spans="1:2">
      <c r="A38">
        <v>2007</v>
      </c>
      <c r="B38" s="21">
        <v>3012977</v>
      </c>
    </row>
    <row r="39" spans="1:2">
      <c r="A39">
        <v>2008</v>
      </c>
      <c r="B39" s="21">
        <v>3031224</v>
      </c>
    </row>
    <row r="40" spans="1:2">
      <c r="A40">
        <v>2009</v>
      </c>
      <c r="B40" s="21">
        <v>2962426</v>
      </c>
    </row>
    <row r="41" spans="1:2">
      <c r="A41">
        <v>2010</v>
      </c>
      <c r="B41" s="21">
        <v>2945064</v>
      </c>
    </row>
    <row r="42" spans="1:2">
      <c r="A42">
        <v>2011</v>
      </c>
      <c r="B42" s="21">
        <v>2973046</v>
      </c>
    </row>
    <row r="43" spans="1:2">
      <c r="A43">
        <v>2012</v>
      </c>
      <c r="B43" s="21">
        <v>2958872</v>
      </c>
    </row>
    <row r="44" spans="1:2">
      <c r="A44">
        <v>2013</v>
      </c>
      <c r="B44" s="21">
        <v>2968068</v>
      </c>
    </row>
    <row r="45" spans="1:2">
      <c r="A45">
        <v>2014</v>
      </c>
      <c r="B45" s="21">
        <v>2983420</v>
      </c>
    </row>
    <row r="46" spans="1:2">
      <c r="A46">
        <v>2015</v>
      </c>
      <c r="B46" s="21">
        <v>3036013</v>
      </c>
    </row>
    <row r="47" spans="1:2">
      <c r="A47">
        <v>2016</v>
      </c>
      <c r="B47" s="21">
        <v>3107344</v>
      </c>
    </row>
    <row r="48" spans="1:2">
      <c r="A48">
        <v>2017</v>
      </c>
      <c r="B48" s="21">
        <v>3179963</v>
      </c>
    </row>
    <row r="49" spans="1:2">
      <c r="A49">
        <v>2018</v>
      </c>
      <c r="B49" s="21">
        <v>3216598</v>
      </c>
    </row>
    <row r="50" spans="1:2">
      <c r="A50">
        <v>2019</v>
      </c>
      <c r="B50" s="21">
        <v>3248548</v>
      </c>
    </row>
    <row r="51" spans="1:2">
      <c r="A51">
        <v>2020</v>
      </c>
      <c r="B51" s="21">
        <v>3284596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E4C-976A-4F8B-BD62-B9FC43C3AEDD}">
  <sheetPr filterMode="1"/>
  <dimension ref="A1:AY74"/>
  <sheetViews>
    <sheetView workbookViewId="0">
      <pane xSplit="1" topLeftCell="X1" activePane="topRight" state="frozen"/>
      <selection pane="topRight" activeCell="AM10" sqref="AM10"/>
    </sheetView>
  </sheetViews>
  <sheetFormatPr defaultColWidth="8.77734375" defaultRowHeight="14.4"/>
  <cols>
    <col min="1" max="1" width="27" style="23" bestFit="1" customWidth="1"/>
    <col min="2" max="2" width="8.109375" style="23" bestFit="1" customWidth="1"/>
    <col min="3" max="3" width="14.109375" style="23" bestFit="1" customWidth="1"/>
    <col min="4" max="4" width="17.77734375" style="23" bestFit="1" customWidth="1"/>
    <col min="5" max="6" width="17.77734375" style="23" customWidth="1"/>
    <col min="7" max="7" width="14.109375" style="23" bestFit="1" customWidth="1"/>
    <col min="8" max="8" width="17.77734375" style="23" bestFit="1" customWidth="1"/>
    <col min="9" max="10" width="17.77734375" style="23" customWidth="1"/>
    <col min="11" max="11" width="16" style="23" bestFit="1" customWidth="1"/>
    <col min="12" max="12" width="17.77734375" style="23" bestFit="1" customWidth="1"/>
    <col min="13" max="14" width="17.77734375" style="23" customWidth="1"/>
    <col min="15" max="15" width="11" style="27" bestFit="1" customWidth="1"/>
    <col min="16" max="16" width="17.77734375" style="23" bestFit="1" customWidth="1"/>
    <col min="17" max="18" width="17.77734375" style="23" customWidth="1"/>
    <col min="19" max="19" width="16" style="27" bestFit="1" customWidth="1"/>
    <col min="20" max="20" width="17.77734375" style="23" bestFit="1" customWidth="1"/>
    <col min="21" max="22" width="17.77734375" style="23" customWidth="1"/>
    <col min="23" max="23" width="16" style="27" bestFit="1" customWidth="1"/>
    <col min="24" max="24" width="17.77734375" style="23" bestFit="1" customWidth="1"/>
    <col min="25" max="26" width="17.77734375" style="23" customWidth="1"/>
    <col min="27" max="27" width="16" style="27" bestFit="1" customWidth="1"/>
    <col min="28" max="28" width="17.77734375" style="23" bestFit="1" customWidth="1"/>
    <col min="29" max="30" width="17.77734375" style="23" customWidth="1"/>
    <col min="31" max="31" width="17" style="27" bestFit="1" customWidth="1"/>
    <col min="32" max="32" width="17.77734375" style="23" bestFit="1" customWidth="1"/>
    <col min="33" max="34" width="17.77734375" style="23" customWidth="1"/>
    <col min="35" max="35" width="18.109375" style="27" customWidth="1"/>
    <col min="36" max="36" width="17.77734375" style="23" bestFit="1" customWidth="1"/>
    <col min="37" max="38" width="17.77734375" style="23" customWidth="1"/>
    <col min="39" max="50" width="17.109375" style="23" customWidth="1"/>
    <col min="51" max="51" width="13.109375" style="23" bestFit="1" customWidth="1"/>
    <col min="52" max="16384" width="8.77734375" style="23"/>
  </cols>
  <sheetData>
    <row r="1" spans="1:51">
      <c r="A1" s="31" t="s">
        <v>10325</v>
      </c>
      <c r="B1" s="31" t="s">
        <v>10326</v>
      </c>
      <c r="C1" s="32">
        <v>2011</v>
      </c>
      <c r="D1" s="31" t="s">
        <v>10385</v>
      </c>
      <c r="E1" s="31" t="s">
        <v>10397</v>
      </c>
      <c r="F1" s="31" t="s">
        <v>10399</v>
      </c>
      <c r="G1" s="32">
        <v>2012</v>
      </c>
      <c r="H1" s="31" t="s">
        <v>10385</v>
      </c>
      <c r="I1" s="31" t="s">
        <v>10397</v>
      </c>
      <c r="J1" s="31" t="s">
        <v>10399</v>
      </c>
      <c r="K1" s="32">
        <v>2013</v>
      </c>
      <c r="L1" s="31" t="s">
        <v>10385</v>
      </c>
      <c r="M1" s="31" t="s">
        <v>10397</v>
      </c>
      <c r="N1" s="31" t="s">
        <v>10399</v>
      </c>
      <c r="O1" s="32">
        <v>2014</v>
      </c>
      <c r="P1" s="31" t="s">
        <v>10385</v>
      </c>
      <c r="Q1" s="31" t="s">
        <v>10397</v>
      </c>
      <c r="R1" s="31" t="s">
        <v>10399</v>
      </c>
      <c r="S1" s="32">
        <v>2015</v>
      </c>
      <c r="T1" s="31" t="s">
        <v>10385</v>
      </c>
      <c r="U1" s="31" t="s">
        <v>10397</v>
      </c>
      <c r="V1" s="31" t="s">
        <v>10399</v>
      </c>
      <c r="W1" s="32">
        <v>2016</v>
      </c>
      <c r="X1" s="31" t="s">
        <v>10385</v>
      </c>
      <c r="Y1" s="31" t="s">
        <v>10397</v>
      </c>
      <c r="Z1" s="31" t="s">
        <v>10399</v>
      </c>
      <c r="AA1" s="32">
        <v>2017</v>
      </c>
      <c r="AB1" s="31" t="s">
        <v>10385</v>
      </c>
      <c r="AC1" s="31" t="s">
        <v>10397</v>
      </c>
      <c r="AD1" s="31" t="s">
        <v>10399</v>
      </c>
      <c r="AE1" s="32">
        <v>2018</v>
      </c>
      <c r="AF1" s="31" t="s">
        <v>10385</v>
      </c>
      <c r="AG1" s="31" t="s">
        <v>10397</v>
      </c>
      <c r="AH1" s="31" t="s">
        <v>10399</v>
      </c>
      <c r="AI1" s="32">
        <v>2019</v>
      </c>
      <c r="AJ1" s="31" t="s">
        <v>10385</v>
      </c>
      <c r="AK1" s="31" t="s">
        <v>10397</v>
      </c>
      <c r="AL1" s="31" t="s">
        <v>10399</v>
      </c>
      <c r="AM1" s="32">
        <v>2020</v>
      </c>
      <c r="AN1" s="31" t="s">
        <v>10385</v>
      </c>
      <c r="AO1" s="31" t="s">
        <v>10397</v>
      </c>
      <c r="AP1" s="31" t="s">
        <v>10399</v>
      </c>
      <c r="AQ1" s="32">
        <v>2021</v>
      </c>
      <c r="AR1" s="31" t="s">
        <v>10385</v>
      </c>
      <c r="AS1" s="31" t="s">
        <v>10397</v>
      </c>
      <c r="AT1" s="31" t="s">
        <v>10399</v>
      </c>
      <c r="AU1" s="32">
        <v>2022</v>
      </c>
      <c r="AV1" s="31" t="s">
        <v>10385</v>
      </c>
      <c r="AW1" s="31" t="s">
        <v>10397</v>
      </c>
      <c r="AX1" s="31" t="s">
        <v>10399</v>
      </c>
      <c r="AY1" s="33" t="s">
        <v>10327</v>
      </c>
    </row>
    <row r="2" spans="1:51" hidden="1">
      <c r="A2" s="28" t="s">
        <v>10328</v>
      </c>
      <c r="B2" s="29" t="s">
        <v>10329</v>
      </c>
      <c r="C2" s="25">
        <v>7671</v>
      </c>
      <c r="D2" s="24"/>
      <c r="E2" s="24"/>
      <c r="F2" s="24"/>
      <c r="G2" s="25">
        <v>23461</v>
      </c>
      <c r="H2" s="24"/>
      <c r="I2" s="24"/>
      <c r="J2" s="24"/>
      <c r="K2" s="25">
        <v>23094</v>
      </c>
      <c r="L2" s="24"/>
      <c r="M2" s="24"/>
      <c r="N2" s="24"/>
      <c r="O2" s="25">
        <v>18805</v>
      </c>
      <c r="P2" s="24"/>
      <c r="Q2" s="24"/>
      <c r="R2" s="24"/>
      <c r="S2" s="25">
        <v>15393</v>
      </c>
      <c r="T2" s="24"/>
      <c r="U2" s="24"/>
      <c r="V2" s="24"/>
      <c r="W2" s="25">
        <v>24739</v>
      </c>
      <c r="X2" s="24"/>
      <c r="Y2" s="24"/>
      <c r="Z2" s="24"/>
      <c r="AA2" s="25">
        <v>20349</v>
      </c>
      <c r="AB2" s="24"/>
      <c r="AC2" s="24"/>
      <c r="AD2" s="24"/>
      <c r="AE2" s="25">
        <v>18306</v>
      </c>
      <c r="AF2" s="24"/>
      <c r="AG2" s="24"/>
      <c r="AH2" s="24"/>
      <c r="AI2" s="25">
        <v>4915</v>
      </c>
      <c r="AJ2" s="24"/>
      <c r="AK2" s="24"/>
      <c r="AL2" s="24"/>
      <c r="AM2" s="25"/>
      <c r="AN2" s="24"/>
      <c r="AO2" s="24"/>
      <c r="AP2" s="24"/>
      <c r="AQ2" s="25"/>
      <c r="AR2" s="24"/>
      <c r="AS2" s="24"/>
      <c r="AT2" s="24"/>
      <c r="AU2" s="26"/>
      <c r="AV2" s="24"/>
      <c r="AW2" s="24"/>
      <c r="AX2" s="24"/>
      <c r="AY2" s="25">
        <v>156733</v>
      </c>
    </row>
    <row r="3" spans="1:51">
      <c r="A3" s="28" t="s">
        <v>10330</v>
      </c>
      <c r="B3" s="29" t="s">
        <v>10331</v>
      </c>
      <c r="C3" s="25">
        <v>9674</v>
      </c>
      <c r="D3" s="24">
        <f>34/100</f>
        <v>0.34</v>
      </c>
      <c r="E3" s="24">
        <v>33250</v>
      </c>
      <c r="F3">
        <v>24</v>
      </c>
      <c r="G3" s="25">
        <v>9819</v>
      </c>
      <c r="H3" s="24">
        <v>0.34</v>
      </c>
      <c r="I3" s="24">
        <v>36225</v>
      </c>
      <c r="J3" s="24">
        <v>24</v>
      </c>
      <c r="K3" s="25">
        <v>22610</v>
      </c>
      <c r="L3" s="24">
        <v>0.28999999999999998</v>
      </c>
      <c r="M3" s="24">
        <v>31820</v>
      </c>
      <c r="N3" s="24">
        <v>24</v>
      </c>
      <c r="O3" s="30">
        <v>30200</v>
      </c>
      <c r="P3" s="24">
        <v>0.3</v>
      </c>
      <c r="Q3" s="24">
        <v>31970</v>
      </c>
      <c r="R3" s="24">
        <v>24</v>
      </c>
      <c r="S3" s="30">
        <v>17269</v>
      </c>
      <c r="T3" s="24">
        <v>0.3</v>
      </c>
      <c r="U3" s="24">
        <v>32043.333333333299</v>
      </c>
      <c r="V3" s="24">
        <v>24</v>
      </c>
      <c r="W3" s="30">
        <v>14006</v>
      </c>
      <c r="X3" s="24">
        <v>0.3</v>
      </c>
      <c r="Y3" s="24">
        <v>33333.333333333299</v>
      </c>
      <c r="Z3" s="24">
        <v>28</v>
      </c>
      <c r="AA3" s="30">
        <v>11230</v>
      </c>
      <c r="AB3" s="24">
        <v>0.3</v>
      </c>
      <c r="AC3" s="24">
        <v>33890</v>
      </c>
      <c r="AD3" s="24">
        <v>30</v>
      </c>
      <c r="AE3" s="30">
        <v>14715</v>
      </c>
      <c r="AF3" s="24">
        <v>0.3</v>
      </c>
      <c r="AG3" s="24">
        <v>32893.333333333299</v>
      </c>
      <c r="AH3" s="24">
        <v>40</v>
      </c>
      <c r="AI3" s="30">
        <v>12365</v>
      </c>
      <c r="AJ3" s="34">
        <v>0.31</v>
      </c>
      <c r="AK3" s="34">
        <v>36083.333333333299</v>
      </c>
      <c r="AL3" s="34">
        <v>50</v>
      </c>
      <c r="AM3" s="35"/>
      <c r="AN3" s="34"/>
      <c r="AO3" s="34"/>
      <c r="AP3" s="34" t="s">
        <v>14</v>
      </c>
      <c r="AQ3" s="35"/>
      <c r="AR3" s="34"/>
      <c r="AS3" s="34"/>
      <c r="AT3" s="34" t="s">
        <v>14</v>
      </c>
      <c r="AU3" s="36"/>
      <c r="AV3" s="34"/>
      <c r="AW3" s="34"/>
      <c r="AX3" s="34" t="s">
        <v>14</v>
      </c>
      <c r="AY3" s="25">
        <v>141888</v>
      </c>
    </row>
    <row r="4" spans="1:51">
      <c r="A4" s="28" t="s">
        <v>10332</v>
      </c>
      <c r="B4" s="29" t="s">
        <v>10331</v>
      </c>
      <c r="C4" s="25">
        <v>342</v>
      </c>
      <c r="D4" s="24">
        <v>0.39</v>
      </c>
      <c r="E4" s="24"/>
      <c r="F4" s="24"/>
      <c r="G4" s="25">
        <v>139</v>
      </c>
      <c r="H4" s="24"/>
      <c r="I4" s="24"/>
      <c r="J4" s="24"/>
      <c r="K4" s="25">
        <v>923</v>
      </c>
      <c r="L4" s="24">
        <v>0.32</v>
      </c>
      <c r="M4" s="24"/>
      <c r="N4" s="24"/>
      <c r="O4" s="30">
        <v>2594</v>
      </c>
      <c r="P4" s="24">
        <v>0.32</v>
      </c>
      <c r="Q4" s="24"/>
      <c r="R4" s="24"/>
      <c r="S4" s="30">
        <v>1387</v>
      </c>
      <c r="T4" s="24">
        <v>0.32</v>
      </c>
      <c r="U4" s="24" t="s">
        <v>14</v>
      </c>
      <c r="V4" s="24"/>
      <c r="W4" s="30">
        <v>657</v>
      </c>
      <c r="X4" s="34">
        <v>0.32</v>
      </c>
      <c r="Y4" s="34" t="s">
        <v>14</v>
      </c>
      <c r="Z4" s="34"/>
      <c r="AA4" s="30">
        <v>544</v>
      </c>
      <c r="AB4" s="34">
        <v>0.32</v>
      </c>
      <c r="AC4" s="34" t="s">
        <v>14</v>
      </c>
      <c r="AD4" s="34"/>
      <c r="AE4" s="30">
        <v>1219</v>
      </c>
      <c r="AF4" s="34">
        <v>0.32</v>
      </c>
      <c r="AG4" s="34" t="s">
        <v>14</v>
      </c>
      <c r="AH4" s="34" t="s">
        <v>14</v>
      </c>
      <c r="AI4" s="30">
        <v>680</v>
      </c>
      <c r="AJ4" s="34">
        <v>0.32</v>
      </c>
      <c r="AK4" s="34">
        <v>25343.333333333299</v>
      </c>
      <c r="AL4" s="34">
        <v>17.600000000000001</v>
      </c>
      <c r="AM4" s="35"/>
      <c r="AN4" s="34"/>
      <c r="AO4" s="34"/>
      <c r="AP4" s="34" t="s">
        <v>14</v>
      </c>
      <c r="AQ4" s="35"/>
      <c r="AR4" s="34"/>
      <c r="AS4" s="34"/>
      <c r="AT4" s="34" t="s">
        <v>14</v>
      </c>
      <c r="AU4" s="36"/>
      <c r="AV4" s="34"/>
      <c r="AW4" s="34"/>
      <c r="AX4" s="34" t="s">
        <v>14</v>
      </c>
      <c r="AY4" s="25">
        <v>8485</v>
      </c>
    </row>
    <row r="5" spans="1:51">
      <c r="A5" s="28" t="s">
        <v>10333</v>
      </c>
      <c r="B5" s="29" t="s">
        <v>10331</v>
      </c>
      <c r="C5" s="25">
        <v>76</v>
      </c>
      <c r="D5" s="24"/>
      <c r="E5" s="24"/>
      <c r="F5" s="24"/>
      <c r="G5" s="25">
        <v>588</v>
      </c>
      <c r="H5" s="24">
        <v>0.3</v>
      </c>
      <c r="I5" s="24">
        <v>30125</v>
      </c>
      <c r="J5" s="24">
        <v>16</v>
      </c>
      <c r="K5" s="25">
        <v>1029</v>
      </c>
      <c r="L5" s="24">
        <v>0.3</v>
      </c>
      <c r="M5" s="24"/>
      <c r="N5" s="24"/>
      <c r="O5" s="30">
        <v>196</v>
      </c>
      <c r="P5" s="24">
        <v>0.3</v>
      </c>
      <c r="Q5" s="24">
        <v>22995</v>
      </c>
      <c r="R5" s="24">
        <v>16</v>
      </c>
      <c r="S5" s="30">
        <v>115</v>
      </c>
      <c r="T5" s="24"/>
      <c r="U5" s="24" t="s">
        <v>14</v>
      </c>
      <c r="V5" s="24"/>
      <c r="W5" s="30">
        <v>94</v>
      </c>
      <c r="X5" s="24">
        <v>0.3</v>
      </c>
      <c r="Y5" s="24">
        <v>22995</v>
      </c>
      <c r="Z5" s="24">
        <v>16</v>
      </c>
      <c r="AA5" s="30">
        <v>6</v>
      </c>
      <c r="AB5" s="24">
        <v>0.3</v>
      </c>
      <c r="AC5" s="24">
        <v>22995</v>
      </c>
      <c r="AD5" s="52"/>
      <c r="AE5" s="30">
        <v>0</v>
      </c>
      <c r="AF5" s="24"/>
      <c r="AG5" s="24" t="s">
        <v>14</v>
      </c>
      <c r="AH5" s="24" t="s">
        <v>14</v>
      </c>
      <c r="AI5" s="30">
        <v>0</v>
      </c>
      <c r="AJ5" s="24"/>
      <c r="AK5" s="24" t="s">
        <v>14</v>
      </c>
      <c r="AL5" s="24" t="s">
        <v>14</v>
      </c>
      <c r="AM5" s="25"/>
      <c r="AN5" s="24"/>
      <c r="AO5" s="24"/>
      <c r="AP5" s="34" t="s">
        <v>14</v>
      </c>
      <c r="AQ5" s="25"/>
      <c r="AR5" s="24"/>
      <c r="AS5" s="24"/>
      <c r="AT5" s="34" t="s">
        <v>14</v>
      </c>
      <c r="AU5" s="26"/>
      <c r="AV5" s="24"/>
      <c r="AW5" s="24"/>
      <c r="AX5" s="24" t="s">
        <v>14</v>
      </c>
      <c r="AY5" s="25">
        <v>2104</v>
      </c>
    </row>
    <row r="6" spans="1:51">
      <c r="A6" s="28" t="s">
        <v>10334</v>
      </c>
      <c r="B6" s="29" t="s">
        <v>10331</v>
      </c>
      <c r="C6" s="39">
        <v>0</v>
      </c>
      <c r="D6" s="24">
        <v>0.33</v>
      </c>
      <c r="E6" s="24"/>
      <c r="F6" s="24"/>
      <c r="G6" s="25">
        <v>673</v>
      </c>
      <c r="H6" s="24"/>
      <c r="I6" s="24"/>
      <c r="J6" s="24"/>
      <c r="K6" s="25">
        <v>0</v>
      </c>
      <c r="L6" s="24"/>
      <c r="M6" s="24"/>
      <c r="N6" s="24"/>
      <c r="O6" s="30">
        <v>0</v>
      </c>
      <c r="P6" s="24"/>
      <c r="Q6" s="24"/>
      <c r="R6" s="24"/>
      <c r="S6" s="30">
        <v>0</v>
      </c>
      <c r="T6" s="24"/>
      <c r="U6" s="24" t="s">
        <v>14</v>
      </c>
      <c r="V6" s="24"/>
      <c r="W6" s="30">
        <v>0</v>
      </c>
      <c r="X6" s="24"/>
      <c r="Y6" s="24" t="s">
        <v>14</v>
      </c>
      <c r="Z6" s="24"/>
      <c r="AA6" s="30">
        <v>0</v>
      </c>
      <c r="AB6" s="24"/>
      <c r="AC6" s="24" t="s">
        <v>14</v>
      </c>
      <c r="AD6" s="24" t="s">
        <v>14</v>
      </c>
      <c r="AE6" s="30">
        <v>0</v>
      </c>
      <c r="AF6" s="24"/>
      <c r="AG6" s="24" t="s">
        <v>14</v>
      </c>
      <c r="AH6" s="24" t="s">
        <v>14</v>
      </c>
      <c r="AI6" s="30">
        <v>0</v>
      </c>
      <c r="AJ6" s="24"/>
      <c r="AK6" s="24" t="s">
        <v>14</v>
      </c>
      <c r="AL6" s="24" t="s">
        <v>14</v>
      </c>
      <c r="AM6" s="25"/>
      <c r="AN6" s="24"/>
      <c r="AO6" s="24"/>
      <c r="AP6" s="34" t="s">
        <v>14</v>
      </c>
      <c r="AQ6" s="25"/>
      <c r="AR6" s="24"/>
      <c r="AS6" s="24"/>
      <c r="AT6" s="34" t="s">
        <v>14</v>
      </c>
      <c r="AU6" s="26"/>
      <c r="AV6" s="24"/>
      <c r="AW6" s="24"/>
      <c r="AX6" s="24" t="s">
        <v>14</v>
      </c>
      <c r="AY6" s="25">
        <v>673</v>
      </c>
    </row>
    <row r="7" spans="1:51" hidden="1">
      <c r="A7" s="28" t="s">
        <v>10335</v>
      </c>
      <c r="B7" s="29" t="s">
        <v>10329</v>
      </c>
      <c r="C7" s="25">
        <v>0</v>
      </c>
      <c r="D7" s="24"/>
      <c r="E7" s="24"/>
      <c r="F7" s="24"/>
      <c r="G7" s="25">
        <v>12749</v>
      </c>
      <c r="H7" s="24"/>
      <c r="I7" s="24"/>
      <c r="J7" s="24"/>
      <c r="K7" s="25">
        <v>12088</v>
      </c>
      <c r="L7" s="24"/>
      <c r="M7" s="24"/>
      <c r="N7" s="24"/>
      <c r="O7" s="25">
        <v>13264</v>
      </c>
      <c r="P7" s="24"/>
      <c r="Q7" s="24"/>
      <c r="R7" s="24"/>
      <c r="S7" s="25">
        <v>4191</v>
      </c>
      <c r="T7" s="24"/>
      <c r="U7" s="24"/>
      <c r="V7" s="24"/>
      <c r="W7" s="25">
        <v>2474</v>
      </c>
      <c r="X7" s="24"/>
      <c r="Y7" s="24"/>
      <c r="Z7" s="24"/>
      <c r="AA7" s="25">
        <v>20936</v>
      </c>
      <c r="AB7" s="24"/>
      <c r="AC7" s="24"/>
      <c r="AD7" s="24"/>
      <c r="AE7" s="25">
        <v>27595</v>
      </c>
      <c r="AF7" s="24"/>
      <c r="AG7" s="24"/>
      <c r="AH7" s="24"/>
      <c r="AI7" s="25">
        <v>23630</v>
      </c>
      <c r="AJ7" s="24"/>
      <c r="AK7" s="24"/>
      <c r="AL7" s="24"/>
      <c r="AM7" s="25"/>
      <c r="AN7" s="24"/>
      <c r="AO7" s="24"/>
      <c r="AP7" s="24"/>
      <c r="AQ7" s="25"/>
      <c r="AR7" s="24"/>
      <c r="AS7" s="24"/>
      <c r="AT7" s="24"/>
      <c r="AU7" s="26"/>
      <c r="AV7" s="24"/>
      <c r="AW7" s="24"/>
      <c r="AX7" s="24"/>
      <c r="AY7" s="25">
        <v>116927</v>
      </c>
    </row>
    <row r="8" spans="1:51">
      <c r="A8" s="28" t="s">
        <v>10336</v>
      </c>
      <c r="B8" s="29" t="s">
        <v>10331</v>
      </c>
      <c r="C8" s="39">
        <v>0</v>
      </c>
      <c r="D8" s="24"/>
      <c r="E8" s="24"/>
      <c r="F8" s="24"/>
      <c r="G8" s="25">
        <v>683</v>
      </c>
      <c r="H8" s="24">
        <v>0.32</v>
      </c>
      <c r="I8" s="24"/>
      <c r="J8" s="24"/>
      <c r="K8" s="25">
        <v>1738</v>
      </c>
      <c r="L8" s="24">
        <v>0.32</v>
      </c>
      <c r="M8" s="24"/>
      <c r="N8" s="24"/>
      <c r="O8" s="30">
        <v>1964</v>
      </c>
      <c r="P8" s="24">
        <v>0.32</v>
      </c>
      <c r="Q8" s="24" t="s">
        <v>14</v>
      </c>
      <c r="R8" s="24"/>
      <c r="S8" s="30">
        <v>1582</v>
      </c>
      <c r="T8" s="24">
        <v>0.32</v>
      </c>
      <c r="U8" s="24" t="s">
        <v>14</v>
      </c>
      <c r="V8" s="24"/>
      <c r="W8" s="30">
        <v>901</v>
      </c>
      <c r="X8" s="24">
        <v>0.32</v>
      </c>
      <c r="Y8" s="24" t="s">
        <v>14</v>
      </c>
      <c r="Z8" s="24"/>
      <c r="AA8" s="30">
        <v>1817</v>
      </c>
      <c r="AB8" s="24">
        <v>0.31</v>
      </c>
      <c r="AC8" s="24" t="s">
        <v>14</v>
      </c>
      <c r="AD8" s="24" t="s">
        <v>14</v>
      </c>
      <c r="AE8" s="30">
        <v>560</v>
      </c>
      <c r="AF8" s="24">
        <v>0.31</v>
      </c>
      <c r="AG8" s="24" t="s">
        <v>14</v>
      </c>
      <c r="AH8" s="24" t="s">
        <v>14</v>
      </c>
      <c r="AI8" s="30">
        <v>0</v>
      </c>
      <c r="AJ8" s="24"/>
      <c r="AK8" s="24" t="s">
        <v>14</v>
      </c>
      <c r="AL8" s="24" t="s">
        <v>14</v>
      </c>
      <c r="AM8" s="25"/>
      <c r="AN8" s="24"/>
      <c r="AO8" s="24"/>
      <c r="AP8" s="34" t="s">
        <v>14</v>
      </c>
      <c r="AQ8" s="25"/>
      <c r="AR8" s="24"/>
      <c r="AS8" s="24"/>
      <c r="AT8" s="34" t="s">
        <v>14</v>
      </c>
      <c r="AU8" s="26"/>
      <c r="AV8" s="24"/>
      <c r="AW8" s="24"/>
      <c r="AX8" s="24" t="s">
        <v>14</v>
      </c>
      <c r="AY8" s="25">
        <v>9245</v>
      </c>
    </row>
    <row r="9" spans="1:51">
      <c r="A9" s="28" t="s">
        <v>10337</v>
      </c>
      <c r="B9" s="29" t="s">
        <v>10331</v>
      </c>
      <c r="C9" s="39">
        <v>0</v>
      </c>
      <c r="D9" s="24"/>
      <c r="E9" s="24"/>
      <c r="F9" s="24"/>
      <c r="G9" s="25">
        <v>93</v>
      </c>
      <c r="H9" s="24"/>
      <c r="I9" s="24"/>
      <c r="J9" s="24"/>
      <c r="K9" s="25">
        <v>569</v>
      </c>
      <c r="L9" s="24">
        <v>0.28999999999999998</v>
      </c>
      <c r="M9" s="24"/>
      <c r="N9" s="24"/>
      <c r="O9" s="30">
        <v>407</v>
      </c>
      <c r="P9" s="24">
        <v>0.28999999999999998</v>
      </c>
      <c r="Q9" s="24">
        <v>36625</v>
      </c>
      <c r="R9" s="24">
        <v>20</v>
      </c>
      <c r="S9" s="30">
        <v>2</v>
      </c>
      <c r="T9" s="24"/>
      <c r="U9" s="24" t="s">
        <v>14</v>
      </c>
      <c r="V9" s="24"/>
      <c r="W9" s="30">
        <v>0</v>
      </c>
      <c r="X9" s="24"/>
      <c r="Y9" s="24" t="s">
        <v>14</v>
      </c>
      <c r="Z9" s="24"/>
      <c r="AA9" s="30">
        <v>0</v>
      </c>
      <c r="AB9" s="24"/>
      <c r="AC9" s="24" t="s">
        <v>14</v>
      </c>
      <c r="AD9" s="24" t="s">
        <v>14</v>
      </c>
      <c r="AE9" s="30">
        <v>0</v>
      </c>
      <c r="AF9" s="24"/>
      <c r="AG9" s="24" t="s">
        <v>14</v>
      </c>
      <c r="AH9" s="24" t="s">
        <v>14</v>
      </c>
      <c r="AI9" s="30">
        <v>0</v>
      </c>
      <c r="AJ9" s="24"/>
      <c r="AK9" s="24" t="s">
        <v>14</v>
      </c>
      <c r="AL9" s="24" t="s">
        <v>14</v>
      </c>
      <c r="AM9" s="25"/>
      <c r="AN9" s="24"/>
      <c r="AO9" s="24"/>
      <c r="AP9" s="34" t="s">
        <v>14</v>
      </c>
      <c r="AQ9" s="25"/>
      <c r="AR9" s="24"/>
      <c r="AS9" s="24"/>
      <c r="AT9" s="34" t="s">
        <v>14</v>
      </c>
      <c r="AU9" s="26"/>
      <c r="AV9" s="24"/>
      <c r="AW9" s="24"/>
      <c r="AX9" s="24" t="s">
        <v>14</v>
      </c>
      <c r="AY9" s="25">
        <v>1071</v>
      </c>
    </row>
    <row r="10" spans="1:51">
      <c r="A10" s="28" t="s">
        <v>10338</v>
      </c>
      <c r="B10" s="29" t="s">
        <v>10331</v>
      </c>
      <c r="C10" s="39">
        <v>0</v>
      </c>
      <c r="D10" s="24"/>
      <c r="E10" s="24"/>
      <c r="F10" s="24"/>
      <c r="G10" s="25">
        <v>2400</v>
      </c>
      <c r="H10" s="24">
        <v>0.38</v>
      </c>
      <c r="I10" s="24">
        <v>88900</v>
      </c>
      <c r="J10" s="24">
        <v>73.333333333300004</v>
      </c>
      <c r="K10" s="25">
        <v>19400</v>
      </c>
      <c r="L10" s="34">
        <v>0.363333333333</v>
      </c>
      <c r="M10" s="34">
        <v>82400</v>
      </c>
      <c r="N10" s="34">
        <v>75</v>
      </c>
      <c r="O10" s="30">
        <v>16750</v>
      </c>
      <c r="P10" s="34">
        <v>0.37</v>
      </c>
      <c r="Q10" s="34">
        <v>86925</v>
      </c>
      <c r="R10" s="34">
        <v>80</v>
      </c>
      <c r="S10" s="30">
        <v>26200</v>
      </c>
      <c r="T10" s="34">
        <v>0.35499999999999998</v>
      </c>
      <c r="U10" s="34">
        <v>82980</v>
      </c>
      <c r="V10" s="34">
        <v>81.428571428599994</v>
      </c>
      <c r="W10" s="30">
        <v>30200</v>
      </c>
      <c r="X10" s="34">
        <f>34.8461538462/100</f>
        <v>0.34846153846199995</v>
      </c>
      <c r="Y10" s="34">
        <v>85777.777777777796</v>
      </c>
      <c r="Z10" s="34">
        <v>79.5</v>
      </c>
      <c r="AA10" s="30">
        <v>26500</v>
      </c>
      <c r="AB10" s="34">
        <v>0.33500000000000002</v>
      </c>
      <c r="AC10" s="34">
        <v>85642.857142857101</v>
      </c>
      <c r="AD10" s="34">
        <v>82.142857142899999</v>
      </c>
      <c r="AE10" s="30">
        <v>25745</v>
      </c>
      <c r="AF10" s="34">
        <v>0.33750000000000002</v>
      </c>
      <c r="AG10" s="34">
        <v>101166.66666666701</v>
      </c>
      <c r="AH10" s="34">
        <v>91.666666666699996</v>
      </c>
      <c r="AI10" s="30">
        <v>15090</v>
      </c>
      <c r="AJ10" s="34">
        <f>32.7142857143/100</f>
        <v>0.32714285714299995</v>
      </c>
      <c r="AK10" s="34">
        <v>91854.285714285696</v>
      </c>
      <c r="AL10" s="34">
        <v>100</v>
      </c>
      <c r="AM10" s="35">
        <v>10125</v>
      </c>
      <c r="AN10" s="34">
        <v>0.314</v>
      </c>
      <c r="AO10" s="34">
        <v>80466.666666666672</v>
      </c>
      <c r="AP10" s="34">
        <v>100</v>
      </c>
      <c r="AQ10" s="35">
        <v>17653</v>
      </c>
      <c r="AR10" s="34">
        <v>0.3175</v>
      </c>
      <c r="AS10" s="34"/>
      <c r="AT10" s="34">
        <v>99.666666666699996</v>
      </c>
      <c r="AU10" s="36">
        <v>32675</v>
      </c>
      <c r="AV10" s="34">
        <v>0.3</v>
      </c>
      <c r="AW10" s="34"/>
      <c r="AX10" s="34">
        <v>99.5</v>
      </c>
      <c r="AY10" s="25">
        <v>162285</v>
      </c>
    </row>
    <row r="11" spans="1:51">
      <c r="A11" s="28" t="s">
        <v>10339</v>
      </c>
      <c r="B11" s="29" t="s">
        <v>10331</v>
      </c>
      <c r="C11" s="39">
        <v>0</v>
      </c>
      <c r="D11" s="24"/>
      <c r="E11" s="24"/>
      <c r="F11" s="24"/>
      <c r="G11" s="25">
        <v>192</v>
      </c>
      <c r="H11" s="24">
        <v>0.44</v>
      </c>
      <c r="I11" s="24">
        <v>49800</v>
      </c>
      <c r="J11" s="24">
        <v>41.8</v>
      </c>
      <c r="K11" s="25">
        <v>1005</v>
      </c>
      <c r="L11" s="24">
        <v>0.44</v>
      </c>
      <c r="M11" s="24">
        <v>49800</v>
      </c>
      <c r="N11" s="24">
        <v>41.8</v>
      </c>
      <c r="O11" s="30">
        <v>1184</v>
      </c>
      <c r="P11" s="24">
        <v>0.44</v>
      </c>
      <c r="Q11" s="24">
        <v>49800</v>
      </c>
      <c r="R11" s="24">
        <v>41.8</v>
      </c>
      <c r="S11" s="30">
        <v>18</v>
      </c>
      <c r="T11" s="24"/>
      <c r="U11" s="24" t="s">
        <v>14</v>
      </c>
      <c r="V11" s="24"/>
      <c r="W11" s="30">
        <v>0</v>
      </c>
      <c r="X11" s="24"/>
      <c r="Y11" s="24" t="s">
        <v>14</v>
      </c>
      <c r="Z11" s="24"/>
      <c r="AA11" s="30">
        <v>0</v>
      </c>
      <c r="AB11" s="24"/>
      <c r="AC11" s="24" t="s">
        <v>14</v>
      </c>
      <c r="AD11" s="24" t="s">
        <v>14</v>
      </c>
      <c r="AE11" s="30">
        <v>0</v>
      </c>
      <c r="AF11" s="24"/>
      <c r="AG11" s="24" t="s">
        <v>14</v>
      </c>
      <c r="AH11" s="24" t="s">
        <v>14</v>
      </c>
      <c r="AI11" s="30">
        <v>0</v>
      </c>
      <c r="AJ11" s="24"/>
      <c r="AK11" s="24" t="s">
        <v>14</v>
      </c>
      <c r="AL11" s="24" t="s">
        <v>14</v>
      </c>
      <c r="AM11" s="25"/>
      <c r="AN11" s="24"/>
      <c r="AO11" s="24"/>
      <c r="AP11" s="24" t="s">
        <v>14</v>
      </c>
      <c r="AQ11" s="25"/>
      <c r="AR11" s="24"/>
      <c r="AS11" s="24"/>
      <c r="AT11" s="24" t="s">
        <v>14</v>
      </c>
      <c r="AU11" s="26"/>
      <c r="AV11" s="24"/>
      <c r="AW11" s="24"/>
      <c r="AX11" s="24" t="s">
        <v>14</v>
      </c>
      <c r="AY11" s="25">
        <v>2399</v>
      </c>
    </row>
    <row r="12" spans="1:51" hidden="1">
      <c r="A12" s="28" t="s">
        <v>10340</v>
      </c>
      <c r="B12" s="29" t="s">
        <v>10329</v>
      </c>
      <c r="C12" s="25">
        <v>0</v>
      </c>
      <c r="D12" s="24"/>
      <c r="E12" s="24"/>
      <c r="F12" s="24"/>
      <c r="G12" s="25">
        <v>2374</v>
      </c>
      <c r="H12" s="24"/>
      <c r="I12" s="24"/>
      <c r="J12" s="24"/>
      <c r="K12" s="25">
        <v>7154</v>
      </c>
      <c r="L12" s="24"/>
      <c r="M12" s="24"/>
      <c r="N12" s="24"/>
      <c r="O12" s="25">
        <v>8433</v>
      </c>
      <c r="P12" s="24"/>
      <c r="Q12" s="24"/>
      <c r="R12" s="24"/>
      <c r="S12" s="25">
        <v>7591</v>
      </c>
      <c r="T12" s="24"/>
      <c r="U12" s="24"/>
      <c r="V12" s="24"/>
      <c r="W12" s="25">
        <v>7957</v>
      </c>
      <c r="X12" s="24"/>
      <c r="Y12" s="24"/>
      <c r="Z12" s="24"/>
      <c r="AA12" s="25">
        <v>8140</v>
      </c>
      <c r="AB12" s="24"/>
      <c r="AC12" s="24"/>
      <c r="AD12" s="24"/>
      <c r="AE12" s="25">
        <v>582</v>
      </c>
      <c r="AF12" s="24"/>
      <c r="AG12" s="24"/>
      <c r="AH12" s="24"/>
      <c r="AI12" s="25">
        <v>0</v>
      </c>
      <c r="AJ12" s="24"/>
      <c r="AK12" s="24"/>
      <c r="AL12" s="24"/>
      <c r="AM12" s="25"/>
      <c r="AN12" s="24"/>
      <c r="AO12" s="24"/>
      <c r="AP12" s="24"/>
      <c r="AQ12" s="25"/>
      <c r="AR12" s="24"/>
      <c r="AS12" s="24"/>
      <c r="AT12" s="24"/>
      <c r="AU12" s="26"/>
      <c r="AV12" s="24"/>
      <c r="AW12" s="24"/>
      <c r="AX12" s="24"/>
      <c r="AY12" s="25">
        <v>42231</v>
      </c>
    </row>
    <row r="13" spans="1:51" hidden="1">
      <c r="A13" s="28" t="s">
        <v>10341</v>
      </c>
      <c r="B13" s="29" t="s">
        <v>10329</v>
      </c>
      <c r="C13" s="25">
        <v>0</v>
      </c>
      <c r="D13" s="24"/>
      <c r="E13" s="24"/>
      <c r="F13" s="24"/>
      <c r="G13" s="25">
        <v>0</v>
      </c>
      <c r="H13" s="24"/>
      <c r="I13" s="24"/>
      <c r="J13" s="24"/>
      <c r="K13" s="25">
        <v>526</v>
      </c>
      <c r="L13" s="24"/>
      <c r="M13" s="24"/>
      <c r="N13" s="24"/>
      <c r="O13" s="25">
        <v>449</v>
      </c>
      <c r="P13" s="24"/>
      <c r="Q13" s="24"/>
      <c r="R13" s="24"/>
      <c r="S13" s="25">
        <v>64</v>
      </c>
      <c r="T13" s="24"/>
      <c r="U13" s="24"/>
      <c r="V13" s="24"/>
      <c r="W13" s="25">
        <v>0</v>
      </c>
      <c r="X13" s="24"/>
      <c r="Y13" s="24"/>
      <c r="Z13" s="24"/>
      <c r="AA13" s="25">
        <v>0</v>
      </c>
      <c r="AB13" s="24"/>
      <c r="AC13" s="24"/>
      <c r="AD13" s="24"/>
      <c r="AE13" s="25">
        <v>0</v>
      </c>
      <c r="AF13" s="24"/>
      <c r="AG13" s="24"/>
      <c r="AH13" s="24"/>
      <c r="AI13" s="25">
        <v>0</v>
      </c>
      <c r="AJ13" s="24"/>
      <c r="AK13" s="24"/>
      <c r="AL13" s="24"/>
      <c r="AM13" s="25"/>
      <c r="AN13" s="24"/>
      <c r="AO13" s="24"/>
      <c r="AP13" s="24"/>
      <c r="AQ13" s="25"/>
      <c r="AR13" s="24"/>
      <c r="AS13" s="24"/>
      <c r="AT13" s="24"/>
      <c r="AU13" s="26"/>
      <c r="AV13" s="24"/>
      <c r="AW13" s="24"/>
      <c r="AX13" s="24"/>
      <c r="AY13" s="25">
        <v>1039</v>
      </c>
    </row>
    <row r="14" spans="1:51" hidden="1">
      <c r="A14" s="28" t="s">
        <v>10342</v>
      </c>
      <c r="B14" s="29" t="s">
        <v>10329</v>
      </c>
      <c r="C14" s="25">
        <v>0</v>
      </c>
      <c r="D14" s="24"/>
      <c r="E14" s="24"/>
      <c r="F14" s="24"/>
      <c r="G14" s="25">
        <v>0</v>
      </c>
      <c r="H14" s="24"/>
      <c r="I14" s="24"/>
      <c r="J14" s="24"/>
      <c r="K14" s="25">
        <v>6089</v>
      </c>
      <c r="L14" s="24"/>
      <c r="M14" s="24"/>
      <c r="N14" s="24"/>
      <c r="O14" s="25">
        <v>11550</v>
      </c>
      <c r="P14" s="24"/>
      <c r="Q14" s="24"/>
      <c r="R14" s="24"/>
      <c r="S14" s="25">
        <v>9750</v>
      </c>
      <c r="T14" s="24"/>
      <c r="U14" s="24"/>
      <c r="V14" s="24"/>
      <c r="W14" s="25">
        <v>15938</v>
      </c>
      <c r="X14" s="24"/>
      <c r="Y14" s="24"/>
      <c r="Z14" s="24"/>
      <c r="AA14" s="25">
        <v>9632</v>
      </c>
      <c r="AB14" s="24"/>
      <c r="AC14" s="24"/>
      <c r="AD14" s="24"/>
      <c r="AE14" s="25">
        <v>8074</v>
      </c>
      <c r="AF14" s="24"/>
      <c r="AG14" s="24"/>
      <c r="AH14" s="24"/>
      <c r="AI14" s="25">
        <v>7476</v>
      </c>
      <c r="AJ14" s="24"/>
      <c r="AK14" s="24"/>
      <c r="AL14" s="24"/>
      <c r="AM14" s="25"/>
      <c r="AN14" s="24"/>
      <c r="AO14" s="24"/>
      <c r="AP14" s="24"/>
      <c r="AQ14" s="25"/>
      <c r="AR14" s="24"/>
      <c r="AS14" s="24"/>
      <c r="AT14" s="24"/>
      <c r="AU14" s="26"/>
      <c r="AV14" s="24"/>
      <c r="AW14" s="24"/>
      <c r="AX14" s="24"/>
      <c r="AY14" s="25">
        <v>68509</v>
      </c>
    </row>
    <row r="15" spans="1:51">
      <c r="A15" s="28" t="s">
        <v>10343</v>
      </c>
      <c r="B15" s="29" t="s">
        <v>10331</v>
      </c>
      <c r="C15" s="39">
        <v>0</v>
      </c>
      <c r="D15" s="24"/>
      <c r="E15" s="24"/>
      <c r="F15" s="24"/>
      <c r="G15" s="25">
        <v>0</v>
      </c>
      <c r="H15" s="24"/>
      <c r="I15" s="24"/>
      <c r="J15" s="24"/>
      <c r="K15" s="25">
        <v>560</v>
      </c>
      <c r="L15" s="24"/>
      <c r="M15" s="24"/>
      <c r="N15" s="24"/>
      <c r="O15" s="30">
        <v>1145</v>
      </c>
      <c r="P15" s="24">
        <v>0.28000000000000003</v>
      </c>
      <c r="Q15" s="24">
        <v>26847.5</v>
      </c>
      <c r="R15" s="24">
        <v>21</v>
      </c>
      <c r="S15" s="30">
        <v>2629</v>
      </c>
      <c r="T15" s="24">
        <v>0.28000000000000003</v>
      </c>
      <c r="U15" s="24">
        <v>25365</v>
      </c>
      <c r="V15" s="24">
        <v>18.399999999999999</v>
      </c>
      <c r="W15" s="30">
        <v>3035</v>
      </c>
      <c r="X15" s="24">
        <v>0.28000000000000003</v>
      </c>
      <c r="Y15" s="24">
        <v>25315</v>
      </c>
      <c r="Z15" s="24">
        <v>18.399999999999999</v>
      </c>
      <c r="AA15" s="30">
        <v>23</v>
      </c>
      <c r="AB15" s="24"/>
      <c r="AC15" s="24" t="s">
        <v>14</v>
      </c>
      <c r="AD15" s="24" t="s">
        <v>14</v>
      </c>
      <c r="AE15" s="30">
        <v>7</v>
      </c>
      <c r="AF15" s="24"/>
      <c r="AG15" s="24" t="s">
        <v>14</v>
      </c>
      <c r="AH15" s="24" t="s">
        <v>14</v>
      </c>
      <c r="AI15" s="30">
        <v>0</v>
      </c>
      <c r="AJ15" s="24"/>
      <c r="AK15" s="24" t="s">
        <v>14</v>
      </c>
      <c r="AL15" s="24" t="s">
        <v>14</v>
      </c>
      <c r="AM15" s="25"/>
      <c r="AN15" s="24"/>
      <c r="AO15" s="24"/>
      <c r="AP15" s="24" t="s">
        <v>14</v>
      </c>
      <c r="AQ15" s="25"/>
      <c r="AR15" s="24"/>
      <c r="AS15" s="24"/>
      <c r="AT15" s="24" t="s">
        <v>14</v>
      </c>
      <c r="AU15" s="26"/>
      <c r="AV15" s="24"/>
      <c r="AW15" s="24"/>
      <c r="AX15" s="24" t="s">
        <v>14</v>
      </c>
      <c r="AY15" s="25">
        <v>7399</v>
      </c>
    </row>
    <row r="16" spans="1:51">
      <c r="A16" s="28" t="s">
        <v>10344</v>
      </c>
      <c r="B16" s="29" t="s">
        <v>10331</v>
      </c>
      <c r="C16" s="39">
        <v>0</v>
      </c>
      <c r="D16" s="24"/>
      <c r="E16" s="24"/>
      <c r="F16" s="24"/>
      <c r="G16" s="25">
        <v>0</v>
      </c>
      <c r="H16" s="24"/>
      <c r="I16" s="24"/>
      <c r="J16" s="24"/>
      <c r="K16" s="25">
        <v>260</v>
      </c>
      <c r="L16" s="24">
        <v>0.28999999999999998</v>
      </c>
      <c r="M16" s="24">
        <v>31800</v>
      </c>
      <c r="N16" s="24">
        <v>24</v>
      </c>
      <c r="O16" s="30">
        <v>1503</v>
      </c>
      <c r="P16" s="24">
        <v>0.28999999999999998</v>
      </c>
      <c r="Q16" s="24">
        <v>31800</v>
      </c>
      <c r="R16" s="24">
        <v>24</v>
      </c>
      <c r="S16" s="30">
        <v>3477</v>
      </c>
      <c r="T16" s="24">
        <v>0.28999999999999998</v>
      </c>
      <c r="U16" s="24">
        <v>31800</v>
      </c>
      <c r="V16" s="24">
        <v>24</v>
      </c>
      <c r="W16" s="30">
        <v>3737</v>
      </c>
      <c r="X16" s="24">
        <v>0.3</v>
      </c>
      <c r="Y16" s="24">
        <v>31800</v>
      </c>
      <c r="Z16" s="24">
        <v>24</v>
      </c>
      <c r="AA16" s="30">
        <v>3336</v>
      </c>
      <c r="AB16" s="24">
        <v>0.3</v>
      </c>
      <c r="AC16" s="24">
        <v>31800</v>
      </c>
      <c r="AD16" s="24">
        <v>24</v>
      </c>
      <c r="AE16" s="30">
        <v>2250</v>
      </c>
      <c r="AF16" s="24">
        <v>0.3</v>
      </c>
      <c r="AG16" s="24">
        <v>32995</v>
      </c>
      <c r="AH16" s="24">
        <v>24</v>
      </c>
      <c r="AI16" s="30">
        <v>632</v>
      </c>
      <c r="AJ16" s="24">
        <v>0.3</v>
      </c>
      <c r="AK16" s="24">
        <v>33210</v>
      </c>
      <c r="AL16" s="24">
        <v>24</v>
      </c>
      <c r="AM16" s="25"/>
      <c r="AN16" s="24"/>
      <c r="AO16" s="24"/>
      <c r="AP16" s="24" t="s">
        <v>14</v>
      </c>
      <c r="AQ16" s="25"/>
      <c r="AR16" s="24"/>
      <c r="AS16" s="24"/>
      <c r="AT16" s="24" t="s">
        <v>14</v>
      </c>
      <c r="AU16" s="26"/>
      <c r="AV16" s="24"/>
      <c r="AW16" s="24"/>
      <c r="AX16" s="24" t="s">
        <v>14</v>
      </c>
      <c r="AY16" s="25">
        <v>15195</v>
      </c>
    </row>
    <row r="17" spans="1:51" hidden="1">
      <c r="A17" s="28" t="s">
        <v>10345</v>
      </c>
      <c r="B17" s="29" t="s">
        <v>10329</v>
      </c>
      <c r="C17" s="25">
        <v>0</v>
      </c>
      <c r="D17" s="24"/>
      <c r="E17" s="24"/>
      <c r="F17" s="24"/>
      <c r="G17" s="25">
        <v>0</v>
      </c>
      <c r="H17" s="24"/>
      <c r="I17" s="24"/>
      <c r="J17" s="24"/>
      <c r="K17" s="25">
        <v>51</v>
      </c>
      <c r="L17" s="24"/>
      <c r="M17" s="24"/>
      <c r="N17" s="24"/>
      <c r="O17" s="25">
        <v>879</v>
      </c>
      <c r="P17" s="24"/>
      <c r="Q17" s="24"/>
      <c r="R17" s="24"/>
      <c r="S17" s="25">
        <v>407</v>
      </c>
      <c r="T17" s="24"/>
      <c r="U17" s="24"/>
      <c r="V17" s="24"/>
      <c r="W17" s="25">
        <v>393</v>
      </c>
      <c r="X17" s="24"/>
      <c r="Y17" s="24"/>
      <c r="Z17" s="24"/>
      <c r="AA17" s="25">
        <v>18</v>
      </c>
      <c r="AB17" s="24"/>
      <c r="AC17" s="24"/>
      <c r="AD17" s="24"/>
      <c r="AE17" s="25">
        <v>2036</v>
      </c>
      <c r="AF17" s="24"/>
      <c r="AG17" s="24"/>
      <c r="AH17" s="24"/>
      <c r="AI17" s="25">
        <v>1958</v>
      </c>
      <c r="AJ17" s="24"/>
      <c r="AK17" s="24"/>
      <c r="AL17" s="24"/>
      <c r="AM17" s="25"/>
      <c r="AN17" s="24"/>
      <c r="AO17" s="24"/>
      <c r="AP17" s="24"/>
      <c r="AQ17" s="25"/>
      <c r="AR17" s="24"/>
      <c r="AS17" s="24"/>
      <c r="AT17" s="24"/>
      <c r="AU17" s="26"/>
      <c r="AV17" s="24"/>
      <c r="AW17" s="24"/>
      <c r="AX17" s="24"/>
      <c r="AY17" s="25">
        <v>5742</v>
      </c>
    </row>
    <row r="18" spans="1:51" hidden="1">
      <c r="A18" s="28" t="s">
        <v>10346</v>
      </c>
      <c r="B18" s="29" t="s">
        <v>10329</v>
      </c>
      <c r="C18" s="25">
        <v>0</v>
      </c>
      <c r="D18" s="24"/>
      <c r="E18" s="24"/>
      <c r="F18" s="24"/>
      <c r="G18" s="25">
        <v>0</v>
      </c>
      <c r="H18" s="24"/>
      <c r="I18" s="24"/>
      <c r="J18" s="24"/>
      <c r="K18" s="25">
        <v>6</v>
      </c>
      <c r="L18" s="24"/>
      <c r="M18" s="24"/>
      <c r="N18" s="24"/>
      <c r="O18" s="25">
        <v>1310</v>
      </c>
      <c r="P18" s="24"/>
      <c r="Q18" s="24"/>
      <c r="R18" s="24"/>
      <c r="S18" s="25">
        <v>1024</v>
      </c>
      <c r="T18" s="24"/>
      <c r="U18" s="24"/>
      <c r="V18" s="24"/>
      <c r="W18" s="25">
        <v>534</v>
      </c>
      <c r="X18" s="24"/>
      <c r="Y18" s="24"/>
      <c r="Z18" s="24"/>
      <c r="AA18" s="25">
        <v>17</v>
      </c>
      <c r="AB18" s="24"/>
      <c r="AC18" s="24"/>
      <c r="AD18" s="24"/>
      <c r="AE18" s="25">
        <v>1</v>
      </c>
      <c r="AF18" s="24"/>
      <c r="AG18" s="24"/>
      <c r="AH18" s="24"/>
      <c r="AI18" s="25">
        <v>0</v>
      </c>
      <c r="AJ18" s="24"/>
      <c r="AK18" s="24"/>
      <c r="AL18" s="24"/>
      <c r="AM18" s="25"/>
      <c r="AN18" s="24"/>
      <c r="AO18" s="24"/>
      <c r="AP18" s="24"/>
      <c r="AQ18" s="25"/>
      <c r="AR18" s="24"/>
      <c r="AS18" s="24"/>
      <c r="AT18" s="24"/>
      <c r="AU18" s="26"/>
      <c r="AV18" s="24"/>
      <c r="AW18" s="24"/>
      <c r="AX18" s="24"/>
      <c r="AY18" s="25">
        <v>2892</v>
      </c>
    </row>
    <row r="19" spans="1:51">
      <c r="A19" s="28" t="s">
        <v>10347</v>
      </c>
      <c r="B19" s="29" t="s">
        <v>10331</v>
      </c>
      <c r="C19" s="39">
        <v>0</v>
      </c>
      <c r="D19" s="24"/>
      <c r="E19" s="24"/>
      <c r="F19" s="24"/>
      <c r="G19" s="25">
        <v>0</v>
      </c>
      <c r="H19" s="24"/>
      <c r="I19" s="24"/>
      <c r="J19" s="24"/>
      <c r="K19" s="25">
        <v>0</v>
      </c>
      <c r="L19" s="24"/>
      <c r="M19" s="24"/>
      <c r="N19" s="24"/>
      <c r="O19" s="30">
        <v>6092</v>
      </c>
      <c r="P19" s="24">
        <v>0.27</v>
      </c>
      <c r="Q19" s="24">
        <v>41350</v>
      </c>
      <c r="R19" s="24">
        <v>22</v>
      </c>
      <c r="S19" s="30">
        <v>11024</v>
      </c>
      <c r="T19" s="24">
        <v>0.27</v>
      </c>
      <c r="U19" s="24">
        <v>42400</v>
      </c>
      <c r="V19" s="24">
        <v>22</v>
      </c>
      <c r="W19" s="30">
        <v>7625</v>
      </c>
      <c r="X19" s="24">
        <v>0.27</v>
      </c>
      <c r="Y19" s="24">
        <v>42400</v>
      </c>
      <c r="Z19" s="24">
        <v>22</v>
      </c>
      <c r="AA19" s="30">
        <v>6276</v>
      </c>
      <c r="AB19" s="24">
        <v>0.28999999999999998</v>
      </c>
      <c r="AC19" s="24">
        <v>42400</v>
      </c>
      <c r="AD19" s="24">
        <v>33.200000000000003</v>
      </c>
      <c r="AE19" s="30">
        <v>6117</v>
      </c>
      <c r="AF19" s="24">
        <v>0.28999999999999998</v>
      </c>
      <c r="AG19" s="24">
        <v>44450</v>
      </c>
      <c r="AH19" s="24">
        <v>33</v>
      </c>
      <c r="AI19" s="30">
        <v>4854</v>
      </c>
      <c r="AJ19" s="24">
        <v>0.3</v>
      </c>
      <c r="AK19" s="24">
        <v>46050</v>
      </c>
      <c r="AL19" s="24">
        <v>42</v>
      </c>
      <c r="AM19" s="25"/>
      <c r="AN19" s="24"/>
      <c r="AO19" s="24"/>
      <c r="AP19" s="24" t="s">
        <v>14</v>
      </c>
      <c r="AQ19" s="25"/>
      <c r="AR19" s="24"/>
      <c r="AS19" s="24"/>
      <c r="AT19" s="24" t="s">
        <v>14</v>
      </c>
      <c r="AU19" s="26"/>
      <c r="AV19" s="24"/>
      <c r="AW19" s="24"/>
      <c r="AX19" s="24" t="s">
        <v>14</v>
      </c>
      <c r="AY19" s="25">
        <v>41988</v>
      </c>
    </row>
    <row r="20" spans="1:51">
      <c r="A20" s="28" t="s">
        <v>10348</v>
      </c>
      <c r="B20" s="29" t="s">
        <v>10331</v>
      </c>
      <c r="C20" s="39">
        <v>0</v>
      </c>
      <c r="D20" s="24"/>
      <c r="E20" s="24"/>
      <c r="F20" s="24"/>
      <c r="G20" s="25">
        <v>0</v>
      </c>
      <c r="H20" s="24"/>
      <c r="I20" s="24"/>
      <c r="J20" s="24"/>
      <c r="K20" s="25">
        <v>0</v>
      </c>
      <c r="L20" s="24"/>
      <c r="M20" s="24"/>
      <c r="N20" s="24"/>
      <c r="O20" s="30">
        <v>774</v>
      </c>
      <c r="P20" s="24">
        <v>0.4</v>
      </c>
      <c r="Q20" s="24">
        <v>41450</v>
      </c>
      <c r="R20" s="24">
        <v>28</v>
      </c>
      <c r="S20" s="30">
        <v>1906</v>
      </c>
      <c r="T20" s="24">
        <v>0.4</v>
      </c>
      <c r="U20" s="24">
        <v>41450</v>
      </c>
      <c r="V20" s="24">
        <v>28</v>
      </c>
      <c r="W20" s="30">
        <v>632</v>
      </c>
      <c r="X20" s="24">
        <v>0.4</v>
      </c>
      <c r="Y20" s="24" t="s">
        <v>14</v>
      </c>
      <c r="Z20" s="24"/>
      <c r="AA20" s="30">
        <v>744</v>
      </c>
      <c r="AB20" s="24">
        <v>0.4</v>
      </c>
      <c r="AC20" s="24" t="s">
        <v>14</v>
      </c>
      <c r="AD20" s="24" t="s">
        <v>14</v>
      </c>
      <c r="AE20" s="30">
        <v>135</v>
      </c>
      <c r="AF20" s="24"/>
      <c r="AG20" s="24" t="s">
        <v>14</v>
      </c>
      <c r="AH20" s="24" t="s">
        <v>14</v>
      </c>
      <c r="AI20" s="30">
        <v>9</v>
      </c>
      <c r="AJ20" s="24"/>
      <c r="AK20" s="24" t="s">
        <v>14</v>
      </c>
      <c r="AL20" s="24" t="s">
        <v>14</v>
      </c>
      <c r="AM20" s="25"/>
      <c r="AN20" s="24"/>
      <c r="AO20" s="24"/>
      <c r="AP20" s="24" t="s">
        <v>14</v>
      </c>
      <c r="AQ20" s="25"/>
      <c r="AR20" s="24"/>
      <c r="AS20" s="24"/>
      <c r="AT20" s="24" t="s">
        <v>14</v>
      </c>
      <c r="AU20" s="26"/>
      <c r="AV20" s="24"/>
      <c r="AW20" s="24"/>
      <c r="AX20" s="24" t="s">
        <v>14</v>
      </c>
      <c r="AY20" s="25">
        <v>4200</v>
      </c>
    </row>
    <row r="21" spans="1:51" hidden="1">
      <c r="A21" s="28" t="s">
        <v>10349</v>
      </c>
      <c r="B21" s="29" t="s">
        <v>10329</v>
      </c>
      <c r="C21" s="25">
        <v>0</v>
      </c>
      <c r="D21" s="24"/>
      <c r="E21" s="24"/>
      <c r="F21" s="24"/>
      <c r="G21" s="25">
        <v>0</v>
      </c>
      <c r="H21" s="24"/>
      <c r="I21" s="24"/>
      <c r="J21" s="24"/>
      <c r="K21" s="25">
        <v>0</v>
      </c>
      <c r="L21" s="24"/>
      <c r="M21" s="24"/>
      <c r="N21" s="24"/>
      <c r="O21" s="25">
        <v>555</v>
      </c>
      <c r="P21" s="24"/>
      <c r="Q21" s="24"/>
      <c r="R21" s="24"/>
      <c r="S21" s="25">
        <v>2265</v>
      </c>
      <c r="T21" s="24"/>
      <c r="U21" s="24"/>
      <c r="V21" s="24"/>
      <c r="W21" s="25">
        <v>1594</v>
      </c>
      <c r="X21" s="24"/>
      <c r="Y21" s="24"/>
      <c r="Z21" s="24"/>
      <c r="AA21" s="25">
        <v>488</v>
      </c>
      <c r="AB21" s="24"/>
      <c r="AC21" s="24"/>
      <c r="AD21" s="24"/>
      <c r="AE21" s="25">
        <v>772</v>
      </c>
      <c r="AF21" s="24"/>
      <c r="AG21" s="24"/>
      <c r="AH21" s="24"/>
      <c r="AI21" s="25">
        <v>1102</v>
      </c>
      <c r="AJ21" s="24"/>
      <c r="AK21" s="24"/>
      <c r="AL21" s="24"/>
      <c r="AM21" s="25"/>
      <c r="AN21" s="24"/>
      <c r="AO21" s="24"/>
      <c r="AP21" s="24"/>
      <c r="AQ21" s="25"/>
      <c r="AR21" s="24"/>
      <c r="AS21" s="24"/>
      <c r="AT21" s="24"/>
      <c r="AU21" s="26"/>
      <c r="AV21" s="24"/>
      <c r="AW21" s="24"/>
      <c r="AX21" s="24"/>
      <c r="AY21" s="25">
        <v>6776</v>
      </c>
    </row>
    <row r="22" spans="1:51">
      <c r="A22" s="28" t="s">
        <v>10350</v>
      </c>
      <c r="B22" s="29" t="s">
        <v>10331</v>
      </c>
      <c r="C22" s="39">
        <v>0</v>
      </c>
      <c r="D22" s="24"/>
      <c r="E22" s="24"/>
      <c r="F22" s="24"/>
      <c r="G22" s="25">
        <v>0</v>
      </c>
      <c r="H22" s="24"/>
      <c r="I22" s="24"/>
      <c r="J22" s="24"/>
      <c r="K22" s="25">
        <v>0</v>
      </c>
      <c r="L22" s="24"/>
      <c r="M22" s="24"/>
      <c r="N22" s="24"/>
      <c r="O22" s="30">
        <v>357</v>
      </c>
      <c r="P22" s="24"/>
      <c r="Q22" s="24" t="s">
        <v>14</v>
      </c>
      <c r="R22" s="24"/>
      <c r="S22" s="30">
        <v>4232</v>
      </c>
      <c r="T22" s="24">
        <v>0.28999999999999998</v>
      </c>
      <c r="U22" s="24">
        <v>34447.5</v>
      </c>
      <c r="V22" s="24">
        <v>24.2</v>
      </c>
      <c r="W22" s="30">
        <v>3937</v>
      </c>
      <c r="X22" s="24">
        <v>0.28999999999999998</v>
      </c>
      <c r="Y22" s="24">
        <v>32295</v>
      </c>
      <c r="Z22" s="24">
        <v>24.2</v>
      </c>
      <c r="AA22" s="30">
        <v>3534</v>
      </c>
      <c r="AB22" s="24">
        <v>0.28000000000000003</v>
      </c>
      <c r="AC22" s="24">
        <v>33745</v>
      </c>
      <c r="AD22" s="24">
        <v>35.799999999999997</v>
      </c>
      <c r="AE22" s="30">
        <v>1354</v>
      </c>
      <c r="AF22" s="24">
        <v>0.28000000000000003</v>
      </c>
      <c r="AG22" s="24">
        <v>33878.333333333299</v>
      </c>
      <c r="AH22" s="24">
        <v>35.799999999999997</v>
      </c>
      <c r="AI22" s="30">
        <v>4863</v>
      </c>
      <c r="AJ22" s="24">
        <v>0.28000000000000003</v>
      </c>
      <c r="AK22" s="24">
        <v>35395</v>
      </c>
      <c r="AL22" s="24">
        <v>35.799999999999997</v>
      </c>
      <c r="AM22" s="25"/>
      <c r="AN22" s="24"/>
      <c r="AO22" s="24"/>
      <c r="AP22" s="24" t="s">
        <v>14</v>
      </c>
      <c r="AQ22" s="25"/>
      <c r="AR22" s="24"/>
      <c r="AS22" s="24"/>
      <c r="AT22" s="24" t="s">
        <v>14</v>
      </c>
      <c r="AU22" s="26"/>
      <c r="AV22" s="24"/>
      <c r="AW22" s="24"/>
      <c r="AX22" s="24" t="s">
        <v>14</v>
      </c>
      <c r="AY22" s="25">
        <v>18277</v>
      </c>
    </row>
    <row r="23" spans="1:51">
      <c r="A23" s="28" t="s">
        <v>10351</v>
      </c>
      <c r="B23" s="29" t="s">
        <v>10331</v>
      </c>
      <c r="C23" s="39">
        <v>0</v>
      </c>
      <c r="D23" s="24"/>
      <c r="E23" s="24"/>
      <c r="F23" s="24"/>
      <c r="G23" s="25">
        <v>0</v>
      </c>
      <c r="H23" s="24"/>
      <c r="I23" s="24"/>
      <c r="J23" s="24"/>
      <c r="K23" s="25">
        <v>0</v>
      </c>
      <c r="L23" s="24"/>
      <c r="M23" s="24"/>
      <c r="N23" s="24"/>
      <c r="O23" s="30">
        <v>359</v>
      </c>
      <c r="P23" s="24"/>
      <c r="Q23" s="24" t="s">
        <v>14</v>
      </c>
      <c r="R23" s="24"/>
      <c r="S23" s="30">
        <v>1015</v>
      </c>
      <c r="T23" s="24">
        <v>0.32</v>
      </c>
      <c r="U23" s="24" t="s">
        <v>14</v>
      </c>
      <c r="V23" s="24"/>
      <c r="W23" s="30">
        <v>1728</v>
      </c>
      <c r="X23" s="24">
        <v>0.32</v>
      </c>
      <c r="Y23" s="24">
        <v>33950</v>
      </c>
      <c r="Z23" s="24">
        <v>27</v>
      </c>
      <c r="AA23" s="30">
        <v>2157</v>
      </c>
      <c r="AB23" s="24">
        <v>0.32</v>
      </c>
      <c r="AC23" s="24">
        <v>34050</v>
      </c>
      <c r="AD23" s="24">
        <v>27</v>
      </c>
      <c r="AE23" s="30">
        <v>1134</v>
      </c>
      <c r="AF23" s="24">
        <v>0.31</v>
      </c>
      <c r="AG23" s="24">
        <v>34050</v>
      </c>
      <c r="AH23" s="24">
        <v>30</v>
      </c>
      <c r="AI23" s="30">
        <v>114</v>
      </c>
      <c r="AJ23" s="24">
        <v>0.31</v>
      </c>
      <c r="AK23" s="24">
        <v>34950</v>
      </c>
      <c r="AL23" s="24">
        <v>30</v>
      </c>
      <c r="AM23" s="25"/>
      <c r="AN23" s="24"/>
      <c r="AO23" s="24"/>
      <c r="AP23" s="24" t="s">
        <v>14</v>
      </c>
      <c r="AQ23" s="25"/>
      <c r="AR23" s="24"/>
      <c r="AS23" s="24"/>
      <c r="AT23" s="24" t="s">
        <v>14</v>
      </c>
      <c r="AU23" s="26"/>
      <c r="AV23" s="24"/>
      <c r="AW23" s="24"/>
      <c r="AX23" s="24" t="s">
        <v>14</v>
      </c>
      <c r="AY23" s="25">
        <v>6507</v>
      </c>
    </row>
    <row r="24" spans="1:51" hidden="1">
      <c r="A24" s="28" t="s">
        <v>10352</v>
      </c>
      <c r="B24" s="29" t="s">
        <v>10329</v>
      </c>
      <c r="C24" s="25">
        <v>0</v>
      </c>
      <c r="D24" s="24"/>
      <c r="E24" s="24"/>
      <c r="F24" s="24"/>
      <c r="G24" s="25">
        <v>0</v>
      </c>
      <c r="H24" s="24"/>
      <c r="I24" s="24"/>
      <c r="J24" s="24"/>
      <c r="K24" s="25">
        <v>0</v>
      </c>
      <c r="L24" s="24"/>
      <c r="M24" s="24"/>
      <c r="N24" s="24"/>
      <c r="O24" s="25">
        <v>112</v>
      </c>
      <c r="P24" s="24"/>
      <c r="Q24" s="24"/>
      <c r="R24" s="24"/>
      <c r="S24" s="25">
        <v>1163</v>
      </c>
      <c r="T24" s="24"/>
      <c r="U24" s="24"/>
      <c r="V24" s="24"/>
      <c r="W24" s="25">
        <v>2111</v>
      </c>
      <c r="X24" s="24"/>
      <c r="Y24" s="24"/>
      <c r="Z24" s="24"/>
      <c r="AA24" s="25">
        <v>1574</v>
      </c>
      <c r="AB24" s="24"/>
      <c r="AC24" s="24"/>
      <c r="AD24" s="24"/>
      <c r="AE24" s="25">
        <v>1022</v>
      </c>
      <c r="AF24" s="24"/>
      <c r="AG24" s="24"/>
      <c r="AH24" s="24"/>
      <c r="AI24" s="25">
        <v>1140</v>
      </c>
      <c r="AJ24" s="24"/>
      <c r="AK24" s="24"/>
      <c r="AL24" s="24"/>
      <c r="AM24" s="25"/>
      <c r="AN24" s="24"/>
      <c r="AO24" s="24"/>
      <c r="AP24" s="24"/>
      <c r="AQ24" s="25"/>
      <c r="AR24" s="24"/>
      <c r="AS24" s="24"/>
      <c r="AT24" s="24"/>
      <c r="AU24" s="26"/>
      <c r="AV24" s="24"/>
      <c r="AW24" s="24"/>
      <c r="AX24" s="24"/>
      <c r="AY24" s="25">
        <v>7122</v>
      </c>
    </row>
    <row r="25" spans="1:51" hidden="1">
      <c r="A25" s="28" t="s">
        <v>10353</v>
      </c>
      <c r="B25" s="29" t="s">
        <v>10329</v>
      </c>
      <c r="C25" s="25">
        <v>0</v>
      </c>
      <c r="D25" s="24"/>
      <c r="E25" s="24"/>
      <c r="F25" s="24"/>
      <c r="G25" s="25">
        <v>0</v>
      </c>
      <c r="H25" s="24"/>
      <c r="I25" s="24"/>
      <c r="J25" s="24"/>
      <c r="K25" s="25">
        <v>0</v>
      </c>
      <c r="L25" s="24"/>
      <c r="M25" s="24"/>
      <c r="N25" s="24"/>
      <c r="O25" s="25">
        <v>0</v>
      </c>
      <c r="P25" s="24"/>
      <c r="Q25" s="24"/>
      <c r="R25" s="24"/>
      <c r="S25" s="25">
        <v>118</v>
      </c>
      <c r="T25" s="24"/>
      <c r="U25" s="24"/>
      <c r="V25" s="24"/>
      <c r="W25" s="25">
        <v>550</v>
      </c>
      <c r="X25" s="24"/>
      <c r="Y25" s="24"/>
      <c r="Z25" s="24"/>
      <c r="AA25" s="25">
        <v>666</v>
      </c>
      <c r="AB25" s="24"/>
      <c r="AC25" s="24"/>
      <c r="AD25" s="24"/>
      <c r="AE25" s="25">
        <v>96</v>
      </c>
      <c r="AF25" s="24"/>
      <c r="AG25" s="24"/>
      <c r="AH25" s="24"/>
      <c r="AI25" s="25">
        <v>371</v>
      </c>
      <c r="AJ25" s="24"/>
      <c r="AK25" s="24"/>
      <c r="AL25" s="24"/>
      <c r="AM25" s="25"/>
      <c r="AN25" s="24"/>
      <c r="AO25" s="24"/>
      <c r="AP25" s="24"/>
      <c r="AQ25" s="25"/>
      <c r="AR25" s="24"/>
      <c r="AS25" s="24"/>
      <c r="AT25" s="24"/>
      <c r="AU25" s="26"/>
      <c r="AV25" s="24"/>
      <c r="AW25" s="24"/>
      <c r="AX25" s="24"/>
      <c r="AY25" s="25">
        <v>1801</v>
      </c>
    </row>
    <row r="26" spans="1:51" hidden="1">
      <c r="A26" s="28" t="s">
        <v>10354</v>
      </c>
      <c r="B26" s="29" t="s">
        <v>10329</v>
      </c>
      <c r="C26" s="25">
        <v>0</v>
      </c>
      <c r="D26" s="24"/>
      <c r="E26" s="24"/>
      <c r="F26" s="24"/>
      <c r="G26" s="25">
        <v>0</v>
      </c>
      <c r="H26" s="24"/>
      <c r="I26" s="24"/>
      <c r="J26" s="24"/>
      <c r="K26" s="25">
        <v>0</v>
      </c>
      <c r="L26" s="24"/>
      <c r="M26" s="24"/>
      <c r="N26" s="24"/>
      <c r="O26" s="25">
        <v>0</v>
      </c>
      <c r="P26" s="24"/>
      <c r="Q26" s="24"/>
      <c r="R26" s="24"/>
      <c r="S26" s="25">
        <v>86</v>
      </c>
      <c r="T26" s="24"/>
      <c r="U26" s="24"/>
      <c r="V26" s="24"/>
      <c r="W26" s="25">
        <v>2015</v>
      </c>
      <c r="X26" s="24"/>
      <c r="Y26" s="24"/>
      <c r="Z26" s="24"/>
      <c r="AA26" s="25">
        <v>2358</v>
      </c>
      <c r="AB26" s="24"/>
      <c r="AC26" s="24"/>
      <c r="AD26" s="24"/>
      <c r="AE26" s="25">
        <v>1387</v>
      </c>
      <c r="AF26" s="24"/>
      <c r="AG26" s="24"/>
      <c r="AH26" s="24"/>
      <c r="AI26" s="25">
        <v>1710</v>
      </c>
      <c r="AJ26" s="24"/>
      <c r="AK26" s="24"/>
      <c r="AL26" s="24"/>
      <c r="AM26" s="25"/>
      <c r="AN26" s="24"/>
      <c r="AO26" s="24"/>
      <c r="AP26" s="24"/>
      <c r="AQ26" s="25"/>
      <c r="AR26" s="24"/>
      <c r="AS26" s="24"/>
      <c r="AT26" s="24"/>
      <c r="AU26" s="26"/>
      <c r="AV26" s="24"/>
      <c r="AW26" s="24"/>
      <c r="AX26" s="24"/>
      <c r="AY26" s="25">
        <v>7556</v>
      </c>
    </row>
    <row r="27" spans="1:51">
      <c r="A27" s="28" t="s">
        <v>10355</v>
      </c>
      <c r="B27" s="29" t="s">
        <v>10331</v>
      </c>
      <c r="C27" s="39">
        <v>0</v>
      </c>
      <c r="D27" s="24"/>
      <c r="E27" s="24"/>
      <c r="F27" s="24"/>
      <c r="G27" s="25">
        <v>0</v>
      </c>
      <c r="H27" s="24"/>
      <c r="I27" s="24"/>
      <c r="J27" s="24"/>
      <c r="K27" s="25">
        <v>0</v>
      </c>
      <c r="L27" s="24"/>
      <c r="M27" s="24"/>
      <c r="N27" s="24"/>
      <c r="O27" s="30">
        <v>0</v>
      </c>
      <c r="P27" s="24"/>
      <c r="Q27" s="24"/>
      <c r="R27" s="24"/>
      <c r="S27" s="30">
        <v>208</v>
      </c>
      <c r="T27" s="24"/>
      <c r="U27" s="24" t="s">
        <v>14</v>
      </c>
      <c r="V27" s="24"/>
      <c r="W27" s="30">
        <v>19600</v>
      </c>
      <c r="X27" s="34">
        <v>0.372</v>
      </c>
      <c r="Y27" s="34">
        <v>98000</v>
      </c>
      <c r="Z27" s="34">
        <v>80.833333333300004</v>
      </c>
      <c r="AA27" s="30">
        <v>21700</v>
      </c>
      <c r="AB27" s="34">
        <v>0.375</v>
      </c>
      <c r="AC27" s="34">
        <v>102500</v>
      </c>
      <c r="AD27" s="34">
        <v>91.25</v>
      </c>
      <c r="AE27" s="30">
        <v>26100</v>
      </c>
      <c r="AF27" s="34">
        <f>38.3333333333/100</f>
        <v>0.38333333333299996</v>
      </c>
      <c r="AG27" s="34">
        <v>34050</v>
      </c>
      <c r="AH27" s="34">
        <v>91.666666666699996</v>
      </c>
      <c r="AI27" s="30">
        <v>19425</v>
      </c>
      <c r="AJ27" s="34">
        <v>0.38600000000000001</v>
      </c>
      <c r="AK27" s="34">
        <v>96568.571428571406</v>
      </c>
      <c r="AL27" s="34">
        <v>100</v>
      </c>
      <c r="AM27" s="35">
        <v>7375</v>
      </c>
      <c r="AN27" s="34">
        <v>0.36199999999999999</v>
      </c>
      <c r="AO27" s="34">
        <v>88323.333333333299</v>
      </c>
      <c r="AP27" s="34">
        <v>100</v>
      </c>
      <c r="AQ27" s="35">
        <v>22546</v>
      </c>
      <c r="AR27" s="34">
        <f>35.3333333333/100</f>
        <v>0.35333333333299999</v>
      </c>
      <c r="AS27" s="34">
        <v>108323.33333333299</v>
      </c>
      <c r="AT27" s="34">
        <v>100</v>
      </c>
      <c r="AU27" s="36">
        <v>26121</v>
      </c>
      <c r="AV27" s="34">
        <f>34.6666666667/100</f>
        <v>0.34666666666700002</v>
      </c>
      <c r="AW27" s="34">
        <v>131190</v>
      </c>
      <c r="AX27" s="34">
        <v>99.5</v>
      </c>
      <c r="AY27" s="25">
        <v>87033</v>
      </c>
    </row>
    <row r="28" spans="1:51" hidden="1">
      <c r="A28" s="28" t="s">
        <v>10356</v>
      </c>
      <c r="B28" s="29" t="s">
        <v>10329</v>
      </c>
      <c r="C28" s="25">
        <v>0</v>
      </c>
      <c r="D28" s="24"/>
      <c r="E28" s="24"/>
      <c r="F28" s="24"/>
      <c r="G28" s="25">
        <v>0</v>
      </c>
      <c r="H28" s="24"/>
      <c r="I28" s="24"/>
      <c r="J28" s="24"/>
      <c r="K28" s="25">
        <v>0</v>
      </c>
      <c r="L28" s="24"/>
      <c r="M28" s="24"/>
      <c r="N28" s="24"/>
      <c r="O28" s="25">
        <v>0</v>
      </c>
      <c r="P28" s="24"/>
      <c r="Q28" s="24"/>
      <c r="R28" s="24"/>
      <c r="S28" s="25">
        <v>892</v>
      </c>
      <c r="T28" s="24"/>
      <c r="U28" s="24"/>
      <c r="V28" s="24"/>
      <c r="W28" s="25">
        <v>5995</v>
      </c>
      <c r="X28" s="24"/>
      <c r="Y28" s="24"/>
      <c r="Z28" s="24"/>
      <c r="AA28" s="25">
        <v>5349</v>
      </c>
      <c r="AB28" s="24"/>
      <c r="AC28" s="24"/>
      <c r="AD28" s="24"/>
      <c r="AE28" s="25">
        <v>4434</v>
      </c>
      <c r="AF28" s="24"/>
      <c r="AG28" s="24"/>
      <c r="AH28" s="24"/>
      <c r="AI28" s="25">
        <v>167</v>
      </c>
      <c r="AJ28" s="24"/>
      <c r="AK28" s="24"/>
      <c r="AL28" s="24"/>
      <c r="AM28" s="25"/>
      <c r="AN28" s="24"/>
      <c r="AO28" s="24"/>
      <c r="AP28" s="24"/>
      <c r="AQ28" s="25"/>
      <c r="AR28" s="24"/>
      <c r="AS28" s="24"/>
      <c r="AT28" s="24"/>
      <c r="AU28" s="26"/>
      <c r="AV28" s="24"/>
      <c r="AW28" s="24"/>
      <c r="AX28" s="24"/>
      <c r="AY28" s="25">
        <v>16837</v>
      </c>
    </row>
    <row r="29" spans="1:51" hidden="1">
      <c r="A29" s="28" t="s">
        <v>10357</v>
      </c>
      <c r="B29" s="29" t="s">
        <v>10329</v>
      </c>
      <c r="C29" s="25">
        <v>0</v>
      </c>
      <c r="D29" s="24"/>
      <c r="E29" s="24"/>
      <c r="F29" s="24"/>
      <c r="G29" s="25">
        <v>0</v>
      </c>
      <c r="H29" s="24"/>
      <c r="I29" s="24"/>
      <c r="J29" s="24"/>
      <c r="K29" s="25">
        <v>0</v>
      </c>
      <c r="L29" s="24"/>
      <c r="M29" s="24"/>
      <c r="N29" s="24"/>
      <c r="O29" s="25">
        <v>0</v>
      </c>
      <c r="P29" s="24"/>
      <c r="Q29" s="24"/>
      <c r="R29" s="24"/>
      <c r="S29" s="25">
        <v>15</v>
      </c>
      <c r="T29" s="24"/>
      <c r="U29" s="24"/>
      <c r="V29" s="24"/>
      <c r="W29" s="25">
        <v>3000</v>
      </c>
      <c r="X29" s="24"/>
      <c r="Y29" s="24"/>
      <c r="Z29" s="24"/>
      <c r="AA29" s="25">
        <v>2254</v>
      </c>
      <c r="AB29" s="24"/>
      <c r="AC29" s="24"/>
      <c r="AD29" s="24"/>
      <c r="AE29" s="25">
        <v>460</v>
      </c>
      <c r="AF29" s="24"/>
      <c r="AG29" s="24"/>
      <c r="AH29" s="24"/>
      <c r="AI29" s="25">
        <v>456</v>
      </c>
      <c r="AJ29" s="24"/>
      <c r="AK29" s="24"/>
      <c r="AL29" s="24"/>
      <c r="AM29" s="25"/>
      <c r="AN29" s="24"/>
      <c r="AO29" s="24"/>
      <c r="AP29" s="24"/>
      <c r="AQ29" s="25"/>
      <c r="AR29" s="24"/>
      <c r="AS29" s="24"/>
      <c r="AT29" s="24"/>
      <c r="AU29" s="26"/>
      <c r="AV29" s="24"/>
      <c r="AW29" s="24"/>
      <c r="AX29" s="24"/>
      <c r="AY29" s="25">
        <v>6185</v>
      </c>
    </row>
    <row r="30" spans="1:51" hidden="1">
      <c r="A30" s="28" t="s">
        <v>10358</v>
      </c>
      <c r="B30" s="29" t="s">
        <v>10329</v>
      </c>
      <c r="C30" s="25">
        <v>0</v>
      </c>
      <c r="D30" s="24"/>
      <c r="E30" s="24"/>
      <c r="F30" s="24"/>
      <c r="G30" s="25">
        <v>0</v>
      </c>
      <c r="H30" s="24"/>
      <c r="I30" s="24"/>
      <c r="J30" s="24"/>
      <c r="K30" s="25">
        <v>0</v>
      </c>
      <c r="L30" s="24"/>
      <c r="M30" s="24"/>
      <c r="N30" s="24"/>
      <c r="O30" s="25">
        <v>0</v>
      </c>
      <c r="P30" s="24"/>
      <c r="Q30" s="24"/>
      <c r="R30" s="24"/>
      <c r="S30" s="25">
        <v>0</v>
      </c>
      <c r="T30" s="24"/>
      <c r="U30" s="24"/>
      <c r="V30" s="24"/>
      <c r="W30" s="25">
        <v>4280</v>
      </c>
      <c r="X30" s="24"/>
      <c r="Y30" s="24"/>
      <c r="Z30" s="24"/>
      <c r="AA30" s="25">
        <v>2877</v>
      </c>
      <c r="AB30" s="24"/>
      <c r="AC30" s="24"/>
      <c r="AD30" s="24"/>
      <c r="AE30" s="25">
        <v>2597</v>
      </c>
      <c r="AF30" s="24"/>
      <c r="AG30" s="24"/>
      <c r="AH30" s="24"/>
      <c r="AI30" s="25">
        <v>437</v>
      </c>
      <c r="AJ30" s="24"/>
      <c r="AK30" s="24"/>
      <c r="AL30" s="24"/>
      <c r="AM30" s="25"/>
      <c r="AN30" s="24"/>
      <c r="AO30" s="24"/>
      <c r="AP30" s="24"/>
      <c r="AQ30" s="25"/>
      <c r="AR30" s="24"/>
      <c r="AS30" s="24"/>
      <c r="AT30" s="24"/>
      <c r="AU30" s="26"/>
      <c r="AV30" s="24"/>
      <c r="AW30" s="24"/>
      <c r="AX30" s="24"/>
      <c r="AY30" s="25">
        <v>10191</v>
      </c>
    </row>
    <row r="31" spans="1:51" hidden="1">
      <c r="A31" s="28" t="s">
        <v>10359</v>
      </c>
      <c r="B31" s="29" t="s">
        <v>10329</v>
      </c>
      <c r="C31" s="25">
        <v>0</v>
      </c>
      <c r="D31" s="24"/>
      <c r="E31" s="24"/>
      <c r="F31" s="24"/>
      <c r="G31" s="25">
        <v>0</v>
      </c>
      <c r="H31" s="24"/>
      <c r="I31" s="24"/>
      <c r="J31" s="24"/>
      <c r="K31" s="25">
        <v>0</v>
      </c>
      <c r="L31" s="24"/>
      <c r="M31" s="24"/>
      <c r="N31" s="24"/>
      <c r="O31" s="25">
        <v>0</v>
      </c>
      <c r="P31" s="24"/>
      <c r="Q31" s="24"/>
      <c r="R31" s="24"/>
      <c r="S31" s="25">
        <v>0</v>
      </c>
      <c r="T31" s="24"/>
      <c r="U31" s="24"/>
      <c r="V31" s="24"/>
      <c r="W31" s="25">
        <v>880</v>
      </c>
      <c r="X31" s="24"/>
      <c r="Y31" s="24"/>
      <c r="Z31" s="24"/>
      <c r="AA31" s="25">
        <v>4141</v>
      </c>
      <c r="AB31" s="24"/>
      <c r="AC31" s="24"/>
      <c r="AD31" s="24"/>
      <c r="AE31" s="25">
        <v>2600</v>
      </c>
      <c r="AF31" s="24"/>
      <c r="AG31" s="24"/>
      <c r="AH31" s="24"/>
      <c r="AI31" s="25">
        <v>705</v>
      </c>
      <c r="AJ31" s="24"/>
      <c r="AK31" s="24"/>
      <c r="AL31" s="24"/>
      <c r="AM31" s="25"/>
      <c r="AN31" s="24"/>
      <c r="AO31" s="24"/>
      <c r="AP31" s="24"/>
      <c r="AQ31" s="25"/>
      <c r="AR31" s="24"/>
      <c r="AS31" s="24"/>
      <c r="AT31" s="24"/>
      <c r="AU31" s="26"/>
      <c r="AV31" s="24"/>
      <c r="AW31" s="24"/>
      <c r="AX31" s="24"/>
      <c r="AY31" s="25">
        <v>8326</v>
      </c>
    </row>
    <row r="32" spans="1:51" hidden="1">
      <c r="A32" s="28" t="s">
        <v>10360</v>
      </c>
      <c r="B32" s="29" t="s">
        <v>10329</v>
      </c>
      <c r="C32" s="25">
        <v>0</v>
      </c>
      <c r="D32" s="24"/>
      <c r="E32" s="24"/>
      <c r="F32" s="24"/>
      <c r="G32" s="25">
        <v>0</v>
      </c>
      <c r="H32" s="24"/>
      <c r="I32" s="24"/>
      <c r="J32" s="24"/>
      <c r="K32" s="25">
        <v>0</v>
      </c>
      <c r="L32" s="24"/>
      <c r="M32" s="24"/>
      <c r="N32" s="24"/>
      <c r="O32" s="25">
        <v>0</v>
      </c>
      <c r="P32" s="24"/>
      <c r="Q32" s="24"/>
      <c r="R32" s="24"/>
      <c r="S32" s="25">
        <v>0</v>
      </c>
      <c r="T32" s="24"/>
      <c r="U32" s="24"/>
      <c r="V32" s="24"/>
      <c r="W32" s="25">
        <v>231</v>
      </c>
      <c r="X32" s="24"/>
      <c r="Y32" s="24"/>
      <c r="Z32" s="24"/>
      <c r="AA32" s="25">
        <v>463</v>
      </c>
      <c r="AB32" s="24"/>
      <c r="AC32" s="24"/>
      <c r="AD32" s="24"/>
      <c r="AE32" s="25">
        <v>966</v>
      </c>
      <c r="AF32" s="24"/>
      <c r="AG32" s="24"/>
      <c r="AH32" s="24"/>
      <c r="AI32" s="25">
        <v>1509</v>
      </c>
      <c r="AJ32" s="24"/>
      <c r="AK32" s="24"/>
      <c r="AL32" s="24"/>
      <c r="AM32" s="25"/>
      <c r="AN32" s="24"/>
      <c r="AO32" s="24"/>
      <c r="AP32" s="24"/>
      <c r="AQ32" s="25"/>
      <c r="AR32" s="24"/>
      <c r="AS32" s="24"/>
      <c r="AT32" s="24"/>
      <c r="AU32" s="26"/>
      <c r="AV32" s="24"/>
      <c r="AW32" s="24"/>
      <c r="AX32" s="24"/>
      <c r="AY32" s="25">
        <v>3169</v>
      </c>
    </row>
    <row r="33" spans="1:51" hidden="1">
      <c r="A33" s="28" t="s">
        <v>10361</v>
      </c>
      <c r="B33" s="29" t="s">
        <v>10329</v>
      </c>
      <c r="C33" s="25">
        <v>0</v>
      </c>
      <c r="D33" s="24"/>
      <c r="E33" s="24"/>
      <c r="F33" s="24"/>
      <c r="G33" s="25">
        <v>0</v>
      </c>
      <c r="H33" s="24"/>
      <c r="I33" s="24"/>
      <c r="J33" s="24"/>
      <c r="K33" s="25">
        <v>0</v>
      </c>
      <c r="L33" s="24"/>
      <c r="M33" s="24"/>
      <c r="N33" s="24"/>
      <c r="O33" s="25">
        <v>0</v>
      </c>
      <c r="P33" s="24"/>
      <c r="Q33" s="24"/>
      <c r="R33" s="24"/>
      <c r="S33" s="25">
        <v>0</v>
      </c>
      <c r="T33" s="24"/>
      <c r="U33" s="24"/>
      <c r="V33" s="24"/>
      <c r="W33" s="25">
        <v>23</v>
      </c>
      <c r="X33" s="24"/>
      <c r="Y33" s="24"/>
      <c r="Z33" s="24"/>
      <c r="AA33" s="25">
        <v>707</v>
      </c>
      <c r="AB33" s="24"/>
      <c r="AC33" s="24"/>
      <c r="AD33" s="24"/>
      <c r="AE33" s="25">
        <v>339</v>
      </c>
      <c r="AF33" s="24"/>
      <c r="AG33" s="24"/>
      <c r="AH33" s="24"/>
      <c r="AI33" s="25">
        <v>80</v>
      </c>
      <c r="AJ33" s="24"/>
      <c r="AK33" s="24"/>
      <c r="AL33" s="24"/>
      <c r="AM33" s="25"/>
      <c r="AN33" s="24"/>
      <c r="AO33" s="24"/>
      <c r="AP33" s="24"/>
      <c r="AQ33" s="25"/>
      <c r="AR33" s="24"/>
      <c r="AS33" s="24"/>
      <c r="AT33" s="24"/>
      <c r="AU33" s="26"/>
      <c r="AV33" s="24"/>
      <c r="AW33" s="24"/>
      <c r="AX33" s="24"/>
      <c r="AY33" s="25">
        <v>1149</v>
      </c>
    </row>
    <row r="34" spans="1:51" hidden="1">
      <c r="A34" s="28" t="s">
        <v>10362</v>
      </c>
      <c r="B34" s="29" t="s">
        <v>10329</v>
      </c>
      <c r="C34" s="25">
        <v>0</v>
      </c>
      <c r="D34" s="24"/>
      <c r="E34" s="24"/>
      <c r="F34" s="24"/>
      <c r="G34" s="25">
        <v>0</v>
      </c>
      <c r="H34" s="24"/>
      <c r="I34" s="24"/>
      <c r="J34" s="24"/>
      <c r="K34" s="25">
        <v>0</v>
      </c>
      <c r="L34" s="24"/>
      <c r="M34" s="24"/>
      <c r="N34" s="24"/>
      <c r="O34" s="25">
        <v>0</v>
      </c>
      <c r="P34" s="24"/>
      <c r="Q34" s="24"/>
      <c r="R34" s="24"/>
      <c r="S34" s="25">
        <v>0</v>
      </c>
      <c r="T34" s="24"/>
      <c r="U34" s="24"/>
      <c r="V34" s="24"/>
      <c r="W34" s="25">
        <v>171</v>
      </c>
      <c r="X34" s="24"/>
      <c r="Y34" s="24"/>
      <c r="Z34" s="24"/>
      <c r="AA34" s="25">
        <v>817</v>
      </c>
      <c r="AB34" s="24"/>
      <c r="AC34" s="24"/>
      <c r="AD34" s="24"/>
      <c r="AE34" s="25">
        <v>1721</v>
      </c>
      <c r="AF34" s="24"/>
      <c r="AG34" s="24"/>
      <c r="AH34" s="24"/>
      <c r="AI34" s="25">
        <v>2172</v>
      </c>
      <c r="AJ34" s="24"/>
      <c r="AK34" s="24"/>
      <c r="AL34" s="24"/>
      <c r="AM34" s="25"/>
      <c r="AN34" s="24"/>
      <c r="AO34" s="24"/>
      <c r="AP34" s="24"/>
      <c r="AQ34" s="25"/>
      <c r="AR34" s="24"/>
      <c r="AS34" s="24"/>
      <c r="AT34" s="24"/>
      <c r="AU34" s="26"/>
      <c r="AV34" s="24"/>
      <c r="AW34" s="24"/>
      <c r="AX34" s="24"/>
      <c r="AY34" s="25">
        <v>4881</v>
      </c>
    </row>
    <row r="35" spans="1:51">
      <c r="A35" s="28" t="s">
        <v>10363</v>
      </c>
      <c r="B35" s="29" t="s">
        <v>10331</v>
      </c>
      <c r="C35" s="39">
        <v>0</v>
      </c>
      <c r="D35" s="24"/>
      <c r="E35" s="24"/>
      <c r="F35" s="24"/>
      <c r="G35" s="25">
        <v>0</v>
      </c>
      <c r="H35" s="24"/>
      <c r="I35" s="24"/>
      <c r="J35" s="24"/>
      <c r="K35" s="25">
        <v>0</v>
      </c>
      <c r="L35" s="24"/>
      <c r="M35" s="24"/>
      <c r="N35" s="24"/>
      <c r="O35" s="30">
        <v>0</v>
      </c>
      <c r="P35" s="24"/>
      <c r="Q35" s="24"/>
      <c r="R35" s="24"/>
      <c r="S35" s="30">
        <v>0</v>
      </c>
      <c r="T35" s="24"/>
      <c r="U35" s="24"/>
      <c r="V35" s="24"/>
      <c r="W35" s="30">
        <v>579</v>
      </c>
      <c r="X35" s="24"/>
      <c r="Y35" s="24" t="s">
        <v>14</v>
      </c>
      <c r="Z35" s="24"/>
      <c r="AA35" s="30">
        <v>23297</v>
      </c>
      <c r="AB35" s="24">
        <v>0.28000000000000003</v>
      </c>
      <c r="AC35" s="24">
        <v>38762.5</v>
      </c>
      <c r="AD35" s="24">
        <v>60</v>
      </c>
      <c r="AE35" s="30">
        <v>18019</v>
      </c>
      <c r="AF35" s="24">
        <v>0.28000000000000003</v>
      </c>
      <c r="AG35" s="24">
        <v>38762.5</v>
      </c>
      <c r="AH35" s="24">
        <v>60</v>
      </c>
      <c r="AI35" s="30">
        <v>16313</v>
      </c>
      <c r="AJ35" s="24">
        <v>0.28000000000000003</v>
      </c>
      <c r="AK35" s="24">
        <v>38820</v>
      </c>
      <c r="AL35" s="24">
        <v>60</v>
      </c>
      <c r="AM35" s="25">
        <v>20754</v>
      </c>
      <c r="AN35" s="24">
        <v>0.28999999999999998</v>
      </c>
      <c r="AO35" s="24">
        <v>38820</v>
      </c>
      <c r="AP35" s="24">
        <v>66</v>
      </c>
      <c r="AQ35" s="25">
        <v>24828</v>
      </c>
      <c r="AR35" s="24">
        <v>0.28999999999999998</v>
      </c>
      <c r="AS35" s="24">
        <v>39100</v>
      </c>
      <c r="AT35" s="24">
        <v>66</v>
      </c>
      <c r="AU35" s="26">
        <v>38020</v>
      </c>
      <c r="AV35" s="24">
        <v>0.28000000000000003</v>
      </c>
      <c r="AW35" s="24">
        <v>33595</v>
      </c>
      <c r="AX35" s="24">
        <v>65</v>
      </c>
      <c r="AY35" s="25">
        <v>58208</v>
      </c>
    </row>
    <row r="36" spans="1:51" hidden="1">
      <c r="A36" s="28" t="s">
        <v>10364</v>
      </c>
      <c r="B36" s="29" t="s">
        <v>10329</v>
      </c>
      <c r="C36" s="25">
        <v>0</v>
      </c>
      <c r="D36" s="24"/>
      <c r="E36" s="24"/>
      <c r="F36" s="24"/>
      <c r="G36" s="25">
        <v>0</v>
      </c>
      <c r="H36" s="24"/>
      <c r="I36" s="24"/>
      <c r="J36" s="24"/>
      <c r="K36" s="25">
        <v>0</v>
      </c>
      <c r="L36" s="24"/>
      <c r="M36" s="24"/>
      <c r="N36" s="24"/>
      <c r="O36" s="25">
        <v>0</v>
      </c>
      <c r="P36" s="24"/>
      <c r="Q36" s="24"/>
      <c r="R36" s="24"/>
      <c r="S36" s="25">
        <v>0</v>
      </c>
      <c r="T36" s="24"/>
      <c r="U36" s="24"/>
      <c r="V36" s="24"/>
      <c r="W36" s="25">
        <v>0</v>
      </c>
      <c r="X36" s="24"/>
      <c r="Y36" s="24"/>
      <c r="Z36" s="24"/>
      <c r="AA36" s="25">
        <v>1512</v>
      </c>
      <c r="AB36" s="24"/>
      <c r="AC36" s="24"/>
      <c r="AD36" s="24"/>
      <c r="AE36" s="25">
        <v>965</v>
      </c>
      <c r="AF36" s="24"/>
      <c r="AG36" s="24"/>
      <c r="AH36" s="24"/>
      <c r="AI36" s="25">
        <v>350</v>
      </c>
      <c r="AJ36" s="24"/>
      <c r="AK36" s="24"/>
      <c r="AL36" s="24"/>
      <c r="AM36" s="25"/>
      <c r="AN36" s="24"/>
      <c r="AO36" s="24"/>
      <c r="AP36" s="24"/>
      <c r="AQ36" s="25"/>
      <c r="AR36" s="24"/>
      <c r="AS36" s="24"/>
      <c r="AT36" s="24"/>
      <c r="AU36" s="26"/>
      <c r="AV36" s="24"/>
      <c r="AW36" s="24"/>
      <c r="AX36" s="24"/>
      <c r="AY36" s="25">
        <v>2827</v>
      </c>
    </row>
    <row r="37" spans="1:51">
      <c r="A37" s="28" t="s">
        <v>10365</v>
      </c>
      <c r="B37" s="29" t="s">
        <v>10331</v>
      </c>
      <c r="C37" s="39">
        <v>0</v>
      </c>
      <c r="D37" s="24"/>
      <c r="E37" s="24"/>
      <c r="F37" s="24"/>
      <c r="G37" s="25">
        <v>0</v>
      </c>
      <c r="H37" s="24"/>
      <c r="I37" s="24"/>
      <c r="J37" s="24"/>
      <c r="K37" s="25">
        <v>0</v>
      </c>
      <c r="L37" s="24"/>
      <c r="M37" s="24"/>
      <c r="N37" s="24"/>
      <c r="O37" s="30">
        <v>0</v>
      </c>
      <c r="P37" s="24"/>
      <c r="Q37" s="24"/>
      <c r="R37" s="24"/>
      <c r="S37" s="30">
        <v>0</v>
      </c>
      <c r="T37" s="24"/>
      <c r="U37" s="24"/>
      <c r="V37" s="24"/>
      <c r="W37" s="30">
        <v>0</v>
      </c>
      <c r="X37" s="24"/>
      <c r="Y37" s="24"/>
      <c r="Z37" s="24"/>
      <c r="AA37" s="30">
        <v>432</v>
      </c>
      <c r="AB37" s="24"/>
      <c r="AC37" s="24">
        <v>31000</v>
      </c>
      <c r="AD37" s="24">
        <v>28</v>
      </c>
      <c r="AE37" s="30">
        <v>345</v>
      </c>
      <c r="AF37" s="24"/>
      <c r="AG37" s="24">
        <v>32750</v>
      </c>
      <c r="AH37" s="24">
        <v>28</v>
      </c>
      <c r="AI37" s="30">
        <v>739</v>
      </c>
      <c r="AJ37" s="24">
        <v>0.25</v>
      </c>
      <c r="AK37" s="24">
        <v>33565</v>
      </c>
      <c r="AL37" s="24">
        <v>28</v>
      </c>
      <c r="AM37" s="25"/>
      <c r="AN37" s="24"/>
      <c r="AO37" s="24"/>
      <c r="AP37" s="24" t="s">
        <v>14</v>
      </c>
      <c r="AQ37" s="25">
        <v>153</v>
      </c>
      <c r="AR37" s="24">
        <v>0.25</v>
      </c>
      <c r="AS37" s="24">
        <v>36030</v>
      </c>
      <c r="AT37" s="24">
        <v>38.299999999999997</v>
      </c>
      <c r="AU37" s="26">
        <v>22982</v>
      </c>
      <c r="AV37" s="24">
        <f>31.6666666667/100</f>
        <v>0.316666666667</v>
      </c>
      <c r="AW37" s="24" t="s">
        <v>14</v>
      </c>
      <c r="AX37" s="24">
        <v>67.7</v>
      </c>
      <c r="AY37" s="25">
        <v>1516</v>
      </c>
    </row>
    <row r="38" spans="1:51" hidden="1">
      <c r="A38" s="28" t="s">
        <v>10366</v>
      </c>
      <c r="B38" s="29" t="s">
        <v>10329</v>
      </c>
      <c r="C38" s="25">
        <v>0</v>
      </c>
      <c r="D38" s="24"/>
      <c r="E38" s="24"/>
      <c r="F38" s="24"/>
      <c r="G38" s="25">
        <v>0</v>
      </c>
      <c r="H38" s="24"/>
      <c r="I38" s="24"/>
      <c r="J38" s="24"/>
      <c r="K38" s="25">
        <v>0</v>
      </c>
      <c r="L38" s="24"/>
      <c r="M38" s="24"/>
      <c r="N38" s="24"/>
      <c r="O38" s="25">
        <v>0</v>
      </c>
      <c r="P38" s="24"/>
      <c r="Q38" s="24"/>
      <c r="R38" s="24"/>
      <c r="S38" s="25">
        <v>0</v>
      </c>
      <c r="T38" s="24"/>
      <c r="U38" s="24"/>
      <c r="V38" s="24"/>
      <c r="W38" s="25">
        <v>0</v>
      </c>
      <c r="X38" s="24"/>
      <c r="Y38" s="24"/>
      <c r="Z38" s="24"/>
      <c r="AA38" s="25">
        <v>2981</v>
      </c>
      <c r="AB38" s="24"/>
      <c r="AC38" s="24"/>
      <c r="AD38" s="24"/>
      <c r="AE38" s="25">
        <v>7062</v>
      </c>
      <c r="AF38" s="24"/>
      <c r="AG38" s="24"/>
      <c r="AH38" s="24"/>
      <c r="AI38" s="25">
        <v>5811</v>
      </c>
      <c r="AJ38" s="24"/>
      <c r="AK38" s="24"/>
      <c r="AL38" s="24"/>
      <c r="AM38" s="25"/>
      <c r="AN38" s="24"/>
      <c r="AO38" s="24"/>
      <c r="AP38" s="24"/>
      <c r="AQ38" s="25"/>
      <c r="AR38" s="24"/>
      <c r="AS38" s="24"/>
      <c r="AT38" s="24"/>
      <c r="AU38" s="26"/>
      <c r="AV38" s="24"/>
      <c r="AW38" s="24"/>
      <c r="AX38" s="24"/>
      <c r="AY38" s="25">
        <v>15854</v>
      </c>
    </row>
    <row r="39" spans="1:51" hidden="1">
      <c r="A39" s="28" t="s">
        <v>10367</v>
      </c>
      <c r="B39" s="29" t="s">
        <v>10329</v>
      </c>
      <c r="C39" s="25">
        <v>0</v>
      </c>
      <c r="D39" s="24"/>
      <c r="E39" s="24"/>
      <c r="F39" s="24"/>
      <c r="G39" s="25">
        <v>0</v>
      </c>
      <c r="H39" s="24"/>
      <c r="I39" s="24"/>
      <c r="J39" s="24"/>
      <c r="K39" s="25">
        <v>0</v>
      </c>
      <c r="L39" s="24"/>
      <c r="M39" s="24"/>
      <c r="N39" s="24"/>
      <c r="O39" s="25">
        <v>0</v>
      </c>
      <c r="P39" s="24"/>
      <c r="Q39" s="24"/>
      <c r="R39" s="24"/>
      <c r="S39" s="25">
        <v>0</v>
      </c>
      <c r="T39" s="24"/>
      <c r="U39" s="24"/>
      <c r="V39" s="24"/>
      <c r="W39" s="25">
        <v>0</v>
      </c>
      <c r="X39" s="24"/>
      <c r="Y39" s="24"/>
      <c r="Z39" s="24"/>
      <c r="AA39" s="25">
        <v>205</v>
      </c>
      <c r="AB39" s="24"/>
      <c r="AC39" s="24"/>
      <c r="AD39" s="24"/>
      <c r="AE39" s="25">
        <v>231</v>
      </c>
      <c r="AF39" s="24"/>
      <c r="AG39" s="24"/>
      <c r="AH39" s="24"/>
      <c r="AI39" s="25">
        <v>25</v>
      </c>
      <c r="AJ39" s="24"/>
      <c r="AK39" s="24"/>
      <c r="AL39" s="24"/>
      <c r="AM39" s="25"/>
      <c r="AN39" s="24"/>
      <c r="AO39" s="24"/>
      <c r="AP39" s="24"/>
      <c r="AQ39" s="25"/>
      <c r="AR39" s="24"/>
      <c r="AS39" s="24"/>
      <c r="AT39" s="24"/>
      <c r="AU39" s="26"/>
      <c r="AV39" s="24"/>
      <c r="AW39" s="24"/>
      <c r="AX39" s="24"/>
      <c r="AY39" s="25">
        <v>461</v>
      </c>
    </row>
    <row r="40" spans="1:51" hidden="1">
      <c r="A40" s="28" t="s">
        <v>10368</v>
      </c>
      <c r="B40" s="29" t="s">
        <v>10329</v>
      </c>
      <c r="C40" s="25">
        <v>0</v>
      </c>
      <c r="D40" s="24"/>
      <c r="E40" s="24"/>
      <c r="F40" s="24"/>
      <c r="G40" s="25">
        <v>0</v>
      </c>
      <c r="H40" s="24"/>
      <c r="I40" s="24"/>
      <c r="J40" s="24"/>
      <c r="K40" s="25">
        <v>0</v>
      </c>
      <c r="L40" s="24"/>
      <c r="M40" s="24"/>
      <c r="N40" s="24"/>
      <c r="O40" s="25">
        <v>0</v>
      </c>
      <c r="P40" s="24"/>
      <c r="Q40" s="24"/>
      <c r="R40" s="24"/>
      <c r="S40" s="25">
        <v>0</v>
      </c>
      <c r="T40" s="24"/>
      <c r="U40" s="24"/>
      <c r="V40" s="24"/>
      <c r="W40" s="25">
        <v>0</v>
      </c>
      <c r="X40" s="24"/>
      <c r="Y40" s="24"/>
      <c r="Z40" s="24"/>
      <c r="AA40" s="25">
        <v>3759</v>
      </c>
      <c r="AB40" s="24"/>
      <c r="AC40" s="24"/>
      <c r="AD40" s="24"/>
      <c r="AE40" s="25">
        <v>8664</v>
      </c>
      <c r="AF40" s="24"/>
      <c r="AG40" s="24"/>
      <c r="AH40" s="24"/>
      <c r="AI40" s="25">
        <v>5442</v>
      </c>
      <c r="AJ40" s="24"/>
      <c r="AK40" s="24"/>
      <c r="AL40" s="24"/>
      <c r="AM40" s="25"/>
      <c r="AN40" s="24"/>
      <c r="AO40" s="24"/>
      <c r="AP40" s="24"/>
      <c r="AQ40" s="25"/>
      <c r="AR40" s="24"/>
      <c r="AS40" s="24"/>
      <c r="AT40" s="24"/>
      <c r="AU40" s="26"/>
      <c r="AV40" s="24"/>
      <c r="AW40" s="24"/>
      <c r="AX40" s="24"/>
      <c r="AY40" s="25">
        <v>17865</v>
      </c>
    </row>
    <row r="41" spans="1:51" hidden="1">
      <c r="A41" s="28" t="s">
        <v>10369</v>
      </c>
      <c r="B41" s="29" t="s">
        <v>10329</v>
      </c>
      <c r="C41" s="25">
        <v>0</v>
      </c>
      <c r="D41" s="24"/>
      <c r="E41" s="24"/>
      <c r="F41" s="24"/>
      <c r="G41" s="25">
        <v>0</v>
      </c>
      <c r="H41" s="24"/>
      <c r="I41" s="24"/>
      <c r="J41" s="24"/>
      <c r="K41" s="25">
        <v>0</v>
      </c>
      <c r="L41" s="24"/>
      <c r="M41" s="24"/>
      <c r="N41" s="24"/>
      <c r="O41" s="25">
        <v>0</v>
      </c>
      <c r="P41" s="24"/>
      <c r="Q41" s="24"/>
      <c r="R41" s="24"/>
      <c r="S41" s="25">
        <v>0</v>
      </c>
      <c r="T41" s="24"/>
      <c r="U41" s="24"/>
      <c r="V41" s="24"/>
      <c r="W41" s="25">
        <v>0</v>
      </c>
      <c r="X41" s="24"/>
      <c r="Y41" s="24"/>
      <c r="Z41" s="24"/>
      <c r="AA41" s="25">
        <v>475</v>
      </c>
      <c r="AB41" s="24"/>
      <c r="AC41" s="24"/>
      <c r="AD41" s="24"/>
      <c r="AE41" s="25">
        <v>1564</v>
      </c>
      <c r="AF41" s="24"/>
      <c r="AG41" s="24"/>
      <c r="AH41" s="24"/>
      <c r="AI41" s="25">
        <v>494</v>
      </c>
      <c r="AJ41" s="24"/>
      <c r="AK41" s="24"/>
      <c r="AL41" s="24"/>
      <c r="AM41" s="25"/>
      <c r="AN41" s="24"/>
      <c r="AO41" s="24"/>
      <c r="AP41" s="24"/>
      <c r="AQ41" s="25"/>
      <c r="AR41" s="24"/>
      <c r="AS41" s="24"/>
      <c r="AT41" s="24"/>
      <c r="AU41" s="26"/>
      <c r="AV41" s="24"/>
      <c r="AW41" s="24"/>
      <c r="AX41" s="24"/>
      <c r="AY41" s="25">
        <v>2533</v>
      </c>
    </row>
    <row r="42" spans="1:51" hidden="1">
      <c r="A42" s="28" t="s">
        <v>10370</v>
      </c>
      <c r="B42" s="29" t="s">
        <v>10329</v>
      </c>
      <c r="C42" s="25">
        <v>0</v>
      </c>
      <c r="D42" s="24"/>
      <c r="E42" s="24"/>
      <c r="F42" s="24"/>
      <c r="G42" s="25">
        <v>0</v>
      </c>
      <c r="H42" s="24"/>
      <c r="I42" s="24"/>
      <c r="J42" s="24"/>
      <c r="K42" s="25">
        <v>0</v>
      </c>
      <c r="L42" s="24"/>
      <c r="M42" s="24"/>
      <c r="N42" s="24"/>
      <c r="O42" s="25">
        <v>0</v>
      </c>
      <c r="P42" s="24"/>
      <c r="Q42" s="24"/>
      <c r="R42" s="24"/>
      <c r="S42" s="25">
        <v>0</v>
      </c>
      <c r="T42" s="24"/>
      <c r="U42" s="24"/>
      <c r="V42" s="24"/>
      <c r="W42" s="25">
        <v>0</v>
      </c>
      <c r="X42" s="24"/>
      <c r="Y42" s="24"/>
      <c r="Z42" s="24"/>
      <c r="AA42" s="25">
        <v>0</v>
      </c>
      <c r="AB42" s="24"/>
      <c r="AC42" s="24"/>
      <c r="AD42" s="24"/>
      <c r="AE42" s="25">
        <v>0</v>
      </c>
      <c r="AF42" s="24"/>
      <c r="AG42" s="24"/>
      <c r="AH42" s="24"/>
      <c r="AI42" s="25">
        <v>0</v>
      </c>
      <c r="AJ42" s="24"/>
      <c r="AK42" s="24"/>
      <c r="AL42" s="24"/>
      <c r="AM42" s="25"/>
      <c r="AN42" s="24"/>
      <c r="AO42" s="24"/>
      <c r="AP42" s="24"/>
      <c r="AQ42" s="25"/>
      <c r="AR42" s="24"/>
      <c r="AS42" s="24"/>
      <c r="AT42" s="24"/>
      <c r="AU42" s="26"/>
      <c r="AV42" s="24"/>
      <c r="AW42" s="24"/>
      <c r="AX42" s="24"/>
      <c r="AY42" s="25">
        <v>0</v>
      </c>
    </row>
    <row r="43" spans="1:51">
      <c r="A43" s="28" t="s">
        <v>10371</v>
      </c>
      <c r="B43" s="29" t="s">
        <v>10331</v>
      </c>
      <c r="C43" s="39">
        <v>0</v>
      </c>
      <c r="D43" s="24"/>
      <c r="E43" s="24"/>
      <c r="F43" s="24"/>
      <c r="G43" s="25">
        <v>0</v>
      </c>
      <c r="H43" s="24"/>
      <c r="I43" s="24"/>
      <c r="J43" s="24"/>
      <c r="K43" s="25">
        <v>0</v>
      </c>
      <c r="L43" s="24"/>
      <c r="M43" s="24"/>
      <c r="N43" s="24"/>
      <c r="O43" s="30">
        <v>0</v>
      </c>
      <c r="P43" s="24"/>
      <c r="Q43" s="24"/>
      <c r="R43" s="24"/>
      <c r="S43" s="30">
        <v>0</v>
      </c>
      <c r="T43" s="24"/>
      <c r="U43" s="24"/>
      <c r="V43" s="24"/>
      <c r="W43" s="30">
        <v>0</v>
      </c>
      <c r="X43" s="24"/>
      <c r="Y43" s="24"/>
      <c r="Z43" s="24"/>
      <c r="AA43" s="30">
        <v>1770</v>
      </c>
      <c r="AB43" s="24">
        <v>0.27</v>
      </c>
      <c r="AC43" s="24">
        <v>44000</v>
      </c>
      <c r="AD43" s="24">
        <v>77.8</v>
      </c>
      <c r="AE43" s="30">
        <v>139782</v>
      </c>
      <c r="AF43" s="34">
        <v>0.30249999999999999</v>
      </c>
      <c r="AG43" s="34">
        <v>53000</v>
      </c>
      <c r="AH43" s="34">
        <v>74.599999999999994</v>
      </c>
      <c r="AI43" s="30">
        <v>154840</v>
      </c>
      <c r="AJ43" s="34">
        <v>0.27</v>
      </c>
      <c r="AK43" s="34">
        <v>43696</v>
      </c>
      <c r="AL43" s="34">
        <v>67.2</v>
      </c>
      <c r="AM43" s="35">
        <v>122700</v>
      </c>
      <c r="AN43" s="34">
        <v>0.27250000000000002</v>
      </c>
      <c r="AO43" s="34">
        <v>46656.666666666701</v>
      </c>
      <c r="AP43" s="34">
        <v>69.333333333300004</v>
      </c>
      <c r="AQ43" s="35">
        <v>121877</v>
      </c>
      <c r="AR43" s="34">
        <f>26.3333333333/100</f>
        <v>0.26333333333300002</v>
      </c>
      <c r="AS43" s="34">
        <v>49240</v>
      </c>
      <c r="AT43" s="34">
        <v>73.2</v>
      </c>
      <c r="AU43" s="36">
        <v>211618</v>
      </c>
      <c r="AV43" s="34">
        <v>0.27</v>
      </c>
      <c r="AW43" s="34">
        <v>57190</v>
      </c>
      <c r="AX43" s="34">
        <v>75.400000000000006</v>
      </c>
      <c r="AY43" s="25">
        <v>296392</v>
      </c>
    </row>
    <row r="44" spans="1:51">
      <c r="A44" s="28" t="s">
        <v>10372</v>
      </c>
      <c r="B44" s="29" t="s">
        <v>10331</v>
      </c>
      <c r="C44" s="39">
        <v>0</v>
      </c>
      <c r="D44" s="24"/>
      <c r="E44" s="24"/>
      <c r="F44" s="24"/>
      <c r="G44" s="25">
        <v>0</v>
      </c>
      <c r="H44" s="24"/>
      <c r="I44" s="24"/>
      <c r="J44" s="24"/>
      <c r="K44" s="25">
        <v>0</v>
      </c>
      <c r="L44" s="24"/>
      <c r="M44" s="24"/>
      <c r="N44" s="24"/>
      <c r="O44" s="30">
        <v>0</v>
      </c>
      <c r="P44" s="24"/>
      <c r="Q44" s="24"/>
      <c r="R44" s="24"/>
      <c r="S44" s="30">
        <v>0</v>
      </c>
      <c r="T44" s="24"/>
      <c r="U44" s="24"/>
      <c r="V44" s="24"/>
      <c r="W44" s="30">
        <v>0</v>
      </c>
      <c r="X44" s="24"/>
      <c r="Y44" s="24"/>
      <c r="Z44" s="24"/>
      <c r="AA44" s="30">
        <v>1126</v>
      </c>
      <c r="AB44" s="24">
        <v>0.3</v>
      </c>
      <c r="AC44" s="24">
        <v>36620</v>
      </c>
      <c r="AD44" s="24" t="s">
        <v>14</v>
      </c>
      <c r="AE44" s="30">
        <v>948</v>
      </c>
      <c r="AF44" s="24">
        <v>0.3</v>
      </c>
      <c r="AG44" s="24">
        <v>33400</v>
      </c>
      <c r="AH44" s="24" t="s">
        <v>14</v>
      </c>
      <c r="AI44" s="30">
        <v>742</v>
      </c>
      <c r="AJ44" s="24">
        <v>0.3</v>
      </c>
      <c r="AK44" s="24">
        <v>36620</v>
      </c>
      <c r="AL44" s="24" t="s">
        <v>14</v>
      </c>
      <c r="AM44" s="25"/>
      <c r="AN44" s="24"/>
      <c r="AO44" s="24"/>
      <c r="AP44" s="24" t="s">
        <v>14</v>
      </c>
      <c r="AQ44" s="25"/>
      <c r="AR44" s="24"/>
      <c r="AS44" s="24"/>
      <c r="AT44" s="24" t="s">
        <v>14</v>
      </c>
      <c r="AU44" s="26"/>
      <c r="AV44" s="24"/>
      <c r="AW44" s="24"/>
      <c r="AX44" s="24" t="s">
        <v>14</v>
      </c>
      <c r="AY44" s="25">
        <v>2816</v>
      </c>
    </row>
    <row r="45" spans="1:51" hidden="1">
      <c r="A45" s="28" t="s">
        <v>10373</v>
      </c>
      <c r="B45" s="29" t="s">
        <v>10329</v>
      </c>
      <c r="C45" s="25">
        <v>0</v>
      </c>
      <c r="D45" s="24"/>
      <c r="E45" s="24"/>
      <c r="F45" s="24"/>
      <c r="G45" s="25">
        <v>0</v>
      </c>
      <c r="H45" s="24"/>
      <c r="I45" s="24"/>
      <c r="J45" s="24"/>
      <c r="K45" s="25">
        <v>0</v>
      </c>
      <c r="L45" s="24"/>
      <c r="M45" s="24"/>
      <c r="N45" s="24"/>
      <c r="O45" s="25">
        <v>0</v>
      </c>
      <c r="P45" s="24"/>
      <c r="Q45" s="24"/>
      <c r="R45" s="24"/>
      <c r="S45" s="25">
        <v>0</v>
      </c>
      <c r="T45" s="24"/>
      <c r="U45" s="24"/>
      <c r="V45" s="24"/>
      <c r="W45" s="25">
        <v>0</v>
      </c>
      <c r="X45" s="24"/>
      <c r="Y45" s="24"/>
      <c r="Z45" s="24"/>
      <c r="AA45" s="25">
        <v>356</v>
      </c>
      <c r="AB45" s="24"/>
      <c r="AC45" s="24"/>
      <c r="AD45" s="24"/>
      <c r="AE45" s="25">
        <v>2267</v>
      </c>
      <c r="AF45" s="24"/>
      <c r="AG45" s="24"/>
      <c r="AH45" s="24"/>
      <c r="AI45" s="25">
        <v>1682</v>
      </c>
      <c r="AJ45" s="24"/>
      <c r="AK45" s="24"/>
      <c r="AL45" s="24"/>
      <c r="AM45" s="25"/>
      <c r="AN45" s="24"/>
      <c r="AO45" s="24"/>
      <c r="AP45" s="24"/>
      <c r="AQ45" s="25"/>
      <c r="AR45" s="24"/>
      <c r="AS45" s="24"/>
      <c r="AT45" s="24"/>
      <c r="AU45" s="26"/>
      <c r="AV45" s="24"/>
      <c r="AW45" s="24"/>
      <c r="AX45" s="24"/>
      <c r="AY45" s="25">
        <v>4305</v>
      </c>
    </row>
    <row r="46" spans="1:51" hidden="1">
      <c r="A46" s="28" t="s">
        <v>10374</v>
      </c>
      <c r="B46" s="29" t="s">
        <v>10329</v>
      </c>
      <c r="C46" s="25">
        <v>0</v>
      </c>
      <c r="D46" s="24"/>
      <c r="E46" s="24"/>
      <c r="F46" s="24"/>
      <c r="G46" s="25">
        <v>0</v>
      </c>
      <c r="H46" s="24"/>
      <c r="I46" s="24"/>
      <c r="J46" s="24"/>
      <c r="K46" s="25">
        <v>0</v>
      </c>
      <c r="L46" s="24"/>
      <c r="M46" s="24"/>
      <c r="N46" s="24"/>
      <c r="O46" s="25">
        <v>0</v>
      </c>
      <c r="P46" s="24"/>
      <c r="Q46" s="24"/>
      <c r="R46" s="24"/>
      <c r="S46" s="25">
        <v>0</v>
      </c>
      <c r="T46" s="24"/>
      <c r="U46" s="24"/>
      <c r="V46" s="24"/>
      <c r="W46" s="25">
        <v>0</v>
      </c>
      <c r="X46" s="24"/>
      <c r="Y46" s="24"/>
      <c r="Z46" s="24"/>
      <c r="AA46" s="25">
        <v>112</v>
      </c>
      <c r="AB46" s="24"/>
      <c r="AC46" s="24"/>
      <c r="AD46" s="24"/>
      <c r="AE46" s="25">
        <v>437</v>
      </c>
      <c r="AF46" s="24"/>
      <c r="AG46" s="24"/>
      <c r="AH46" s="24"/>
      <c r="AI46" s="25">
        <v>407</v>
      </c>
      <c r="AJ46" s="24"/>
      <c r="AK46" s="24"/>
      <c r="AL46" s="24"/>
      <c r="AM46" s="25"/>
      <c r="AN46" s="24"/>
      <c r="AO46" s="24"/>
      <c r="AP46" s="24"/>
      <c r="AQ46" s="25"/>
      <c r="AR46" s="24"/>
      <c r="AS46" s="24"/>
      <c r="AT46" s="24"/>
      <c r="AU46" s="26"/>
      <c r="AV46" s="24"/>
      <c r="AW46" s="24"/>
      <c r="AX46" s="24"/>
      <c r="AY46" s="25">
        <v>956</v>
      </c>
    </row>
    <row r="47" spans="1:51" hidden="1">
      <c r="A47" s="28" t="s">
        <v>10375</v>
      </c>
      <c r="B47" s="29" t="s">
        <v>10329</v>
      </c>
      <c r="C47" s="25">
        <v>0</v>
      </c>
      <c r="D47" s="24"/>
      <c r="E47" s="24"/>
      <c r="F47" s="24"/>
      <c r="G47" s="25">
        <v>0</v>
      </c>
      <c r="H47" s="24"/>
      <c r="I47" s="24"/>
      <c r="J47" s="24"/>
      <c r="K47" s="25">
        <v>0</v>
      </c>
      <c r="L47" s="24"/>
      <c r="M47" s="24"/>
      <c r="N47" s="24"/>
      <c r="O47" s="25">
        <v>0</v>
      </c>
      <c r="P47" s="24"/>
      <c r="Q47" s="24"/>
      <c r="R47" s="24"/>
      <c r="S47" s="25">
        <v>0</v>
      </c>
      <c r="T47" s="24"/>
      <c r="U47" s="24"/>
      <c r="V47" s="24"/>
      <c r="W47" s="25">
        <v>0</v>
      </c>
      <c r="X47" s="24"/>
      <c r="Y47" s="24"/>
      <c r="Z47" s="24"/>
      <c r="AA47" s="25">
        <v>903</v>
      </c>
      <c r="AB47" s="24"/>
      <c r="AC47" s="24"/>
      <c r="AD47" s="24"/>
      <c r="AE47" s="25">
        <v>18602</v>
      </c>
      <c r="AF47" s="24"/>
      <c r="AG47" s="24"/>
      <c r="AH47" s="24"/>
      <c r="AI47" s="25">
        <v>10728</v>
      </c>
      <c r="AJ47" s="24"/>
      <c r="AK47" s="24"/>
      <c r="AL47" s="24"/>
      <c r="AM47" s="25"/>
      <c r="AN47" s="24"/>
      <c r="AO47" s="24"/>
      <c r="AP47" s="24"/>
      <c r="AQ47" s="25"/>
      <c r="AR47" s="24"/>
      <c r="AS47" s="24"/>
      <c r="AT47" s="24"/>
      <c r="AU47" s="26"/>
      <c r="AV47" s="24"/>
      <c r="AW47" s="24"/>
      <c r="AX47" s="24"/>
      <c r="AY47" s="25">
        <v>30233</v>
      </c>
    </row>
    <row r="48" spans="1:51" hidden="1">
      <c r="A48" s="28" t="s">
        <v>10376</v>
      </c>
      <c r="B48" s="29" t="s">
        <v>10329</v>
      </c>
      <c r="C48" s="25">
        <v>0</v>
      </c>
      <c r="D48" s="24"/>
      <c r="E48" s="24"/>
      <c r="F48" s="24"/>
      <c r="G48" s="25">
        <v>0</v>
      </c>
      <c r="H48" s="24"/>
      <c r="I48" s="24"/>
      <c r="J48" s="24"/>
      <c r="K48" s="25">
        <v>0</v>
      </c>
      <c r="L48" s="24"/>
      <c r="M48" s="24"/>
      <c r="N48" s="24"/>
      <c r="O48" s="25">
        <v>0</v>
      </c>
      <c r="P48" s="24"/>
      <c r="Q48" s="24"/>
      <c r="R48" s="24"/>
      <c r="S48" s="25">
        <v>0</v>
      </c>
      <c r="T48" s="24"/>
      <c r="U48" s="24"/>
      <c r="V48" s="24"/>
      <c r="W48" s="25">
        <v>0</v>
      </c>
      <c r="X48" s="24"/>
      <c r="Y48" s="24"/>
      <c r="Z48" s="24"/>
      <c r="AA48" s="25">
        <v>0</v>
      </c>
      <c r="AB48" s="24"/>
      <c r="AC48" s="24"/>
      <c r="AD48" s="24"/>
      <c r="AE48" s="25">
        <v>4166</v>
      </c>
      <c r="AF48" s="24"/>
      <c r="AG48" s="24"/>
      <c r="AH48" s="24"/>
      <c r="AI48" s="25">
        <v>2810</v>
      </c>
      <c r="AJ48" s="24"/>
      <c r="AK48" s="24"/>
      <c r="AL48" s="24"/>
      <c r="AM48" s="25"/>
      <c r="AN48" s="24"/>
      <c r="AO48" s="24"/>
      <c r="AP48" s="24"/>
      <c r="AQ48" s="25"/>
      <c r="AR48" s="24"/>
      <c r="AS48" s="24"/>
      <c r="AT48" s="24"/>
      <c r="AU48" s="26"/>
      <c r="AV48" s="24"/>
      <c r="AW48" s="24"/>
      <c r="AX48" s="24"/>
      <c r="AY48" s="25">
        <v>6976</v>
      </c>
    </row>
    <row r="49" spans="1:51" hidden="1">
      <c r="A49" s="28" t="s">
        <v>10377</v>
      </c>
      <c r="B49" s="29" t="s">
        <v>10329</v>
      </c>
      <c r="C49" s="25">
        <v>0</v>
      </c>
      <c r="D49" s="24"/>
      <c r="E49" s="24"/>
      <c r="F49" s="24"/>
      <c r="G49" s="25">
        <v>0</v>
      </c>
      <c r="H49" s="24"/>
      <c r="I49" s="24"/>
      <c r="J49" s="24"/>
      <c r="K49" s="25">
        <v>0</v>
      </c>
      <c r="L49" s="24"/>
      <c r="M49" s="24"/>
      <c r="N49" s="24"/>
      <c r="O49" s="25">
        <v>0</v>
      </c>
      <c r="P49" s="24"/>
      <c r="Q49" s="24"/>
      <c r="R49" s="24"/>
      <c r="S49" s="25">
        <v>0</v>
      </c>
      <c r="T49" s="24"/>
      <c r="U49" s="24"/>
      <c r="V49" s="24"/>
      <c r="W49" s="25">
        <v>0</v>
      </c>
      <c r="X49" s="24"/>
      <c r="Y49" s="24"/>
      <c r="Z49" s="24"/>
      <c r="AA49" s="25">
        <v>0</v>
      </c>
      <c r="AB49" s="24"/>
      <c r="AC49" s="24"/>
      <c r="AD49" s="24"/>
      <c r="AE49" s="25">
        <v>1590</v>
      </c>
      <c r="AF49" s="24">
        <v>0.25</v>
      </c>
      <c r="AG49" s="24"/>
      <c r="AH49" s="24"/>
      <c r="AI49" s="25">
        <v>1765</v>
      </c>
      <c r="AJ49" s="24"/>
      <c r="AK49" s="24"/>
      <c r="AL49" s="24"/>
      <c r="AM49" s="25"/>
      <c r="AN49" s="24"/>
      <c r="AO49" s="24"/>
      <c r="AP49" s="24"/>
      <c r="AQ49" s="25"/>
      <c r="AR49" s="24"/>
      <c r="AS49" s="24"/>
      <c r="AT49" s="24"/>
      <c r="AU49" s="26"/>
      <c r="AV49" s="24"/>
      <c r="AW49" s="24"/>
      <c r="AX49" s="24"/>
      <c r="AY49" s="25">
        <v>3355</v>
      </c>
    </row>
    <row r="50" spans="1:51" hidden="1">
      <c r="A50" s="28" t="s">
        <v>10378</v>
      </c>
      <c r="B50" s="29" t="s">
        <v>10329</v>
      </c>
      <c r="C50" s="25">
        <v>0</v>
      </c>
      <c r="D50" s="24"/>
      <c r="E50" s="24"/>
      <c r="F50" s="24"/>
      <c r="G50" s="25">
        <v>0</v>
      </c>
      <c r="H50" s="24"/>
      <c r="I50" s="24"/>
      <c r="J50" s="24"/>
      <c r="K50" s="25">
        <v>0</v>
      </c>
      <c r="L50" s="24"/>
      <c r="M50" s="24"/>
      <c r="N50" s="24"/>
      <c r="O50" s="25">
        <v>0</v>
      </c>
      <c r="P50" s="24"/>
      <c r="Q50" s="24"/>
      <c r="R50" s="24"/>
      <c r="S50" s="25">
        <v>0</v>
      </c>
      <c r="T50" s="24"/>
      <c r="U50" s="24"/>
      <c r="V50" s="24"/>
      <c r="W50" s="25">
        <v>0</v>
      </c>
      <c r="X50" s="24"/>
      <c r="Y50" s="24"/>
      <c r="Z50" s="24"/>
      <c r="AA50" s="25">
        <v>0</v>
      </c>
      <c r="AB50" s="24"/>
      <c r="AC50" s="24"/>
      <c r="AD50" s="24"/>
      <c r="AE50" s="25">
        <v>3389</v>
      </c>
      <c r="AF50" s="24"/>
      <c r="AG50" s="24"/>
      <c r="AH50" s="24"/>
      <c r="AI50" s="25">
        <v>4051</v>
      </c>
      <c r="AJ50" s="24"/>
      <c r="AK50" s="24"/>
      <c r="AL50" s="24"/>
      <c r="AM50" s="25"/>
      <c r="AN50" s="24"/>
      <c r="AO50" s="24"/>
      <c r="AP50" s="24"/>
      <c r="AQ50" s="25"/>
      <c r="AR50" s="24"/>
      <c r="AS50" s="24"/>
      <c r="AT50" s="24"/>
      <c r="AU50" s="26"/>
      <c r="AV50" s="24"/>
      <c r="AW50" s="24"/>
      <c r="AX50" s="24"/>
      <c r="AY50" s="25">
        <v>7440</v>
      </c>
    </row>
    <row r="51" spans="1:51" hidden="1">
      <c r="A51" s="28" t="s">
        <v>10379</v>
      </c>
      <c r="B51" s="29" t="s">
        <v>10329</v>
      </c>
      <c r="C51" s="25">
        <v>0</v>
      </c>
      <c r="D51" s="24"/>
      <c r="E51" s="24"/>
      <c r="F51" s="24"/>
      <c r="G51" s="25">
        <v>0</v>
      </c>
      <c r="H51" s="24"/>
      <c r="I51" s="24"/>
      <c r="J51" s="24"/>
      <c r="K51" s="25">
        <v>0</v>
      </c>
      <c r="L51" s="24"/>
      <c r="M51" s="24"/>
      <c r="N51" s="24"/>
      <c r="O51" s="25">
        <v>0</v>
      </c>
      <c r="P51" s="24"/>
      <c r="Q51" s="24"/>
      <c r="R51" s="24"/>
      <c r="S51" s="25">
        <v>0</v>
      </c>
      <c r="T51" s="24"/>
      <c r="U51" s="24"/>
      <c r="V51" s="24"/>
      <c r="W51" s="25">
        <v>0</v>
      </c>
      <c r="X51" s="24"/>
      <c r="Y51" s="24"/>
      <c r="Z51" s="24"/>
      <c r="AA51" s="25">
        <v>0</v>
      </c>
      <c r="AB51" s="24"/>
      <c r="AC51" s="24"/>
      <c r="AD51" s="24"/>
      <c r="AE51" s="25">
        <v>567</v>
      </c>
      <c r="AF51" s="24"/>
      <c r="AG51" s="24"/>
      <c r="AH51" s="24"/>
      <c r="AI51" s="25">
        <v>2459</v>
      </c>
      <c r="AJ51" s="24"/>
      <c r="AK51" s="24"/>
      <c r="AL51" s="24"/>
      <c r="AM51" s="25"/>
      <c r="AN51" s="24"/>
      <c r="AO51" s="24"/>
      <c r="AP51" s="24"/>
      <c r="AQ51" s="25"/>
      <c r="AR51" s="24"/>
      <c r="AS51" s="24"/>
      <c r="AT51" s="24"/>
      <c r="AU51" s="26"/>
      <c r="AV51" s="24"/>
      <c r="AW51" s="24"/>
      <c r="AX51" s="24"/>
      <c r="AY51" s="25">
        <v>3026</v>
      </c>
    </row>
    <row r="52" spans="1:51">
      <c r="A52" s="28" t="s">
        <v>10380</v>
      </c>
      <c r="B52" s="29" t="s">
        <v>10331</v>
      </c>
      <c r="C52" s="39">
        <v>0</v>
      </c>
      <c r="D52" s="24"/>
      <c r="E52" s="24"/>
      <c r="F52" s="24"/>
      <c r="G52" s="25">
        <v>0</v>
      </c>
      <c r="H52" s="24"/>
      <c r="I52" s="24"/>
      <c r="J52" s="24"/>
      <c r="K52" s="25">
        <v>0</v>
      </c>
      <c r="L52" s="24"/>
      <c r="M52" s="24"/>
      <c r="N52" s="24"/>
      <c r="O52" s="30">
        <v>0</v>
      </c>
      <c r="P52" s="24"/>
      <c r="Q52" s="24"/>
      <c r="R52" s="24"/>
      <c r="S52" s="30">
        <v>0</v>
      </c>
      <c r="T52" s="24"/>
      <c r="U52" s="24"/>
      <c r="V52" s="24"/>
      <c r="W52" s="30">
        <v>0</v>
      </c>
      <c r="X52" s="24"/>
      <c r="Y52" s="24"/>
      <c r="Z52" s="24"/>
      <c r="AA52" s="30">
        <v>0</v>
      </c>
      <c r="AB52" s="24"/>
      <c r="AC52" s="24" t="s">
        <v>14</v>
      </c>
      <c r="AD52" s="24" t="s">
        <v>14</v>
      </c>
      <c r="AE52" s="30">
        <v>393</v>
      </c>
      <c r="AF52" s="24"/>
      <c r="AG52" s="24" t="s">
        <v>14</v>
      </c>
      <c r="AH52" s="24" t="s">
        <v>14</v>
      </c>
      <c r="AI52" s="30">
        <v>2594</v>
      </c>
      <c r="AJ52" s="24">
        <v>0.44</v>
      </c>
      <c r="AK52" s="24">
        <v>77937.5</v>
      </c>
      <c r="AL52" s="24">
        <v>90</v>
      </c>
      <c r="AM52" s="25"/>
      <c r="AN52" s="24"/>
      <c r="AO52" s="24"/>
      <c r="AP52" s="24" t="s">
        <v>14</v>
      </c>
      <c r="AQ52" s="25"/>
      <c r="AR52" s="24"/>
      <c r="AS52" s="24"/>
      <c r="AT52" s="24" t="s">
        <v>14</v>
      </c>
      <c r="AU52" s="26"/>
      <c r="AV52" s="24"/>
      <c r="AW52" s="24"/>
      <c r="AX52" s="24" t="s">
        <v>14</v>
      </c>
      <c r="AY52" s="25">
        <v>2987</v>
      </c>
    </row>
    <row r="53" spans="1:51">
      <c r="A53" s="28" t="s">
        <v>10381</v>
      </c>
      <c r="B53" s="29" t="s">
        <v>10331</v>
      </c>
      <c r="C53" s="39">
        <v>0</v>
      </c>
      <c r="D53" s="24"/>
      <c r="E53" s="24"/>
      <c r="F53" s="24"/>
      <c r="G53" s="25">
        <v>0</v>
      </c>
      <c r="H53" s="24"/>
      <c r="I53" s="24"/>
      <c r="J53" s="24"/>
      <c r="K53" s="25">
        <v>0</v>
      </c>
      <c r="L53" s="24"/>
      <c r="M53" s="24"/>
      <c r="N53" s="24"/>
      <c r="O53" s="30">
        <v>0</v>
      </c>
      <c r="P53" s="24"/>
      <c r="Q53" s="24"/>
      <c r="R53" s="24"/>
      <c r="S53" s="30">
        <v>0</v>
      </c>
      <c r="T53" s="24"/>
      <c r="U53" s="24"/>
      <c r="V53" s="24"/>
      <c r="W53" s="30">
        <v>0</v>
      </c>
      <c r="X53" s="24"/>
      <c r="Y53" s="24"/>
      <c r="Z53" s="24"/>
      <c r="AA53" s="30">
        <v>0</v>
      </c>
      <c r="AB53" s="24"/>
      <c r="AC53" s="24" t="s">
        <v>14</v>
      </c>
      <c r="AD53" s="24" t="s">
        <v>14</v>
      </c>
      <c r="AE53" s="30">
        <v>0</v>
      </c>
      <c r="AF53" s="24"/>
      <c r="AG53" s="24"/>
      <c r="AH53" s="24" t="s">
        <v>14</v>
      </c>
      <c r="AI53" s="30">
        <v>1721</v>
      </c>
      <c r="AJ53" s="24">
        <v>0.28000000000000003</v>
      </c>
      <c r="AK53" s="24">
        <v>41083.333333333299</v>
      </c>
      <c r="AL53" s="24">
        <v>64</v>
      </c>
      <c r="AM53" s="25"/>
      <c r="AN53" s="24"/>
      <c r="AO53" s="24"/>
      <c r="AP53" s="24" t="s">
        <v>14</v>
      </c>
      <c r="AQ53" s="25"/>
      <c r="AR53" s="24"/>
      <c r="AS53" s="24"/>
      <c r="AT53" s="24" t="s">
        <v>14</v>
      </c>
      <c r="AU53" s="26"/>
      <c r="AV53" s="24"/>
      <c r="AW53" s="24"/>
      <c r="AX53" s="24" t="s">
        <v>14</v>
      </c>
      <c r="AY53" s="25">
        <v>1721</v>
      </c>
    </row>
    <row r="54" spans="1:51" hidden="1">
      <c r="A54" s="28" t="s">
        <v>10382</v>
      </c>
      <c r="B54" s="29" t="s">
        <v>10329</v>
      </c>
      <c r="C54" s="25">
        <v>0</v>
      </c>
      <c r="D54" s="24"/>
      <c r="E54" s="24"/>
      <c r="F54" s="24"/>
      <c r="G54" s="25">
        <v>0</v>
      </c>
      <c r="H54" s="24"/>
      <c r="I54" s="24"/>
      <c r="J54" s="24"/>
      <c r="K54" s="25">
        <v>0</v>
      </c>
      <c r="L54" s="24"/>
      <c r="M54" s="24"/>
      <c r="N54" s="24"/>
      <c r="O54" s="25">
        <v>0</v>
      </c>
      <c r="P54" s="24"/>
      <c r="Q54" s="24"/>
      <c r="R54" s="24"/>
      <c r="S54" s="25">
        <v>0</v>
      </c>
      <c r="T54" s="24"/>
      <c r="U54" s="24"/>
      <c r="V54" s="24"/>
      <c r="W54" s="25">
        <v>0</v>
      </c>
      <c r="X54" s="24"/>
      <c r="Y54" s="24"/>
      <c r="Z54" s="24"/>
      <c r="AA54" s="25">
        <v>0</v>
      </c>
      <c r="AB54" s="24"/>
      <c r="AC54" s="24"/>
      <c r="AD54" s="24"/>
      <c r="AE54" s="25">
        <v>0</v>
      </c>
      <c r="AF54" s="24"/>
      <c r="AG54" s="24"/>
      <c r="AH54" s="24"/>
      <c r="AI54" s="25">
        <v>880</v>
      </c>
      <c r="AJ54" s="24"/>
      <c r="AK54" s="24"/>
      <c r="AL54" s="24"/>
      <c r="AM54" s="25"/>
      <c r="AN54" s="24"/>
      <c r="AO54" s="24"/>
      <c r="AP54" s="24"/>
      <c r="AQ54" s="25"/>
      <c r="AR54" s="24"/>
      <c r="AS54" s="24"/>
      <c r="AT54" s="24"/>
      <c r="AU54" s="26"/>
      <c r="AV54" s="24"/>
      <c r="AW54" s="24"/>
      <c r="AX54" s="24"/>
      <c r="AY54" s="25">
        <v>880</v>
      </c>
    </row>
    <row r="55" spans="1:51">
      <c r="A55" s="28" t="s">
        <v>10383</v>
      </c>
      <c r="B55" s="29" t="s">
        <v>10331</v>
      </c>
      <c r="C55" s="39">
        <v>0</v>
      </c>
      <c r="D55" s="24"/>
      <c r="E55" s="24"/>
      <c r="F55" s="24"/>
      <c r="G55" s="25">
        <v>0</v>
      </c>
      <c r="H55" s="24"/>
      <c r="I55" s="24"/>
      <c r="J55" s="24"/>
      <c r="K55" s="25">
        <v>0</v>
      </c>
      <c r="L55" s="24"/>
      <c r="M55" s="24"/>
      <c r="N55" s="24"/>
      <c r="O55" s="30">
        <v>0</v>
      </c>
      <c r="P55" s="24"/>
      <c r="Q55" s="24"/>
      <c r="R55" s="24"/>
      <c r="S55" s="30">
        <v>0</v>
      </c>
      <c r="T55" s="24"/>
      <c r="U55" s="24"/>
      <c r="V55" s="24"/>
      <c r="W55" s="30">
        <v>0</v>
      </c>
      <c r="X55" s="24"/>
      <c r="Y55" s="24"/>
      <c r="Z55" s="24"/>
      <c r="AA55" s="30">
        <v>0</v>
      </c>
      <c r="AB55" s="24"/>
      <c r="AC55" s="24" t="s">
        <v>14</v>
      </c>
      <c r="AD55" s="24" t="s">
        <v>14</v>
      </c>
      <c r="AE55" s="30">
        <v>0</v>
      </c>
      <c r="AF55" s="24"/>
      <c r="AG55" s="24"/>
      <c r="AH55" s="24" t="s">
        <v>14</v>
      </c>
      <c r="AI55" s="30">
        <v>5369</v>
      </c>
      <c r="AJ55" s="24">
        <v>0.46</v>
      </c>
      <c r="AK55" s="24">
        <v>78300</v>
      </c>
      <c r="AL55" s="24">
        <v>95</v>
      </c>
      <c r="AM55" s="25"/>
      <c r="AN55" s="24"/>
      <c r="AO55" s="24"/>
      <c r="AP55" s="24" t="s">
        <v>14</v>
      </c>
      <c r="AQ55" s="25"/>
      <c r="AR55" s="24"/>
      <c r="AS55" s="24"/>
      <c r="AT55" s="24" t="s">
        <v>14</v>
      </c>
      <c r="AU55" s="26"/>
      <c r="AV55" s="24"/>
      <c r="AW55" s="24"/>
      <c r="AX55" s="24" t="s">
        <v>14</v>
      </c>
      <c r="AY55" s="25">
        <v>5369</v>
      </c>
    </row>
    <row r="56" spans="1:51">
      <c r="A56" s="28" t="s">
        <v>10384</v>
      </c>
      <c r="B56" s="29" t="s">
        <v>10331</v>
      </c>
      <c r="C56" s="39">
        <v>0</v>
      </c>
      <c r="D56" s="24"/>
      <c r="E56" s="24"/>
      <c r="F56" s="24"/>
      <c r="G56" s="25">
        <v>0</v>
      </c>
      <c r="H56" s="24"/>
      <c r="I56" s="24"/>
      <c r="J56" s="24"/>
      <c r="K56" s="25">
        <v>0</v>
      </c>
      <c r="L56" s="24"/>
      <c r="M56" s="24"/>
      <c r="N56" s="24"/>
      <c r="O56" s="30">
        <v>0</v>
      </c>
      <c r="P56" s="24"/>
      <c r="Q56" s="24"/>
      <c r="R56" s="24"/>
      <c r="S56" s="30">
        <v>0</v>
      </c>
      <c r="T56" s="24"/>
      <c r="U56" s="24"/>
      <c r="V56" s="24"/>
      <c r="W56" s="30">
        <v>0</v>
      </c>
      <c r="X56" s="24"/>
      <c r="Y56" s="24"/>
      <c r="Z56" s="24"/>
      <c r="AA56" s="30">
        <v>0</v>
      </c>
      <c r="AB56" s="24"/>
      <c r="AC56" s="24" t="s">
        <v>14</v>
      </c>
      <c r="AD56" s="24" t="s">
        <v>14</v>
      </c>
      <c r="AE56" s="30">
        <v>0</v>
      </c>
      <c r="AF56" s="24"/>
      <c r="AG56" s="24"/>
      <c r="AH56" s="24" t="s">
        <v>14</v>
      </c>
      <c r="AI56" s="30">
        <v>1562</v>
      </c>
      <c r="AJ56" s="24">
        <v>0.3</v>
      </c>
      <c r="AK56" s="24">
        <v>41250</v>
      </c>
      <c r="AL56" s="24">
        <v>51.6</v>
      </c>
      <c r="AM56" s="25"/>
      <c r="AN56" s="24"/>
      <c r="AO56" s="24"/>
      <c r="AP56" s="24" t="s">
        <v>14</v>
      </c>
      <c r="AQ56" s="25"/>
      <c r="AR56" s="24"/>
      <c r="AS56" s="24"/>
      <c r="AT56" s="24" t="s">
        <v>14</v>
      </c>
      <c r="AU56" s="26"/>
      <c r="AV56" s="24"/>
      <c r="AW56" s="24"/>
      <c r="AX56" s="24" t="s">
        <v>14</v>
      </c>
      <c r="AY56" s="25">
        <v>1562</v>
      </c>
    </row>
    <row r="57" spans="1:51">
      <c r="A57" s="28" t="s">
        <v>10386</v>
      </c>
      <c r="B57" s="29" t="s">
        <v>10331</v>
      </c>
      <c r="C57" s="39">
        <v>0</v>
      </c>
      <c r="D57" s="24"/>
      <c r="E57" s="24"/>
      <c r="F57" s="24"/>
      <c r="G57" s="25">
        <v>0</v>
      </c>
      <c r="H57" s="24"/>
      <c r="I57" s="24"/>
      <c r="J57" s="24"/>
      <c r="K57" s="25" t="s">
        <v>14</v>
      </c>
      <c r="L57" s="24"/>
      <c r="M57" s="24"/>
      <c r="N57" s="24"/>
      <c r="O57" s="30" t="s">
        <v>14</v>
      </c>
      <c r="P57" s="24"/>
      <c r="Q57" s="24"/>
      <c r="R57" s="24"/>
      <c r="S57" s="30" t="s">
        <v>14</v>
      </c>
      <c r="T57" s="24"/>
      <c r="U57" s="24"/>
      <c r="V57" s="24"/>
      <c r="W57" s="30" t="s">
        <v>14</v>
      </c>
      <c r="X57" s="24"/>
      <c r="Y57" s="24"/>
      <c r="Z57" s="24"/>
      <c r="AA57" s="30" t="s">
        <v>14</v>
      </c>
      <c r="AB57" s="24"/>
      <c r="AC57" s="24" t="s">
        <v>14</v>
      </c>
      <c r="AD57" s="24" t="s">
        <v>14</v>
      </c>
      <c r="AE57" s="30" t="s">
        <v>14</v>
      </c>
      <c r="AF57" s="24"/>
      <c r="AG57" s="24"/>
      <c r="AH57" s="24" t="s">
        <v>14</v>
      </c>
      <c r="AI57" s="30" t="s">
        <v>14</v>
      </c>
      <c r="AJ57" s="24"/>
      <c r="AK57" s="24"/>
      <c r="AL57" s="24" t="s">
        <v>14</v>
      </c>
      <c r="AM57" s="25">
        <v>65400</v>
      </c>
      <c r="AN57" s="24">
        <f>28.6666666667/100</f>
        <v>0.28666666666699997</v>
      </c>
      <c r="AO57" s="24">
        <v>53995</v>
      </c>
      <c r="AP57" s="24">
        <v>77.8</v>
      </c>
      <c r="AQ57" s="25">
        <v>190393</v>
      </c>
      <c r="AR57" s="24">
        <f>27.6666666667/100</f>
        <v>0.27666666666700002</v>
      </c>
      <c r="AS57" s="24">
        <v>53656.666666666701</v>
      </c>
      <c r="AT57" s="24">
        <v>72.2</v>
      </c>
      <c r="AU57" s="26">
        <v>251974</v>
      </c>
      <c r="AV57" s="24">
        <v>0.28000000000000003</v>
      </c>
      <c r="AW57" s="24">
        <v>69190</v>
      </c>
      <c r="AX57" s="24">
        <v>75.400000000000006</v>
      </c>
      <c r="AY57" s="25"/>
    </row>
    <row r="58" spans="1:51">
      <c r="A58" s="28" t="s">
        <v>10387</v>
      </c>
      <c r="B58" s="29" t="s">
        <v>10331</v>
      </c>
      <c r="C58" s="39">
        <v>0</v>
      </c>
      <c r="D58" s="24"/>
      <c r="E58" s="24"/>
      <c r="F58" s="24"/>
      <c r="G58" s="25">
        <v>0</v>
      </c>
      <c r="H58" s="24"/>
      <c r="I58" s="24"/>
      <c r="J58" s="24"/>
      <c r="K58" s="25" t="s">
        <v>14</v>
      </c>
      <c r="L58" s="24"/>
      <c r="M58" s="24"/>
      <c r="N58" s="24"/>
      <c r="O58" s="30" t="s">
        <v>14</v>
      </c>
      <c r="P58" s="24"/>
      <c r="Q58" s="24"/>
      <c r="R58" s="24"/>
      <c r="S58" s="30" t="s">
        <v>14</v>
      </c>
      <c r="T58" s="24"/>
      <c r="U58" s="24"/>
      <c r="V58" s="24"/>
      <c r="W58" s="30" t="s">
        <v>14</v>
      </c>
      <c r="X58" s="24"/>
      <c r="Y58" s="24"/>
      <c r="Z58" s="24"/>
      <c r="AA58" s="30" t="s">
        <v>14</v>
      </c>
      <c r="AB58" s="24"/>
      <c r="AC58" s="24" t="s">
        <v>14</v>
      </c>
      <c r="AD58" s="24" t="s">
        <v>14</v>
      </c>
      <c r="AE58" s="30" t="s">
        <v>14</v>
      </c>
      <c r="AF58" s="24"/>
      <c r="AG58" s="24"/>
      <c r="AH58" s="24" t="s">
        <v>14</v>
      </c>
      <c r="AI58" s="30" t="s">
        <v>14</v>
      </c>
      <c r="AJ58" s="24"/>
      <c r="AK58" s="24"/>
      <c r="AL58" s="24" t="s">
        <v>14</v>
      </c>
      <c r="AM58" s="25">
        <v>3</v>
      </c>
      <c r="AN58" s="24"/>
      <c r="AO58" s="24" t="s">
        <v>14</v>
      </c>
      <c r="AP58" s="24" t="s">
        <v>14</v>
      </c>
      <c r="AQ58" s="25">
        <v>27140</v>
      </c>
      <c r="AR58" s="24">
        <f>36.5714285714/100</f>
        <v>0.365714285714</v>
      </c>
      <c r="AS58" s="24">
        <v>51939</v>
      </c>
      <c r="AT58" s="24">
        <v>87.25</v>
      </c>
      <c r="AU58" s="26">
        <v>39458</v>
      </c>
      <c r="AV58" s="24">
        <f>36.125/100</f>
        <v>0.36125000000000002</v>
      </c>
      <c r="AW58" s="24">
        <v>53041.25</v>
      </c>
      <c r="AX58" s="52"/>
      <c r="AY58" s="25"/>
    </row>
    <row r="59" spans="1:51">
      <c r="A59" s="28" t="s">
        <v>10388</v>
      </c>
      <c r="B59" s="29" t="s">
        <v>10331</v>
      </c>
      <c r="C59" s="39">
        <v>0</v>
      </c>
      <c r="D59" s="24"/>
      <c r="E59" s="24"/>
      <c r="F59" s="24"/>
      <c r="G59" s="25">
        <v>0</v>
      </c>
      <c r="H59" s="24"/>
      <c r="I59" s="24"/>
      <c r="J59" s="24"/>
      <c r="K59" s="25" t="s">
        <v>14</v>
      </c>
      <c r="L59" s="24"/>
      <c r="M59" s="24"/>
      <c r="N59" s="24"/>
      <c r="O59" s="30" t="s">
        <v>14</v>
      </c>
      <c r="P59" s="24"/>
      <c r="Q59" s="24"/>
      <c r="R59" s="24"/>
      <c r="S59" s="30" t="s">
        <v>14</v>
      </c>
      <c r="T59" s="24"/>
      <c r="U59" s="24"/>
      <c r="V59" s="24"/>
      <c r="W59" s="30" t="s">
        <v>14</v>
      </c>
      <c r="X59" s="24"/>
      <c r="Y59" s="24"/>
      <c r="Z59" s="24"/>
      <c r="AA59" s="30" t="s">
        <v>14</v>
      </c>
      <c r="AB59" s="24"/>
      <c r="AC59" s="24" t="s">
        <v>14</v>
      </c>
      <c r="AD59" s="24" t="s">
        <v>14</v>
      </c>
      <c r="AE59" s="30" t="s">
        <v>14</v>
      </c>
      <c r="AF59" s="24"/>
      <c r="AG59" s="24"/>
      <c r="AH59" s="24" t="s">
        <v>14</v>
      </c>
      <c r="AI59" s="30" t="s">
        <v>14</v>
      </c>
      <c r="AJ59" s="24"/>
      <c r="AK59" s="24"/>
      <c r="AL59" s="24" t="s">
        <v>14</v>
      </c>
      <c r="AM59" s="25" t="s">
        <v>14</v>
      </c>
      <c r="AN59" s="24"/>
      <c r="AO59" s="24"/>
      <c r="AP59" s="24" t="s">
        <v>14</v>
      </c>
      <c r="AQ59" s="25">
        <v>16742</v>
      </c>
      <c r="AR59" s="24">
        <v>0.35</v>
      </c>
      <c r="AS59" s="24">
        <v>44067</v>
      </c>
      <c r="AT59" s="24">
        <v>82</v>
      </c>
      <c r="AU59" s="26">
        <v>20511</v>
      </c>
      <c r="AV59" s="24">
        <v>0.33250000000000002</v>
      </c>
      <c r="AW59" s="24">
        <v>46615</v>
      </c>
      <c r="AX59" s="24">
        <v>82</v>
      </c>
      <c r="AY59" s="25"/>
    </row>
    <row r="60" spans="1:51">
      <c r="A60" s="28" t="s">
        <v>10389</v>
      </c>
      <c r="B60" s="29" t="s">
        <v>10331</v>
      </c>
      <c r="C60" s="39">
        <v>0</v>
      </c>
      <c r="D60" s="24"/>
      <c r="E60" s="24"/>
      <c r="F60" s="24"/>
      <c r="G60" s="25">
        <v>0</v>
      </c>
      <c r="H60" s="24"/>
      <c r="I60" s="24"/>
      <c r="J60" s="24"/>
      <c r="K60" s="25" t="s">
        <v>14</v>
      </c>
      <c r="L60" s="24"/>
      <c r="M60" s="24"/>
      <c r="N60" s="24"/>
      <c r="O60" s="30" t="s">
        <v>14</v>
      </c>
      <c r="P60" s="24"/>
      <c r="Q60" s="24"/>
      <c r="R60" s="24"/>
      <c r="S60" s="30" t="s">
        <v>14</v>
      </c>
      <c r="T60" s="24"/>
      <c r="U60" s="24"/>
      <c r="V60" s="24"/>
      <c r="W60" s="30" t="s">
        <v>14</v>
      </c>
      <c r="X60" s="24"/>
      <c r="Y60" s="24"/>
      <c r="Z60" s="24"/>
      <c r="AA60" s="30" t="s">
        <v>14</v>
      </c>
      <c r="AB60" s="24"/>
      <c r="AC60" s="24" t="s">
        <v>14</v>
      </c>
      <c r="AD60" s="24" t="s">
        <v>14</v>
      </c>
      <c r="AE60" s="30" t="s">
        <v>14</v>
      </c>
      <c r="AF60" s="24"/>
      <c r="AG60" s="24"/>
      <c r="AH60" s="24" t="s">
        <v>14</v>
      </c>
      <c r="AI60" s="30" t="s">
        <v>14</v>
      </c>
      <c r="AJ60" s="24"/>
      <c r="AK60" s="24"/>
      <c r="AL60" s="24" t="s">
        <v>14</v>
      </c>
      <c r="AM60" s="25" t="s">
        <v>14</v>
      </c>
      <c r="AN60" s="24"/>
      <c r="AO60" s="24"/>
      <c r="AP60" s="24" t="s">
        <v>14</v>
      </c>
      <c r="AQ60" s="25">
        <v>575</v>
      </c>
      <c r="AR60" s="24"/>
      <c r="AS60" s="24" t="s">
        <v>14</v>
      </c>
      <c r="AT60" s="52"/>
      <c r="AU60" s="26">
        <v>18105</v>
      </c>
      <c r="AV60" s="24">
        <v>0.48499999999999999</v>
      </c>
      <c r="AW60" s="24">
        <v>72241.666666666701</v>
      </c>
      <c r="AX60" s="24">
        <v>135</v>
      </c>
      <c r="AY60" s="25"/>
    </row>
    <row r="61" spans="1:51">
      <c r="A61" s="28" t="s">
        <v>10390</v>
      </c>
      <c r="B61" s="29" t="s">
        <v>10331</v>
      </c>
      <c r="C61" s="39">
        <v>0</v>
      </c>
      <c r="D61" s="24"/>
      <c r="E61" s="24"/>
      <c r="F61" s="24"/>
      <c r="G61" s="25">
        <v>0</v>
      </c>
      <c r="H61" s="24"/>
      <c r="I61" s="24"/>
      <c r="J61" s="24"/>
      <c r="K61" s="25" t="s">
        <v>14</v>
      </c>
      <c r="L61" s="24"/>
      <c r="M61" s="24"/>
      <c r="N61" s="24"/>
      <c r="O61" s="30" t="s">
        <v>14</v>
      </c>
      <c r="P61" s="24"/>
      <c r="Q61" s="24"/>
      <c r="R61" s="24"/>
      <c r="S61" s="30" t="s">
        <v>14</v>
      </c>
      <c r="T61" s="24"/>
      <c r="U61" s="24"/>
      <c r="V61" s="24"/>
      <c r="W61" s="30" t="s">
        <v>14</v>
      </c>
      <c r="X61" s="24"/>
      <c r="Y61" s="24"/>
      <c r="Z61" s="24"/>
      <c r="AA61" s="30" t="s">
        <v>14</v>
      </c>
      <c r="AB61" s="24"/>
      <c r="AC61" s="24" t="s">
        <v>14</v>
      </c>
      <c r="AD61" s="24" t="s">
        <v>14</v>
      </c>
      <c r="AE61" s="30" t="s">
        <v>14</v>
      </c>
      <c r="AF61" s="24"/>
      <c r="AG61" s="24"/>
      <c r="AH61" s="24" t="s">
        <v>14</v>
      </c>
      <c r="AI61" s="30" t="s">
        <v>14</v>
      </c>
      <c r="AJ61" s="24"/>
      <c r="AK61" s="24"/>
      <c r="AL61" s="24" t="s">
        <v>14</v>
      </c>
      <c r="AM61" s="25" t="s">
        <v>14</v>
      </c>
      <c r="AN61" s="24"/>
      <c r="AO61" s="24"/>
      <c r="AP61" s="24" t="s">
        <v>14</v>
      </c>
      <c r="AQ61" s="25">
        <v>76</v>
      </c>
      <c r="AR61" s="24"/>
      <c r="AS61" s="24" t="s">
        <v>14</v>
      </c>
      <c r="AT61" s="52"/>
      <c r="AU61" s="26">
        <v>15617</v>
      </c>
      <c r="AV61" s="24">
        <f>49.3333333333/100</f>
        <v>0.49333333333299995</v>
      </c>
      <c r="AW61" s="24">
        <v>64619</v>
      </c>
      <c r="AX61" s="24">
        <v>114.5</v>
      </c>
      <c r="AY61" s="25"/>
    </row>
    <row r="62" spans="1:51">
      <c r="A62" s="28" t="s">
        <v>10391</v>
      </c>
      <c r="B62" s="29" t="s">
        <v>10331</v>
      </c>
      <c r="C62" s="39">
        <v>0</v>
      </c>
      <c r="D62" s="24"/>
      <c r="E62" s="24"/>
      <c r="F62" s="24"/>
      <c r="G62" s="25">
        <v>0</v>
      </c>
      <c r="H62" s="24"/>
      <c r="I62" s="24"/>
      <c r="J62" s="24"/>
      <c r="K62" s="25" t="s">
        <v>14</v>
      </c>
      <c r="L62" s="24"/>
      <c r="M62" s="24"/>
      <c r="N62" s="24"/>
      <c r="O62" s="30" t="s">
        <v>14</v>
      </c>
      <c r="P62" s="24"/>
      <c r="Q62" s="24"/>
      <c r="R62" s="24"/>
      <c r="S62" s="30" t="s">
        <v>14</v>
      </c>
      <c r="T62" s="24"/>
      <c r="U62" s="24"/>
      <c r="V62" s="24"/>
      <c r="W62" s="30" t="s">
        <v>14</v>
      </c>
      <c r="X62" s="24"/>
      <c r="Y62" s="24"/>
      <c r="Z62" s="24"/>
      <c r="AA62" s="30" t="s">
        <v>14</v>
      </c>
      <c r="AB62" s="24"/>
      <c r="AC62" s="24" t="s">
        <v>14</v>
      </c>
      <c r="AD62" s="24" t="s">
        <v>14</v>
      </c>
      <c r="AE62" s="30" t="s">
        <v>14</v>
      </c>
      <c r="AF62" s="24"/>
      <c r="AG62" s="24"/>
      <c r="AH62" s="24" t="s">
        <v>14</v>
      </c>
      <c r="AI62" s="30" t="s">
        <v>14</v>
      </c>
      <c r="AJ62" s="24"/>
      <c r="AK62" s="24"/>
      <c r="AL62" s="24" t="s">
        <v>14</v>
      </c>
      <c r="AM62" s="25" t="s">
        <v>14</v>
      </c>
      <c r="AN62" s="24"/>
      <c r="AO62" s="24"/>
      <c r="AP62" s="24" t="s">
        <v>14</v>
      </c>
      <c r="AQ62" s="25" t="s">
        <v>14</v>
      </c>
      <c r="AR62" s="24"/>
      <c r="AS62" s="24"/>
      <c r="AT62" s="24" t="s">
        <v>14</v>
      </c>
      <c r="AU62" s="26">
        <v>5161</v>
      </c>
      <c r="AV62" s="24">
        <v>0.35499999999999998</v>
      </c>
      <c r="AW62" s="24">
        <v>61645</v>
      </c>
      <c r="AX62" s="24">
        <v>80.7</v>
      </c>
      <c r="AY62" s="25"/>
    </row>
    <row r="63" spans="1:51">
      <c r="A63" s="28" t="s">
        <v>10392</v>
      </c>
      <c r="B63" s="29" t="s">
        <v>10331</v>
      </c>
      <c r="C63" s="39">
        <v>0</v>
      </c>
      <c r="D63" s="24"/>
      <c r="E63" s="24"/>
      <c r="F63" s="24"/>
      <c r="G63" s="25">
        <v>0</v>
      </c>
      <c r="H63" s="24"/>
      <c r="I63" s="24"/>
      <c r="J63" s="24"/>
      <c r="K63" s="25" t="s">
        <v>14</v>
      </c>
      <c r="L63" s="24"/>
      <c r="M63" s="24"/>
      <c r="N63" s="24"/>
      <c r="O63" s="30" t="s">
        <v>14</v>
      </c>
      <c r="P63" s="24"/>
      <c r="Q63" s="24"/>
      <c r="R63" s="24"/>
      <c r="S63" s="30" t="s">
        <v>14</v>
      </c>
      <c r="T63" s="24"/>
      <c r="U63" s="24"/>
      <c r="V63" s="24"/>
      <c r="W63" s="30" t="s">
        <v>14</v>
      </c>
      <c r="X63" s="24"/>
      <c r="Y63" s="24"/>
      <c r="Z63" s="24"/>
      <c r="AA63" s="30" t="s">
        <v>14</v>
      </c>
      <c r="AB63" s="24"/>
      <c r="AC63" s="24" t="s">
        <v>14</v>
      </c>
      <c r="AD63" s="24" t="s">
        <v>14</v>
      </c>
      <c r="AE63" s="30" t="s">
        <v>14</v>
      </c>
      <c r="AF63" s="24"/>
      <c r="AG63" s="24"/>
      <c r="AH63" s="24" t="s">
        <v>14</v>
      </c>
      <c r="AI63" s="30" t="s">
        <v>14</v>
      </c>
      <c r="AJ63" s="24"/>
      <c r="AK63" s="24"/>
      <c r="AL63" s="24" t="s">
        <v>14</v>
      </c>
      <c r="AM63" s="25" t="s">
        <v>14</v>
      </c>
      <c r="AN63" s="24"/>
      <c r="AO63" s="24"/>
      <c r="AP63" s="24" t="s">
        <v>14</v>
      </c>
      <c r="AQ63" s="25">
        <v>443</v>
      </c>
      <c r="AR63" s="24"/>
      <c r="AS63" s="24" t="s">
        <v>14</v>
      </c>
      <c r="AT63" s="52"/>
      <c r="AU63" s="26">
        <v>10367</v>
      </c>
      <c r="AV63" s="24">
        <f>38.3333333333/100</f>
        <v>0.38333333333299996</v>
      </c>
      <c r="AW63" s="24" t="s">
        <v>14</v>
      </c>
      <c r="AX63" s="24">
        <v>103.49</v>
      </c>
      <c r="AY63" s="25"/>
    </row>
    <row r="64" spans="1:51" hidden="1">
      <c r="A64" s="37" t="s">
        <v>10327</v>
      </c>
      <c r="B64" s="38"/>
      <c r="C64" s="25">
        <v>17763</v>
      </c>
      <c r="D64" s="25"/>
      <c r="E64" s="25"/>
      <c r="F64" s="25"/>
      <c r="G64" s="25">
        <v>53171</v>
      </c>
      <c r="H64" s="25"/>
      <c r="I64" s="25"/>
      <c r="J64" s="25"/>
      <c r="K64" s="25">
        <v>97102</v>
      </c>
      <c r="L64" s="25"/>
      <c r="M64" s="25"/>
      <c r="N64" s="25"/>
      <c r="O64" s="25">
        <v>118882</v>
      </c>
      <c r="P64" s="25"/>
      <c r="Q64" s="25"/>
      <c r="R64" s="25"/>
      <c r="S64" s="25">
        <v>114023</v>
      </c>
      <c r="T64" s="25"/>
      <c r="U64" s="25"/>
      <c r="V64" s="25"/>
      <c r="W64" s="25">
        <v>159616</v>
      </c>
      <c r="X64" s="25"/>
      <c r="Y64" s="25"/>
      <c r="Z64" s="25"/>
      <c r="AA64" s="25">
        <v>195581</v>
      </c>
      <c r="AB64" s="25"/>
      <c r="AC64" s="25"/>
      <c r="AD64" s="25"/>
      <c r="AE64" s="25">
        <v>361315</v>
      </c>
      <c r="AF64" s="25"/>
      <c r="AG64" s="25"/>
      <c r="AH64" s="25"/>
      <c r="AI64" s="25">
        <v>326644</v>
      </c>
      <c r="AJ64" s="25"/>
      <c r="AK64" s="25"/>
      <c r="AL64" s="25"/>
      <c r="AM64" s="25"/>
      <c r="AN64" s="25"/>
      <c r="AO64" s="25"/>
      <c r="AP64" s="25"/>
      <c r="AQ64" s="25"/>
      <c r="AR64" s="25"/>
      <c r="AS64" s="25"/>
      <c r="AT64" s="25"/>
      <c r="AU64" s="26"/>
      <c r="AV64" s="25"/>
      <c r="AW64" s="25"/>
      <c r="AX64" s="25"/>
      <c r="AY64" s="25">
        <v>1444097</v>
      </c>
    </row>
    <row r="66" spans="1:47">
      <c r="A66" s="28" t="s">
        <v>10394</v>
      </c>
      <c r="C66" s="23">
        <f>SUMPRODUCT(D3:D4,C3:C4)</f>
        <v>3422.5400000000004</v>
      </c>
      <c r="G66" s="23">
        <f>G3*H3+G5*H5+G8*H8+G10*H10+G11*H11</f>
        <v>4729.8999999999996</v>
      </c>
      <c r="K66" s="23">
        <f>K3*L3+K4*L4+K5*L5+K8*L8+K9*L9+K10*L10+K11*L11+K16*L16</f>
        <v>15448.396666660199</v>
      </c>
      <c r="O66" s="27">
        <f>O3*P3+O4*P4+O5*P5+O8*P8+O9*P9+O10*P10+O11*P11+O15*P15+O16*P16+O19*P19+O20*P20</f>
        <v>20124.759999999995</v>
      </c>
      <c r="S66" s="27">
        <f>S3*T3+S4*T4+S8*T8+S10*T10+S15*T15+S16*T16+S19*T19+S20*T20+S22*T22+S23*T23</f>
        <v>22467.19</v>
      </c>
      <c r="W66" s="27">
        <f>W3*X3+W4*X4+W5*X5+W8*X8+W10*X10+W15*X15+W16*X16+W19*X19+W20*X20+W22*X22+W23*X23+W27*X27</f>
        <v>28520.438461552396</v>
      </c>
      <c r="AA66" s="27">
        <f>AA3*AB3+AA4*AB4+AA5*AB5+AA8*AB8+AA10*AB10+AA16*AB16+AA19*AB19+AA20*AB20+AA22*AB22+AA23*AB23+AA27*AB27+AA35*AB35+AA43*AB43+AA44*AB44</f>
        <v>33260.21</v>
      </c>
      <c r="AE66" s="27">
        <f>AE3*AF3+AE4*AF4+AE8*AF8+AE10*AF10+AE16*AF16+AE19*AF19+AE22*AF22+AE23*AF23+AE27*AF27+AE35*AF35+AE43*AF43+AE44*AF44</f>
        <v>74465.482499991296</v>
      </c>
      <c r="AI66" s="27">
        <f>AI3*AJ3+AI4*AJ4+AI10*AJ10+AI16*AJ16+AI19*AJ19+AI22*AJ22+AI23*AJ23+AI27*AJ27+AI35*AJ35+AI37*AJ37+AI43*AJ43+AI44*AJ44+AI52*AJ52+AI53*AJ53+AI55*AJ55+AI56*AJ56</f>
        <v>70871.535714287893</v>
      </c>
      <c r="AM66" s="23">
        <f>AM10*AN10+AM27*AN27+AM35*AN35+AM43*AN43+AM57*AN57</f>
        <v>64051.410000021802</v>
      </c>
      <c r="AQ66" s="23">
        <f>AQ10*AR10+AQ27*AR27+AQ35*AR35+AQ37*AR37+AQ43*AR43+AQ57*AR57+AQ58*AR58+AQ59*AR59</f>
        <v>121364.30988095995</v>
      </c>
      <c r="AU66" s="23">
        <f>AU10*AV10+AU27*AV27+AU35*AV35+AU37*AV37+AU43*AV43+AU57*AV57+AU58*AV58+AU59*AV59+AU60*AV60+AU61*AV61+AU62*AV62+AU63*AV63</f>
        <v>207836.18666667436</v>
      </c>
    </row>
    <row r="67" spans="1:47">
      <c r="A67" s="28" t="s">
        <v>10395</v>
      </c>
      <c r="C67" s="40">
        <f>SUM(C3:C4)</f>
        <v>10016</v>
      </c>
      <c r="G67" s="40">
        <f>G3+G5+G8+G10+G11</f>
        <v>13682</v>
      </c>
      <c r="K67" s="40">
        <f>K3+K4+K5+K8+K9+K10+K11+K16</f>
        <v>47534</v>
      </c>
      <c r="O67" s="41">
        <f>O3+O4+O5+O8+O9+O10+O11+O15+O16+O19+O20</f>
        <v>62809</v>
      </c>
      <c r="S67" s="41">
        <f>S3+S4+S8+S10+S15+S16+S19+S20+S22+S23</f>
        <v>70721</v>
      </c>
      <c r="W67" s="41">
        <f>W3+W4+W5+W8+W10+W15+W16+W19+W20+W22+W23+W27</f>
        <v>86152</v>
      </c>
      <c r="AA67" s="41">
        <f>AA3+AA4+AA5+AA8+AA10+AA16+AA19+AA20+AA22+AA23+AA27+AA35+AA43+AA44</f>
        <v>104037</v>
      </c>
      <c r="AE67" s="41">
        <f>AE3+AE4+AE8+AE10+AE16+AE22+AE23+AE27+AE35+AE43+AE44</f>
        <v>231826</v>
      </c>
      <c r="AI67" s="41">
        <f>AI3+AI4+AI10+AI16+AI19+AI22+AI23+AI27+AI35+AI37+AI43+AI44+AI52+AI53+AI55+AI56</f>
        <v>241903</v>
      </c>
      <c r="AM67" s="40">
        <f>AM10+AM27+AM35+AM43+AM57</f>
        <v>226354</v>
      </c>
      <c r="AQ67" s="40">
        <f>AQ10+AQ27+AQ35+AQ37+AQ57+AQ43+AQ58+AQ59</f>
        <v>421332</v>
      </c>
      <c r="AU67" s="40">
        <f>AU10+AU27+AU35+AU37+AU43+AU57+AU58+AU59+AU60+AU61+AU62+AU63</f>
        <v>692609</v>
      </c>
    </row>
    <row r="68" spans="1:47" s="43" customFormat="1" ht="28.8">
      <c r="A68" s="42" t="s">
        <v>10393</v>
      </c>
      <c r="C68" s="44">
        <f>C66/C67</f>
        <v>0.34170726837060705</v>
      </c>
      <c r="G68" s="44">
        <f>G66/G67</f>
        <v>0.34570238269258879</v>
      </c>
      <c r="K68" s="44">
        <f>K66/K67</f>
        <v>0.32499677423865442</v>
      </c>
      <c r="O68" s="45">
        <f>O66/O67</f>
        <v>0.32041204286009961</v>
      </c>
      <c r="S68" s="45">
        <f>S66/S67</f>
        <v>0.31768767409963095</v>
      </c>
      <c r="W68" s="45">
        <f>W66/W67</f>
        <v>0.33104789745510721</v>
      </c>
      <c r="AA68" s="45">
        <f>AA66/AA67</f>
        <v>0.31969597354787238</v>
      </c>
      <c r="AE68" s="45">
        <f>AE66/AE67</f>
        <v>0.32121281694025389</v>
      </c>
      <c r="AI68" s="45">
        <f>AI66/AI67</f>
        <v>0.29297501773143736</v>
      </c>
      <c r="AM68" s="44">
        <f>AM66/AM67</f>
        <v>0.28297008226062631</v>
      </c>
      <c r="AQ68" s="44">
        <f>AQ66/AQ67</f>
        <v>0.28804911537922578</v>
      </c>
      <c r="AU68" s="44">
        <f>AU66/AU67</f>
        <v>0.30007722490853334</v>
      </c>
    </row>
    <row r="69" spans="1:47">
      <c r="A69" s="28" t="s">
        <v>10394</v>
      </c>
      <c r="C69" s="46">
        <f>C3*E3</f>
        <v>321660500</v>
      </c>
      <c r="G69" s="46">
        <f>G3*I3+G5*I5+G10*I10+G11*I11</f>
        <v>596328375</v>
      </c>
      <c r="K69" s="46">
        <f>K3*M3+K10*M10+K11*M11+K16*M16</f>
        <v>2376327200</v>
      </c>
      <c r="O69" s="27">
        <f>O3*Q3+O5*Q5+O9*Q9+O10*Q10+O11*Q11+O15*Q15+O16*Q16+O19*Q19+O20*Q20</f>
        <v>2862386632.5</v>
      </c>
      <c r="S69" s="47">
        <f>S3*U3+S10*U10+S15*U15+S16*U16+S19*U19+S20*U20+S22*U22</f>
        <v>3596888628.333333</v>
      </c>
      <c r="W69" s="47">
        <f>W3*Y3+W5*Y5+W10*Y10+W15*Y15+W16*Y16+W19*Y19+W22*Y22+W23*Y23+W27*Y27</f>
        <v>5685095725.5555553</v>
      </c>
      <c r="AA69" s="47">
        <f>AA3*AC3+AA5*AC5+AA10*AC10+AA16*AC16+AA19*AC19+AA22*AC22+AA23*AC23+AA27*AC27+AA35*AC35+AA37*AC37+AA43*AC43+AA44*AC44</f>
        <v>6474952346.7857132</v>
      </c>
      <c r="AE69" s="47">
        <f>AE3*AG3+AE10*AG10+AE16*AG16+AE19*AG19+AE22*AG22+AE23*AG23+AE27*AG27+AE35*AG35+AE37*AG37+AE43*AG43+AE44*AG44</f>
        <v>12557759034.166676</v>
      </c>
      <c r="AI69" s="47">
        <f>AI3*AK3+AI4*AK4+AI10*AK10+AI16*AK16+AI19*AK19+AI22*AK22+AI23*AK23+AI27*AK27+AI35*AK35+AI37*AK37+AI43*AK43+AI44*AK44+AI52*AK52+AI53*AK53+AI55*AK55+AI56*AK56</f>
        <v>12354790526.42857</v>
      </c>
      <c r="AM69" s="23">
        <f>AM27*AO27+AM35*AO35+AM43*AO43+AM57*AO57</f>
        <v>10713100863.333336</v>
      </c>
      <c r="AQ69" s="46">
        <f>AQ27*AS27+AQ35*AS35+AQ37*AS37+AQ43*AS43+AQ57*AS57+AQ58*AS58+AQ59*AS59</f>
        <v>21783016654</v>
      </c>
      <c r="AU69" s="46">
        <f>AU27*AW27+AU35*AW35+AU43*AW43+AU57*AW57+AU58*AW58+AU59*AW59+AU60*AW60+AU61*AW61+AU62*AW62</f>
        <v>39924872420.5</v>
      </c>
    </row>
    <row r="70" spans="1:47">
      <c r="A70" s="28" t="s">
        <v>10395</v>
      </c>
      <c r="C70" s="46">
        <f>C3</f>
        <v>9674</v>
      </c>
      <c r="G70" s="46">
        <f>G3+G5+G10+G11</f>
        <v>12999</v>
      </c>
      <c r="K70" s="46">
        <f>K3+K10+K11+K16</f>
        <v>43275</v>
      </c>
      <c r="O70" s="47">
        <f>O3+O5+O9+O10+O11+O15+O16+O19+O20</f>
        <v>58251</v>
      </c>
      <c r="S70" s="47">
        <f>S3+S10+S15+S16+S19+S20+S22</f>
        <v>66737</v>
      </c>
      <c r="W70" s="47">
        <f>W3+W5+W10+W15+W16+W19+W22+W23+W27</f>
        <v>83962</v>
      </c>
      <c r="AA70" s="47">
        <f>AA3+AA5+AA10+AA16+AA19+AA22+AA23+AA27+AA35+AA43+AA44</f>
        <v>100932</v>
      </c>
      <c r="AE70" s="47">
        <f>AE3+AE10+AE16+AE19+AE22+AE23+AE27+AE35+AE37+AE43+AE44</f>
        <v>236509</v>
      </c>
      <c r="AI70" s="47">
        <f>AI3+AI4+AI10+AI16+AI19+AI22+AI23+AI27+AI35+AI37+AI43+AI44+AI52+AI53+AI55+AI56</f>
        <v>241903</v>
      </c>
      <c r="AM70" s="46">
        <f>AM27+AM35+AM43+AM57</f>
        <v>216229</v>
      </c>
      <c r="AQ70" s="46">
        <f>AQ27+AQ35+AQ37+AQ43+AQ57+AQ58+AQ59</f>
        <v>403679</v>
      </c>
      <c r="AU70" s="46">
        <f>AU27+AU35+AU43+AU57+AU58+AU59+AU60+AU61+AU62</f>
        <v>626585</v>
      </c>
    </row>
    <row r="71" spans="1:47" s="49" customFormat="1">
      <c r="A71" s="48" t="s">
        <v>10398</v>
      </c>
      <c r="C71" s="49">
        <f>C69/C70</f>
        <v>33250</v>
      </c>
      <c r="G71" s="49">
        <f>G69/G70</f>
        <v>45874.942303254094</v>
      </c>
      <c r="K71" s="49">
        <f>K69/K70</f>
        <v>54912.240323512422</v>
      </c>
      <c r="O71" s="51">
        <f>O69/O70</f>
        <v>49138.841092856776</v>
      </c>
      <c r="S71" s="50">
        <f>S69/S70</f>
        <v>53896.468650573639</v>
      </c>
      <c r="W71" s="50">
        <f>W69/W70</f>
        <v>67710.341887467614</v>
      </c>
      <c r="AA71" s="50">
        <f>AA69/AA70</f>
        <v>64151.630273706192</v>
      </c>
      <c r="AE71" s="50">
        <f>AE69/AE70</f>
        <v>53096.32628849928</v>
      </c>
      <c r="AI71" s="50">
        <f>AI69/AI70</f>
        <v>51073.324954335294</v>
      </c>
      <c r="AM71" s="51">
        <f>AM69/AM70</f>
        <v>49545.162135205435</v>
      </c>
      <c r="AQ71" s="49">
        <f>AQ69/AQ70</f>
        <v>53961.233192710046</v>
      </c>
      <c r="AU71" s="49">
        <f>AU69/AU70</f>
        <v>63718.206501113178</v>
      </c>
    </row>
    <row r="72" spans="1:47">
      <c r="A72" s="28" t="s">
        <v>10394</v>
      </c>
      <c r="C72" s="40">
        <f>C3*F3</f>
        <v>232176</v>
      </c>
      <c r="G72" s="23">
        <f>G3*J3+G5*J5+G10*J10+G11*J11</f>
        <v>429089.59999992</v>
      </c>
      <c r="K72" s="23">
        <f>K3*N3+K10*N10+K11*N11+K16*N16</f>
        <v>2045889</v>
      </c>
      <c r="O72" s="27">
        <f>O3*R3+O5*R5+O9*R9+O10*R10+O11*R11+O15*R15+O16*R16+O19*R19+O20*R20</f>
        <v>2341380.2000000002</v>
      </c>
      <c r="S72" s="27">
        <f>S3*V3+S10*V10+S15*V15+S16*V16+S19*V19+S20*V20+S22*V22</f>
        <v>3078016.5714293197</v>
      </c>
      <c r="W72" s="27">
        <f>W3*Z3+W5*Z5+W10*Z10+W15*Z15+W16*Z16+W19*Z19+W22*Z22+W23*Z23+W27*Z27</f>
        <v>4834118.7333326805</v>
      </c>
      <c r="AA72" s="27">
        <f>AA3*AD3+AA10*AD10+AA16*AD16+AA19*AD19+AA22*AD22+AA23*AD23+AA27*AD27+AA35*AD35+AA37*AD37+AA43*AD43</f>
        <v>6514616.1142868502</v>
      </c>
      <c r="AE72" s="27">
        <f>AE3*AH3+AE10*AH10+AE16*AH16+AE19*AH19+AE22*AH22+AE23*AH23+AE27*AH27+AE35*AH35+AE37*AH37+AE43*AH43</f>
        <v>17197949.733335063</v>
      </c>
      <c r="AI72" s="27">
        <f>AI3*AL3+AI4*AL4+AI10*AL10+AI16*AL16+AI19*AL19+AI22*AL22+AI23*AL23+AI27*AL27+AI35*AL35+AI37*AL37+AI43*AL43+AI52*AL52+AI53*AL53+AI55*AL55+AI56*AL56</f>
        <v>16817247.600000001</v>
      </c>
      <c r="AM72" s="23">
        <f>AM10*AP10+AM27*AP27+AM35*AP35+AM43*AP43+AM57*AP57</f>
        <v>16715083.99999591</v>
      </c>
      <c r="AQ72" s="23">
        <f>AQ10*AT10+AQ27*AT27+AQ35*AT35+AQ37*AT37+AQ43*AT43+AQ57*AT57+AQ58*AT58+AQ59*AT59</f>
        <v>32067103.566667255</v>
      </c>
      <c r="AU72" s="23">
        <f>AU10*AX10+AU27*AX27+AU35*AX35+AU37*AX37+AU43*AX43+AU57*AX57+AU59*AX59+AU60*AX60+AU61*AX61+AU62*AX62+AU63*AX63</f>
        <v>52235817.230000004</v>
      </c>
    </row>
    <row r="73" spans="1:47">
      <c r="A73" s="28" t="s">
        <v>10395</v>
      </c>
      <c r="C73" s="40">
        <f>C3</f>
        <v>9674</v>
      </c>
      <c r="G73" s="40">
        <f>G3+G5+G10+G11</f>
        <v>12999</v>
      </c>
      <c r="K73" s="40">
        <f>K3+K10+K11+K16</f>
        <v>43275</v>
      </c>
      <c r="O73" s="41">
        <f>O3+O5+O9+O10+O11+O15+O16+O19+O20</f>
        <v>58251</v>
      </c>
      <c r="S73" s="41">
        <f>S3+S10+S15+S16+S19+S20+S22</f>
        <v>66737</v>
      </c>
      <c r="W73" s="41">
        <f>W3+W5+W10+W15+W16+W19+W22+W23+W27</f>
        <v>83962</v>
      </c>
      <c r="AA73" s="41">
        <f>AA3+AA10+AA16+AA19+AA22+AA23+AA27+AA35+AA37+AA43</f>
        <v>100232</v>
      </c>
      <c r="AE73" s="41">
        <f>AE3+AE10+AE16+AE19+AE22+AE23+AE27+AE35+AE37+AE43</f>
        <v>235561</v>
      </c>
      <c r="AI73" s="41">
        <f>AI3+AI4+AI10+AI16+AI19+AI22+AI23+AI27+AI35+AI37+AI43+AI52+AI53+AI55+AI56</f>
        <v>241161</v>
      </c>
      <c r="AM73" s="40">
        <f>AM10+AM27+AM35+AM43+AM57</f>
        <v>226354</v>
      </c>
      <c r="AQ73" s="40">
        <f>AQ10+AQ27+AQ35+AQ37+AQ57+AQ43+AQ58+AQ59</f>
        <v>421332</v>
      </c>
      <c r="AU73" s="40">
        <f>AU10+AU27+AU35+AU37+AU43+AU57+AU59+AU60+AU61+AU62+AU63</f>
        <v>653151</v>
      </c>
    </row>
    <row r="74" spans="1:47" s="54" customFormat="1" ht="28.8">
      <c r="A74" s="53" t="s">
        <v>10400</v>
      </c>
      <c r="C74" s="54">
        <f>C72/C73</f>
        <v>24</v>
      </c>
      <c r="G74" s="55">
        <f>G72/G73</f>
        <v>33.009431494724211</v>
      </c>
      <c r="K74" s="55">
        <f>K72/K73</f>
        <v>47.276464471403813</v>
      </c>
      <c r="O74" s="56">
        <f>O72/O73</f>
        <v>40.194678202949312</v>
      </c>
      <c r="S74" s="56">
        <f>S72/S73</f>
        <v>46.121590293679965</v>
      </c>
      <c r="W74" s="56">
        <f>W72/W73</f>
        <v>57.575078408478603</v>
      </c>
      <c r="AA74" s="56">
        <f>AA72/AA73</f>
        <v>64.99537188010666</v>
      </c>
      <c r="AE74" s="56">
        <f>AE72/AE73</f>
        <v>73.00847650220139</v>
      </c>
      <c r="AI74" s="56">
        <f>AI72/AI73</f>
        <v>69.73452423899387</v>
      </c>
      <c r="AM74" s="55">
        <f>AM72/AM73</f>
        <v>73.844880143473986</v>
      </c>
      <c r="AQ74" s="55">
        <f>AQ72/AQ73</f>
        <v>76.108872733775868</v>
      </c>
      <c r="AU74" s="55">
        <f>AU72/AU73</f>
        <v>79.97510105626418</v>
      </c>
    </row>
  </sheetData>
  <autoFilter ref="A1:AZ64" xr:uid="{37DA9E4C-976A-4F8B-BD62-B9FC43C3AEDD}">
    <filterColumn colId="1">
      <filters>
        <filter val="EV"/>
      </filters>
    </filterColumn>
  </autoFilter>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FB80-7A4F-7A43-A5DA-D6D75D1F6891}">
  <dimension ref="A1:C14"/>
  <sheetViews>
    <sheetView workbookViewId="0">
      <selection activeCell="C1" sqref="C1"/>
    </sheetView>
  </sheetViews>
  <sheetFormatPr defaultColWidth="11" defaultRowHeight="14.4"/>
  <sheetData>
    <row r="1" spans="1:3">
      <c r="A1" t="s">
        <v>27</v>
      </c>
      <c r="B1" t="s">
        <v>10421</v>
      </c>
      <c r="C1" t="s">
        <v>10505</v>
      </c>
    </row>
    <row r="2" spans="1:3">
      <c r="A2">
        <v>2011</v>
      </c>
      <c r="B2">
        <v>34.145537910736259</v>
      </c>
      <c r="C2">
        <f>SUM(ev_kwh_calcs!C3:C63)</f>
        <v>10092</v>
      </c>
    </row>
    <row r="3" spans="1:3">
      <c r="A3">
        <v>2012</v>
      </c>
      <c r="B3">
        <v>36.143598197275992</v>
      </c>
      <c r="C3">
        <f>SUM(ev_kwh_calcs!G3:G63)</f>
        <v>29710</v>
      </c>
    </row>
    <row r="4" spans="1:3">
      <c r="A4">
        <v>2013</v>
      </c>
      <c r="B4">
        <v>37.18641937925679</v>
      </c>
      <c r="C4">
        <f>SUM(ev_kwh_calcs!K3:K63)</f>
        <v>74008</v>
      </c>
    </row>
    <row r="5" spans="1:3">
      <c r="A5">
        <v>2014</v>
      </c>
      <c r="B5">
        <v>37.155459007293466</v>
      </c>
      <c r="C5">
        <f>SUM(ev_kwh_calcs!O3:O63)</f>
        <v>100077</v>
      </c>
    </row>
    <row r="6" spans="1:3">
      <c r="A6">
        <v>2015</v>
      </c>
      <c r="B6">
        <v>37.980320246599405</v>
      </c>
      <c r="C6">
        <f>SUM(ev_kwh_calcs!S3:S63)</f>
        <v>98630</v>
      </c>
    </row>
    <row r="7" spans="1:3">
      <c r="A7">
        <v>2016</v>
      </c>
      <c r="B7">
        <v>38.366760024019911</v>
      </c>
      <c r="C7">
        <f>SUM(ev_kwh_calcs!G6:G68)</f>
        <v>90747.245702382686</v>
      </c>
    </row>
    <row r="8" spans="1:3">
      <c r="A8">
        <v>2017</v>
      </c>
      <c r="B8">
        <v>39.255344218305083</v>
      </c>
      <c r="C8">
        <f>SUM(ev_kwh_calcs!G7:G69)</f>
        <v>596418449.24570239</v>
      </c>
    </row>
    <row r="9" spans="1:3">
      <c r="A9">
        <v>2018</v>
      </c>
      <c r="B9">
        <v>40.194054088657708</v>
      </c>
      <c r="C9">
        <f>SUM(ev_kwh_calcs!G8:G70)</f>
        <v>596418699.24570239</v>
      </c>
    </row>
    <row r="10" spans="1:3">
      <c r="A10">
        <v>2019</v>
      </c>
      <c r="B10">
        <v>40.22276842147339</v>
      </c>
      <c r="C10">
        <f>SUM(ev_kwh_calcs!G9:G71)</f>
        <v>596463891.18800569</v>
      </c>
    </row>
    <row r="11" spans="1:3">
      <c r="A11">
        <v>2020</v>
      </c>
      <c r="B11">
        <v>41.233472588576511</v>
      </c>
      <c r="C11">
        <f>SUM(ev_kwh_calcs!G10:G72)</f>
        <v>596892887.78800559</v>
      </c>
    </row>
    <row r="12" spans="1:3">
      <c r="A12">
        <v>2021</v>
      </c>
      <c r="B12">
        <v>42.835194386242641</v>
      </c>
      <c r="C12">
        <f>SUM(ev_kwh_calcs!G11:G73)</f>
        <v>596903486.78800559</v>
      </c>
    </row>
    <row r="13" spans="1:3">
      <c r="A13">
        <v>2022</v>
      </c>
      <c r="B13">
        <v>44.741987477238027</v>
      </c>
      <c r="C13">
        <f>SUM(ev_kwh_calcs!G12:G74)</f>
        <v>596903327.79743707</v>
      </c>
    </row>
    <row r="14" spans="1:3">
      <c r="C14">
        <f>SUM(ev_kwh_calcs!G13:G75)</f>
        <v>596900953.79743707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6DD7-8159-0A49-AA49-74AF32114413}">
  <dimension ref="A1:K26"/>
  <sheetViews>
    <sheetView workbookViewId="0">
      <selection activeCell="G28" sqref="G28"/>
    </sheetView>
  </sheetViews>
  <sheetFormatPr defaultColWidth="11" defaultRowHeight="14.4"/>
  <cols>
    <col min="1" max="1" width="34.109375" customWidth="1"/>
    <col min="2" max="2" width="12.33203125" bestFit="1" customWidth="1"/>
    <col min="3" max="3" width="17.109375" bestFit="1" customWidth="1"/>
    <col min="4" max="4" width="16.77734375" bestFit="1" customWidth="1"/>
    <col min="8" max="8" width="17" bestFit="1" customWidth="1"/>
    <col min="9" max="9" width="11" bestFit="1" customWidth="1"/>
    <col min="10" max="10" width="18.109375" bestFit="1" customWidth="1"/>
  </cols>
  <sheetData>
    <row r="1" spans="1:11">
      <c r="A1" s="31" t="s">
        <v>10325</v>
      </c>
      <c r="B1" s="57" t="s">
        <v>10401</v>
      </c>
      <c r="C1" s="57" t="s">
        <v>10403</v>
      </c>
      <c r="D1" s="19" t="s">
        <v>10402</v>
      </c>
      <c r="G1" t="s">
        <v>10414</v>
      </c>
      <c r="H1" t="s">
        <v>10418</v>
      </c>
      <c r="I1" t="s">
        <v>10415</v>
      </c>
      <c r="J1" t="s">
        <v>10419</v>
      </c>
      <c r="K1" t="s">
        <v>10420</v>
      </c>
    </row>
    <row r="2" spans="1:11">
      <c r="A2" s="28" t="s">
        <v>10330</v>
      </c>
      <c r="B2" s="30">
        <v>30200</v>
      </c>
      <c r="C2" s="30" t="s">
        <v>10404</v>
      </c>
      <c r="D2">
        <v>48</v>
      </c>
      <c r="G2">
        <v>2010</v>
      </c>
      <c r="H2">
        <v>22.59206</v>
      </c>
      <c r="I2">
        <f>H2*B23</f>
        <v>34.815512066762466</v>
      </c>
      <c r="J2">
        <v>25.70318</v>
      </c>
      <c r="K2">
        <f>J2*B26</f>
        <v>34.569070957433418</v>
      </c>
    </row>
    <row r="3" spans="1:11">
      <c r="A3" s="28" t="s">
        <v>10332</v>
      </c>
      <c r="B3" s="30">
        <v>2594</v>
      </c>
      <c r="C3" s="30" t="s">
        <v>10405</v>
      </c>
      <c r="D3">
        <v>36</v>
      </c>
      <c r="G3">
        <v>2011</v>
      </c>
      <c r="H3">
        <v>22.288440000000001</v>
      </c>
      <c r="I3">
        <f>H3*B23</f>
        <v>34.347618223805675</v>
      </c>
      <c r="J3">
        <v>25.388269999999999</v>
      </c>
      <c r="K3">
        <f>J3*B26</f>
        <v>34.145537910736259</v>
      </c>
    </row>
    <row r="4" spans="1:11">
      <c r="A4" s="28" t="s">
        <v>10333</v>
      </c>
      <c r="B4" s="30">
        <v>196</v>
      </c>
      <c r="C4" s="30" t="s">
        <v>10343</v>
      </c>
      <c r="D4">
        <v>33.5</v>
      </c>
      <c r="G4">
        <v>2012</v>
      </c>
      <c r="H4">
        <v>23.565930000000002</v>
      </c>
      <c r="I4">
        <f>H4*B23</f>
        <v>36.316295206345927</v>
      </c>
      <c r="J4">
        <v>26.873889999999999</v>
      </c>
      <c r="K4">
        <f>J4*B26</f>
        <v>36.143598197275992</v>
      </c>
    </row>
    <row r="5" spans="1:11">
      <c r="A5" s="28" t="s">
        <v>10334</v>
      </c>
      <c r="B5" s="30">
        <v>0</v>
      </c>
      <c r="C5" s="30" t="s">
        <v>10411</v>
      </c>
      <c r="G5">
        <v>2013</v>
      </c>
      <c r="H5">
        <v>24.178879999999999</v>
      </c>
      <c r="I5">
        <f>H5*B23</f>
        <v>37.260882292309851</v>
      </c>
      <c r="J5">
        <v>27.649260000000002</v>
      </c>
      <c r="K5">
        <f>J5*B26</f>
        <v>37.18641937925679</v>
      </c>
    </row>
    <row r="6" spans="1:11">
      <c r="A6" s="28" t="s">
        <v>10336</v>
      </c>
      <c r="B6" s="30">
        <v>1964</v>
      </c>
      <c r="C6" s="30" t="s">
        <v>10406</v>
      </c>
      <c r="D6">
        <v>29.5</v>
      </c>
      <c r="G6">
        <v>2014</v>
      </c>
      <c r="H6">
        <v>24.110469999999999</v>
      </c>
      <c r="I6">
        <f>H6*B23</f>
        <v>37.155459007293466</v>
      </c>
      <c r="J6">
        <v>27.626239999999999</v>
      </c>
      <c r="K6">
        <f>J6*B26</f>
        <v>37.155459007293466</v>
      </c>
    </row>
    <row r="7" spans="1:11">
      <c r="A7" s="28" t="s">
        <v>10337</v>
      </c>
      <c r="B7" s="30">
        <v>407</v>
      </c>
      <c r="C7" s="30" t="s">
        <v>10407</v>
      </c>
      <c r="G7">
        <v>2015</v>
      </c>
      <c r="H7">
        <v>24.64986</v>
      </c>
      <c r="I7">
        <f>H7*B23</f>
        <v>37.986686396636934</v>
      </c>
      <c r="J7">
        <v>28.239550000000001</v>
      </c>
      <c r="K7">
        <f>J7*B26</f>
        <v>37.980320246599405</v>
      </c>
    </row>
    <row r="8" spans="1:11">
      <c r="A8" s="28" t="s">
        <v>10338</v>
      </c>
      <c r="B8" s="30">
        <v>16750</v>
      </c>
      <c r="C8" s="30" t="s">
        <v>10408</v>
      </c>
      <c r="D8">
        <v>20.428571428600002</v>
      </c>
      <c r="G8">
        <v>2016</v>
      </c>
      <c r="H8">
        <v>24.708259999999999</v>
      </c>
      <c r="I8">
        <f>H8*B23</f>
        <v>38.076683763176284</v>
      </c>
      <c r="J8">
        <v>28.526879999999998</v>
      </c>
      <c r="K8">
        <f>J8*B26</f>
        <v>38.366760024019911</v>
      </c>
    </row>
    <row r="9" spans="1:11">
      <c r="A9" s="28" t="s">
        <v>10339</v>
      </c>
      <c r="B9" s="30">
        <v>1184</v>
      </c>
      <c r="C9" s="30" t="s">
        <v>10409</v>
      </c>
      <c r="D9">
        <v>25</v>
      </c>
      <c r="G9">
        <v>2017</v>
      </c>
      <c r="H9">
        <v>24.861730000000001</v>
      </c>
      <c r="I9">
        <f>H9*B23</f>
        <v>38.313188828977545</v>
      </c>
      <c r="J9">
        <v>29.187570000000001</v>
      </c>
      <c r="K9">
        <f>J9*B26</f>
        <v>39.255344218305083</v>
      </c>
    </row>
    <row r="10" spans="1:11">
      <c r="A10" s="28" t="s">
        <v>10343</v>
      </c>
      <c r="B10" s="30">
        <v>1145</v>
      </c>
      <c r="C10" s="30" t="s">
        <v>10343</v>
      </c>
      <c r="D10">
        <v>33.5</v>
      </c>
      <c r="G10">
        <v>2018</v>
      </c>
      <c r="H10">
        <v>25.105519999999999</v>
      </c>
      <c r="I10">
        <f>H10*B23</f>
        <v>38.688881602755409</v>
      </c>
      <c r="J10">
        <v>29.885529999999999</v>
      </c>
      <c r="K10">
        <f>J10*B26</f>
        <v>40.194054088657708</v>
      </c>
    </row>
    <row r="11" spans="1:11">
      <c r="A11" s="28" t="s">
        <v>10344</v>
      </c>
      <c r="B11" s="30">
        <v>1503</v>
      </c>
      <c r="C11" s="30" t="s">
        <v>10410</v>
      </c>
      <c r="D11">
        <v>30.5</v>
      </c>
      <c r="G11">
        <v>2019</v>
      </c>
      <c r="H11">
        <v>24.908349999999999</v>
      </c>
      <c r="I11">
        <f>H11*B23</f>
        <v>38.385032617129326</v>
      </c>
      <c r="J11">
        <v>29.906880000000001</v>
      </c>
      <c r="K11">
        <f>J11*B26</f>
        <v>40.22276842147339</v>
      </c>
    </row>
    <row r="12" spans="1:11">
      <c r="A12" s="28" t="s">
        <v>10347</v>
      </c>
      <c r="B12" s="30">
        <v>6092</v>
      </c>
      <c r="C12" s="30" t="s">
        <v>10411</v>
      </c>
      <c r="G12">
        <v>2020</v>
      </c>
      <c r="H12">
        <v>25.38325</v>
      </c>
      <c r="I12">
        <f>H12*B23</f>
        <v>39.116877640580292</v>
      </c>
      <c r="J12">
        <v>30.658370000000001</v>
      </c>
      <c r="K12">
        <f>J12*B26</f>
        <v>41.233472588576511</v>
      </c>
    </row>
    <row r="13" spans="1:11">
      <c r="A13" s="28" t="s">
        <v>10348</v>
      </c>
      <c r="B13" s="30">
        <v>774</v>
      </c>
      <c r="C13" s="30" t="s">
        <v>10411</v>
      </c>
      <c r="G13">
        <v>2021</v>
      </c>
      <c r="H13">
        <v>25.42454</v>
      </c>
      <c r="I13">
        <f>H13*B23</f>
        <v>39.180507627984568</v>
      </c>
      <c r="J13">
        <v>31.849299999999999</v>
      </c>
      <c r="K13">
        <f>J13*B26</f>
        <v>42.835194386242641</v>
      </c>
    </row>
    <row r="14" spans="1:11">
      <c r="A14" s="28" t="s">
        <v>10350</v>
      </c>
      <c r="B14" s="30">
        <v>357</v>
      </c>
      <c r="C14" s="30" t="s">
        <v>10411</v>
      </c>
      <c r="G14">
        <v>2022</v>
      </c>
      <c r="H14">
        <v>26.359649999999998</v>
      </c>
      <c r="I14">
        <f>H14*B23</f>
        <v>40.621559638679926</v>
      </c>
      <c r="J14">
        <v>33.267060000000001</v>
      </c>
      <c r="K14">
        <f>J14*B26</f>
        <v>44.741987477238027</v>
      </c>
    </row>
    <row r="15" spans="1:11">
      <c r="A15" s="28" t="s">
        <v>10351</v>
      </c>
      <c r="B15" s="30">
        <v>359</v>
      </c>
      <c r="C15" s="30" t="s">
        <v>10411</v>
      </c>
    </row>
    <row r="18" spans="1:11">
      <c r="I18">
        <f>AVERAGE(I2:I14)</f>
        <v>37.712706531725978</v>
      </c>
      <c r="K18">
        <f>AVERAGE(K2:K14)</f>
        <v>38.771537454085276</v>
      </c>
    </row>
    <row r="19" spans="1:11">
      <c r="A19" t="s">
        <v>10394</v>
      </c>
      <c r="B19" s="59">
        <f>B2*D2+B3*D3+B4*D4+B6*D6+B8*D8+B9*D9+B10*D10+B11*D11</f>
        <v>2063465.5714290501</v>
      </c>
    </row>
    <row r="20" spans="1:11">
      <c r="A20" t="s">
        <v>10395</v>
      </c>
      <c r="B20" s="58">
        <f>B2+B3+B4+B6+B8+B9+B10+B11</f>
        <v>55536</v>
      </c>
    </row>
    <row r="21" spans="1:11">
      <c r="A21" t="s">
        <v>10412</v>
      </c>
      <c r="B21">
        <f>B19/B20</f>
        <v>37.155459007293466</v>
      </c>
    </row>
    <row r="22" spans="1:11">
      <c r="A22" t="s">
        <v>10416</v>
      </c>
      <c r="B22" s="60">
        <v>24.110469999999999</v>
      </c>
    </row>
    <row r="23" spans="1:11">
      <c r="A23" t="s">
        <v>10413</v>
      </c>
      <c r="B23">
        <f>B21/B22</f>
        <v>1.5410507969066329</v>
      </c>
    </row>
    <row r="25" spans="1:11">
      <c r="A25" t="s">
        <v>10417</v>
      </c>
      <c r="B25">
        <v>27.626239999999999</v>
      </c>
    </row>
    <row r="26" spans="1:11">
      <c r="A26" t="s">
        <v>10413</v>
      </c>
      <c r="B26">
        <f>B21/B25</f>
        <v>1.3449336213430951</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F5F1E-6382-A746-A4D4-5FAC02D1BF2C}">
  <dimension ref="A1:C8"/>
  <sheetViews>
    <sheetView workbookViewId="0">
      <selection activeCell="D11" sqref="D11"/>
    </sheetView>
  </sheetViews>
  <sheetFormatPr defaultColWidth="8.77734375" defaultRowHeight="14.4"/>
  <cols>
    <col min="1" max="1" width="14" bestFit="1" customWidth="1"/>
    <col min="2" max="2" width="4.77734375" bestFit="1" customWidth="1"/>
    <col min="3" max="3" width="21" customWidth="1"/>
  </cols>
  <sheetData>
    <row r="1" spans="1:3">
      <c r="A1" t="s">
        <v>10438</v>
      </c>
      <c r="B1" t="s">
        <v>10313</v>
      </c>
      <c r="C1" t="s">
        <v>236</v>
      </c>
    </row>
    <row r="2" spans="1:3">
      <c r="A2" t="s">
        <v>10439</v>
      </c>
      <c r="B2">
        <v>43.5</v>
      </c>
      <c r="C2" t="s">
        <v>10440</v>
      </c>
    </row>
    <row r="3" spans="1:3">
      <c r="A3" t="s">
        <v>10441</v>
      </c>
      <c r="B3">
        <v>32.200000000000003</v>
      </c>
      <c r="C3" t="s">
        <v>10440</v>
      </c>
    </row>
    <row r="4" spans="1:3">
      <c r="A4" t="s">
        <v>10442</v>
      </c>
      <c r="B4">
        <v>36</v>
      </c>
      <c r="C4" t="s">
        <v>10440</v>
      </c>
    </row>
    <row r="5" spans="1:3">
      <c r="A5" t="s">
        <v>10443</v>
      </c>
      <c r="B5">
        <v>20.428571428600002</v>
      </c>
      <c r="C5" t="s">
        <v>10444</v>
      </c>
    </row>
    <row r="6" spans="1:3">
      <c r="A6" t="s">
        <v>10445</v>
      </c>
      <c r="B6">
        <v>20.428571428600002</v>
      </c>
      <c r="C6" t="s">
        <v>10444</v>
      </c>
    </row>
    <row r="7" spans="1:3">
      <c r="A7" t="s">
        <v>10446</v>
      </c>
      <c r="B7">
        <v>24.7</v>
      </c>
      <c r="C7" t="s">
        <v>10440</v>
      </c>
    </row>
    <row r="8" spans="1:3">
      <c r="A8" t="s">
        <v>10447</v>
      </c>
      <c r="B8">
        <v>48</v>
      </c>
      <c r="C8" t="s">
        <v>10440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EA6-736E-476C-A09F-F958574FE632}">
  <sheetPr codeName="Sheet12"/>
  <dimension ref="A1:C7"/>
  <sheetViews>
    <sheetView workbookViewId="0">
      <selection activeCell="C30" sqref="C30"/>
    </sheetView>
  </sheetViews>
  <sheetFormatPr defaultColWidth="8.77734375" defaultRowHeight="14.4"/>
  <cols>
    <col min="1" max="1" width="21.109375" customWidth="1"/>
    <col min="2" max="2" width="13" customWidth="1"/>
    <col min="3" max="3" width="95.6640625" style="99" customWidth="1"/>
  </cols>
  <sheetData>
    <row r="1" spans="1:3">
      <c r="A1" t="s">
        <v>37</v>
      </c>
      <c r="B1" t="s">
        <v>36</v>
      </c>
      <c r="C1" s="99" t="s">
        <v>63</v>
      </c>
    </row>
    <row r="2" spans="1:3" ht="28.8">
      <c r="A2" t="s">
        <v>67</v>
      </c>
      <c r="B2">
        <v>15</v>
      </c>
      <c r="C2" s="99" t="s">
        <v>10903</v>
      </c>
    </row>
    <row r="3" spans="1:3">
      <c r="A3" t="s">
        <v>64</v>
      </c>
      <c r="B3">
        <v>0.5</v>
      </c>
      <c r="C3" s="99" t="s">
        <v>10837</v>
      </c>
    </row>
    <row r="4" spans="1:3" ht="28.8">
      <c r="A4" t="s">
        <v>66</v>
      </c>
      <c r="B4">
        <v>0.1</v>
      </c>
      <c r="C4" s="99" t="s">
        <v>10900</v>
      </c>
    </row>
    <row r="5" spans="1:3" ht="28.8">
      <c r="A5" t="s">
        <v>65</v>
      </c>
      <c r="B5">
        <v>0.1</v>
      </c>
      <c r="C5" s="99" t="s">
        <v>10900</v>
      </c>
    </row>
    <row r="6" spans="1:3">
      <c r="A6" t="s">
        <v>228</v>
      </c>
      <c r="B6">
        <v>0.28000000000000003</v>
      </c>
      <c r="C6" s="99" t="s">
        <v>10901</v>
      </c>
    </row>
    <row r="7" spans="1:3">
      <c r="A7" t="s">
        <v>229</v>
      </c>
      <c r="B7">
        <v>0.05</v>
      </c>
      <c r="C7" s="99" t="s">
        <v>10902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E48B-E7DF-41D1-BDF7-7B4AC152F6E0}">
  <dimension ref="A1:C30"/>
  <sheetViews>
    <sheetView workbookViewId="0">
      <selection activeCell="C31" sqref="C31"/>
    </sheetView>
  </sheetViews>
  <sheetFormatPr defaultColWidth="8.77734375" defaultRowHeight="14.4"/>
  <cols>
    <col min="1" max="1" width="26.44140625" bestFit="1" customWidth="1"/>
    <col min="2" max="2" width="14.77734375" customWidth="1"/>
    <col min="3" max="3" width="90.33203125" customWidth="1"/>
  </cols>
  <sheetData>
    <row r="1" spans="1:3">
      <c r="A1" t="s">
        <v>256</v>
      </c>
      <c r="B1" t="s">
        <v>10396</v>
      </c>
      <c r="C1" t="s">
        <v>236</v>
      </c>
    </row>
    <row r="2" spans="1:3">
      <c r="A2" t="s">
        <v>10648</v>
      </c>
      <c r="B2">
        <v>0.27</v>
      </c>
      <c r="C2" s="8" t="s">
        <v>10440</v>
      </c>
    </row>
    <row r="3" spans="1:3">
      <c r="A3" t="s">
        <v>10649</v>
      </c>
      <c r="B3">
        <v>0.83</v>
      </c>
      <c r="C3" s="8" t="s">
        <v>10440</v>
      </c>
    </row>
    <row r="4" spans="1:3">
      <c r="A4" t="s">
        <v>10718</v>
      </c>
      <c r="B4">
        <v>-0.52022058999999998</v>
      </c>
      <c r="C4" t="s">
        <v>10724</v>
      </c>
    </row>
    <row r="5" spans="1:3">
      <c r="A5" t="s">
        <v>10719</v>
      </c>
      <c r="B5">
        <v>2.7888449999999999E-2</v>
      </c>
      <c r="C5" t="s">
        <v>10726</v>
      </c>
    </row>
    <row r="6" spans="1:3">
      <c r="A6" t="s">
        <v>10720</v>
      </c>
      <c r="B6">
        <v>-0.57540263999999997</v>
      </c>
      <c r="C6" t="s">
        <v>10725</v>
      </c>
    </row>
    <row r="7" spans="1:3">
      <c r="A7" t="s">
        <v>10721</v>
      </c>
      <c r="B7">
        <v>-0.13235294</v>
      </c>
      <c r="C7" t="s">
        <v>10724</v>
      </c>
    </row>
    <row r="8" spans="1:3">
      <c r="A8" t="s">
        <v>10722</v>
      </c>
      <c r="B8">
        <v>6.7729079999999997E-2</v>
      </c>
      <c r="C8" t="s">
        <v>10726</v>
      </c>
    </row>
    <row r="9" spans="1:3">
      <c r="A9" t="s">
        <v>10723</v>
      </c>
      <c r="B9">
        <v>-0.13030747000000001</v>
      </c>
      <c r="C9" t="s">
        <v>10725</v>
      </c>
    </row>
    <row r="10" spans="1:3">
      <c r="A10" t="s">
        <v>10650</v>
      </c>
      <c r="B10">
        <v>89.183870999999996</v>
      </c>
      <c r="C10" s="8" t="s">
        <v>10762</v>
      </c>
    </row>
    <row r="11" spans="1:3">
      <c r="A11" t="s">
        <v>10703</v>
      </c>
      <c r="B11">
        <v>58</v>
      </c>
      <c r="C11" s="90" t="s">
        <v>10672</v>
      </c>
    </row>
    <row r="12" spans="1:3">
      <c r="A12" t="s">
        <v>10670</v>
      </c>
      <c r="B12">
        <v>56</v>
      </c>
      <c r="C12" s="90" t="s">
        <v>10672</v>
      </c>
    </row>
    <row r="13" spans="1:3">
      <c r="A13" t="s">
        <v>10704</v>
      </c>
      <c r="B13">
        <v>55</v>
      </c>
      <c r="C13" s="90" t="s">
        <v>10672</v>
      </c>
    </row>
    <row r="14" spans="1:3">
      <c r="A14" t="s">
        <v>10705</v>
      </c>
      <c r="B14">
        <v>53</v>
      </c>
      <c r="C14" s="90" t="s">
        <v>10672</v>
      </c>
    </row>
    <row r="15" spans="1:3">
      <c r="A15" t="s">
        <v>10706</v>
      </c>
      <c r="B15">
        <v>53</v>
      </c>
      <c r="C15" s="90" t="s">
        <v>10672</v>
      </c>
    </row>
    <row r="16" spans="1:3">
      <c r="A16" t="s">
        <v>10707</v>
      </c>
      <c r="B16">
        <v>51</v>
      </c>
      <c r="C16" s="90" t="s">
        <v>10672</v>
      </c>
    </row>
    <row r="17" spans="1:3">
      <c r="A17" t="s">
        <v>10708</v>
      </c>
      <c r="B17">
        <v>51</v>
      </c>
      <c r="C17" s="90" t="s">
        <v>10672</v>
      </c>
    </row>
    <row r="18" spans="1:3">
      <c r="A18" t="s">
        <v>10709</v>
      </c>
      <c r="B18">
        <v>51</v>
      </c>
      <c r="C18" s="90" t="s">
        <v>10672</v>
      </c>
    </row>
    <row r="19" spans="1:3">
      <c r="A19" t="s">
        <v>10710</v>
      </c>
      <c r="B19">
        <v>49</v>
      </c>
      <c r="C19" s="90" t="s">
        <v>10672</v>
      </c>
    </row>
    <row r="20" spans="1:3">
      <c r="A20" t="s">
        <v>10711</v>
      </c>
      <c r="B20">
        <v>47</v>
      </c>
      <c r="C20" s="90" t="s">
        <v>10672</v>
      </c>
    </row>
    <row r="21" spans="1:3">
      <c r="A21" t="s">
        <v>10712</v>
      </c>
      <c r="B21">
        <v>46</v>
      </c>
      <c r="C21" s="90" t="s">
        <v>10672</v>
      </c>
    </row>
    <row r="22" spans="1:3">
      <c r="A22" t="s">
        <v>10713</v>
      </c>
      <c r="B22">
        <v>45</v>
      </c>
      <c r="C22" s="90" t="s">
        <v>10672</v>
      </c>
    </row>
    <row r="23" spans="1:3">
      <c r="A23" t="s">
        <v>10714</v>
      </c>
      <c r="B23">
        <v>46</v>
      </c>
      <c r="C23" s="90" t="s">
        <v>10672</v>
      </c>
    </row>
    <row r="24" spans="1:3">
      <c r="A24" t="s">
        <v>10715</v>
      </c>
      <c r="B24">
        <v>44</v>
      </c>
      <c r="C24" s="90" t="s">
        <v>10672</v>
      </c>
    </row>
    <row r="25" spans="1:3">
      <c r="A25" t="s">
        <v>10716</v>
      </c>
      <c r="B25">
        <v>45</v>
      </c>
      <c r="C25" s="90" t="s">
        <v>10672</v>
      </c>
    </row>
    <row r="26" spans="1:3">
      <c r="A26" t="s">
        <v>10669</v>
      </c>
      <c r="B26">
        <v>45</v>
      </c>
      <c r="C26" s="90" t="s">
        <v>10729</v>
      </c>
    </row>
    <row r="27" spans="1:3">
      <c r="A27" t="s">
        <v>10727</v>
      </c>
      <c r="B27">
        <v>45</v>
      </c>
      <c r="C27" s="90" t="s">
        <v>10729</v>
      </c>
    </row>
    <row r="28" spans="1:3">
      <c r="A28" t="s">
        <v>10728</v>
      </c>
      <c r="B28">
        <v>45</v>
      </c>
      <c r="C28" s="90" t="s">
        <v>10729</v>
      </c>
    </row>
    <row r="29" spans="1:3">
      <c r="A29" t="s">
        <v>10671</v>
      </c>
      <c r="B29">
        <v>7.4</v>
      </c>
      <c r="C29" s="90" t="s">
        <v>10673</v>
      </c>
    </row>
    <row r="30" spans="1:3">
      <c r="A30" t="s">
        <v>10652</v>
      </c>
      <c r="B30">
        <v>0</v>
      </c>
      <c r="C30" s="90" t="s">
        <v>10941</v>
      </c>
    </row>
  </sheetData>
  <hyperlinks>
    <hyperlink ref="C2" r:id="rId1" location="/find/nearest?country=US&amp;fuel=E85" xr:uid="{F828D31B-36F7-40CC-9AD6-53B64F10354B}"/>
    <hyperlink ref="C3" r:id="rId2" location="/find/nearest?country=US&amp;fuel=E85" xr:uid="{2E4B6180-1E1A-4160-8419-4418DAADAD0B}"/>
    <hyperlink ref="C10" r:id="rId3" xr:uid="{CBBB5B1A-F081-4466-83F7-888604EFFCDF}"/>
  </hyperlinks>
  <pageMargins left="0.7" right="0.7" top="0.75" bottom="0.75" header="0.3" footer="0.3"/>
  <pageSetup orientation="portrait"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2D44-9D43-45DE-B10F-D88C0C221B4B}">
  <sheetPr codeName="Sheet13"/>
  <dimension ref="A1:D1365"/>
  <sheetViews>
    <sheetView workbookViewId="0">
      <selection activeCell="E15" sqref="E15"/>
    </sheetView>
  </sheetViews>
  <sheetFormatPr defaultColWidth="8.77734375" defaultRowHeight="14.4"/>
  <cols>
    <col min="2" max="2" width="12.109375" customWidth="1"/>
    <col min="3" max="3" width="26" customWidth="1"/>
    <col min="4" max="4" width="15.109375" customWidth="1"/>
  </cols>
  <sheetData>
    <row r="1" spans="1:4">
      <c r="A1" t="s">
        <v>27</v>
      </c>
      <c r="B1" t="s">
        <v>69</v>
      </c>
      <c r="C1" t="s">
        <v>215</v>
      </c>
      <c r="D1" t="s">
        <v>68</v>
      </c>
    </row>
    <row r="2" spans="1:4">
      <c r="A2" t="s">
        <v>70</v>
      </c>
      <c r="B2" t="s">
        <v>71</v>
      </c>
      <c r="C2" t="s">
        <v>72</v>
      </c>
      <c r="D2">
        <v>0.109</v>
      </c>
    </row>
    <row r="3" spans="1:4">
      <c r="A3" t="s">
        <v>70</v>
      </c>
      <c r="B3" t="s">
        <v>73</v>
      </c>
      <c r="C3" t="s">
        <v>74</v>
      </c>
      <c r="D3">
        <v>0.1439</v>
      </c>
    </row>
    <row r="4" spans="1:4">
      <c r="A4" t="s">
        <v>70</v>
      </c>
      <c r="B4" t="s">
        <v>75</v>
      </c>
      <c r="C4" t="s">
        <v>76</v>
      </c>
      <c r="D4">
        <v>0.1265</v>
      </c>
    </row>
    <row r="5" spans="1:4">
      <c r="A5" t="s">
        <v>70</v>
      </c>
      <c r="B5" t="s">
        <v>77</v>
      </c>
      <c r="C5" t="s">
        <v>78</v>
      </c>
      <c r="D5">
        <v>0.1416</v>
      </c>
    </row>
    <row r="6" spans="1:4">
      <c r="A6" t="s">
        <v>70</v>
      </c>
      <c r="B6" t="s">
        <v>79</v>
      </c>
      <c r="C6" t="s">
        <v>80</v>
      </c>
      <c r="D6">
        <v>0.14510000000000001</v>
      </c>
    </row>
    <row r="7" spans="1:4">
      <c r="A7" t="s">
        <v>70</v>
      </c>
      <c r="B7" t="s">
        <v>81</v>
      </c>
      <c r="C7" t="s">
        <v>82</v>
      </c>
      <c r="D7">
        <v>0.22520000000000001</v>
      </c>
    </row>
    <row r="8" spans="1:4">
      <c r="A8" t="s">
        <v>70</v>
      </c>
      <c r="B8" t="s">
        <v>83</v>
      </c>
      <c r="C8" t="s">
        <v>84</v>
      </c>
      <c r="D8">
        <v>0.12689999999999999</v>
      </c>
    </row>
    <row r="9" spans="1:4">
      <c r="A9" t="s">
        <v>70</v>
      </c>
      <c r="B9" t="s">
        <v>85</v>
      </c>
      <c r="C9" t="s">
        <v>86</v>
      </c>
      <c r="D9">
        <v>0.1285</v>
      </c>
    </row>
    <row r="10" spans="1:4">
      <c r="A10" t="s">
        <v>70</v>
      </c>
      <c r="B10" t="s">
        <v>43</v>
      </c>
      <c r="C10" t="s">
        <v>87</v>
      </c>
      <c r="D10">
        <v>0.1512</v>
      </c>
    </row>
    <row r="11" spans="1:4">
      <c r="A11" t="s">
        <v>70</v>
      </c>
      <c r="B11" t="s">
        <v>88</v>
      </c>
      <c r="C11" t="s">
        <v>89</v>
      </c>
      <c r="D11">
        <v>0.34490000000000004</v>
      </c>
    </row>
    <row r="12" spans="1:4">
      <c r="A12" t="s">
        <v>70</v>
      </c>
      <c r="B12" t="s">
        <v>90</v>
      </c>
      <c r="C12" t="s">
        <v>91</v>
      </c>
      <c r="D12">
        <v>0.14130000000000001</v>
      </c>
    </row>
    <row r="13" spans="1:4">
      <c r="A13" t="s">
        <v>70</v>
      </c>
      <c r="B13" t="s">
        <v>92</v>
      </c>
      <c r="C13" t="s">
        <v>93</v>
      </c>
      <c r="D13">
        <v>0.13070000000000001</v>
      </c>
    </row>
    <row r="14" spans="1:4">
      <c r="A14" t="s">
        <v>70</v>
      </c>
      <c r="B14" t="s">
        <v>94</v>
      </c>
      <c r="C14" t="s">
        <v>95</v>
      </c>
      <c r="D14">
        <v>0.14980000000000002</v>
      </c>
    </row>
    <row r="15" spans="1:4">
      <c r="A15" t="s">
        <v>70</v>
      </c>
      <c r="B15" t="s">
        <v>96</v>
      </c>
      <c r="C15" t="s">
        <v>97</v>
      </c>
      <c r="D15">
        <v>0.15870000000000001</v>
      </c>
    </row>
    <row r="16" spans="1:4">
      <c r="A16" t="s">
        <v>70</v>
      </c>
      <c r="B16" t="s">
        <v>98</v>
      </c>
      <c r="C16" t="s">
        <v>99</v>
      </c>
      <c r="D16">
        <v>0.1363</v>
      </c>
    </row>
    <row r="17" spans="1:4">
      <c r="A17" t="s">
        <v>70</v>
      </c>
      <c r="B17" t="s">
        <v>100</v>
      </c>
      <c r="C17" t="s">
        <v>101</v>
      </c>
      <c r="D17">
        <v>0.1283</v>
      </c>
    </row>
    <row r="18" spans="1:4">
      <c r="A18" t="s">
        <v>70</v>
      </c>
      <c r="B18" t="s">
        <v>102</v>
      </c>
      <c r="C18" t="s">
        <v>103</v>
      </c>
      <c r="D18">
        <v>0.15490000000000001</v>
      </c>
    </row>
    <row r="19" spans="1:4">
      <c r="A19" t="s">
        <v>70</v>
      </c>
      <c r="B19" t="s">
        <v>104</v>
      </c>
      <c r="C19" t="s">
        <v>105</v>
      </c>
      <c r="D19">
        <v>0.1847</v>
      </c>
    </row>
    <row r="20" spans="1:4">
      <c r="A20" t="s">
        <v>70</v>
      </c>
      <c r="B20" t="s">
        <v>106</v>
      </c>
      <c r="C20" t="s">
        <v>107</v>
      </c>
      <c r="D20">
        <v>0.19950000000000001</v>
      </c>
    </row>
    <row r="21" spans="1:4">
      <c r="A21" t="s">
        <v>70</v>
      </c>
      <c r="B21" t="s">
        <v>108</v>
      </c>
      <c r="C21" t="s">
        <v>109</v>
      </c>
      <c r="D21">
        <v>0.24809999999999999</v>
      </c>
    </row>
    <row r="22" spans="1:4">
      <c r="A22" t="s">
        <v>70</v>
      </c>
      <c r="B22" t="s">
        <v>110</v>
      </c>
      <c r="C22" t="s">
        <v>111</v>
      </c>
      <c r="D22">
        <v>0.10929999999999999</v>
      </c>
    </row>
    <row r="23" spans="1:4">
      <c r="A23" t="s">
        <v>70</v>
      </c>
      <c r="B23" t="s">
        <v>112</v>
      </c>
      <c r="C23" t="s">
        <v>113</v>
      </c>
      <c r="D23">
        <v>0.1137</v>
      </c>
    </row>
    <row r="24" spans="1:4">
      <c r="A24" t="s">
        <v>70</v>
      </c>
      <c r="B24" t="s">
        <v>114</v>
      </c>
      <c r="C24" t="s">
        <v>115</v>
      </c>
      <c r="D24">
        <v>0.1229</v>
      </c>
    </row>
    <row r="25" spans="1:4">
      <c r="A25" t="s">
        <v>70</v>
      </c>
      <c r="B25" t="s">
        <v>116</v>
      </c>
      <c r="C25" t="s">
        <v>117</v>
      </c>
      <c r="D25">
        <v>0.1285</v>
      </c>
    </row>
    <row r="26" spans="1:4">
      <c r="A26" t="s">
        <v>70</v>
      </c>
      <c r="B26" t="s">
        <v>118</v>
      </c>
      <c r="C26" t="s">
        <v>119</v>
      </c>
      <c r="D26">
        <v>0.13210000000000002</v>
      </c>
    </row>
    <row r="27" spans="1:4">
      <c r="A27" t="s">
        <v>70</v>
      </c>
      <c r="B27" t="s">
        <v>120</v>
      </c>
      <c r="C27" t="s">
        <v>121</v>
      </c>
      <c r="D27">
        <v>0.13059999999999999</v>
      </c>
    </row>
    <row r="28" spans="1:4">
      <c r="A28" t="s">
        <v>70</v>
      </c>
      <c r="B28" t="s">
        <v>122</v>
      </c>
      <c r="C28" t="s">
        <v>123</v>
      </c>
      <c r="D28">
        <v>0.1042</v>
      </c>
    </row>
    <row r="29" spans="1:4">
      <c r="A29" t="s">
        <v>70</v>
      </c>
      <c r="B29" t="s">
        <v>124</v>
      </c>
      <c r="C29" t="s">
        <v>125</v>
      </c>
      <c r="D29">
        <v>0.13020000000000001</v>
      </c>
    </row>
    <row r="30" spans="1:4">
      <c r="A30" t="s">
        <v>70</v>
      </c>
      <c r="B30" t="s">
        <v>126</v>
      </c>
      <c r="C30" t="s">
        <v>127</v>
      </c>
      <c r="D30">
        <v>0.23019999999999999</v>
      </c>
    </row>
    <row r="31" spans="1:4">
      <c r="A31" t="s">
        <v>70</v>
      </c>
      <c r="B31" t="s">
        <v>128</v>
      </c>
      <c r="C31" t="s">
        <v>129</v>
      </c>
      <c r="D31">
        <v>0.43020000000000003</v>
      </c>
    </row>
    <row r="32" spans="1:4">
      <c r="A32" t="s">
        <v>70</v>
      </c>
      <c r="B32" t="s">
        <v>130</v>
      </c>
      <c r="C32" t="s">
        <v>131</v>
      </c>
      <c r="D32">
        <v>0.14019999999999999</v>
      </c>
    </row>
    <row r="33" spans="1:4">
      <c r="A33" t="s">
        <v>70</v>
      </c>
      <c r="B33" t="s">
        <v>132</v>
      </c>
      <c r="C33" t="s">
        <v>133</v>
      </c>
      <c r="D33">
        <v>0.13919999999999999</v>
      </c>
    </row>
    <row r="34" spans="1:4">
      <c r="A34" t="s">
        <v>70</v>
      </c>
      <c r="B34" t="s">
        <v>134</v>
      </c>
      <c r="C34" t="s">
        <v>135</v>
      </c>
      <c r="D34">
        <v>0.14199999999999999</v>
      </c>
    </row>
    <row r="35" spans="1:4">
      <c r="A35" t="s">
        <v>70</v>
      </c>
      <c r="B35" t="s">
        <v>136</v>
      </c>
      <c r="C35" t="s">
        <v>137</v>
      </c>
      <c r="D35">
        <v>0.1186</v>
      </c>
    </row>
    <row r="36" spans="1:4">
      <c r="A36" t="s">
        <v>70</v>
      </c>
      <c r="B36" t="s">
        <v>138</v>
      </c>
      <c r="C36" t="s">
        <v>139</v>
      </c>
      <c r="D36">
        <v>0.13519999999999999</v>
      </c>
    </row>
    <row r="37" spans="1:4">
      <c r="A37" t="s">
        <v>70</v>
      </c>
      <c r="B37" t="s">
        <v>140</v>
      </c>
      <c r="C37" t="s">
        <v>141</v>
      </c>
      <c r="D37">
        <v>0.20180000000000001</v>
      </c>
    </row>
    <row r="38" spans="1:4">
      <c r="A38" t="s">
        <v>70</v>
      </c>
      <c r="B38" t="s">
        <v>142</v>
      </c>
      <c r="C38" t="s">
        <v>143</v>
      </c>
      <c r="D38">
        <v>0.111</v>
      </c>
    </row>
    <row r="39" spans="1:4">
      <c r="A39" t="s">
        <v>70</v>
      </c>
      <c r="B39" t="s">
        <v>144</v>
      </c>
      <c r="C39" t="s">
        <v>145</v>
      </c>
      <c r="D39">
        <v>0.155</v>
      </c>
    </row>
    <row r="40" spans="1:4">
      <c r="A40" t="s">
        <v>70</v>
      </c>
      <c r="B40" t="s">
        <v>146</v>
      </c>
      <c r="C40" t="s">
        <v>147</v>
      </c>
      <c r="D40">
        <v>0.13250000000000001</v>
      </c>
    </row>
    <row r="41" spans="1:4">
      <c r="A41" t="s">
        <v>70</v>
      </c>
      <c r="B41" t="s">
        <v>148</v>
      </c>
      <c r="C41" t="s">
        <v>149</v>
      </c>
      <c r="D41">
        <v>0.1023</v>
      </c>
    </row>
    <row r="42" spans="1:4">
      <c r="A42" t="s">
        <v>70</v>
      </c>
      <c r="B42" t="s">
        <v>150</v>
      </c>
      <c r="C42" t="s">
        <v>151</v>
      </c>
      <c r="D42">
        <v>0.16789999999999999</v>
      </c>
    </row>
    <row r="43" spans="1:4">
      <c r="A43" t="s">
        <v>70</v>
      </c>
      <c r="B43" t="s">
        <v>152</v>
      </c>
      <c r="C43" t="s">
        <v>153</v>
      </c>
      <c r="D43">
        <v>0.255</v>
      </c>
    </row>
    <row r="44" spans="1:4">
      <c r="A44" t="s">
        <v>70</v>
      </c>
      <c r="B44" t="s">
        <v>154</v>
      </c>
      <c r="C44" t="s">
        <v>155</v>
      </c>
      <c r="D44">
        <v>0.13789999999999999</v>
      </c>
    </row>
    <row r="45" spans="1:4">
      <c r="A45" t="s">
        <v>70</v>
      </c>
      <c r="B45" t="s">
        <v>156</v>
      </c>
      <c r="C45" t="s">
        <v>157</v>
      </c>
      <c r="D45">
        <v>0.1094</v>
      </c>
    </row>
    <row r="46" spans="1:4">
      <c r="A46" t="s">
        <v>70</v>
      </c>
      <c r="B46" t="s">
        <v>158</v>
      </c>
      <c r="C46" t="s">
        <v>159</v>
      </c>
      <c r="D46">
        <v>0.13550000000000001</v>
      </c>
    </row>
    <row r="47" spans="1:4">
      <c r="A47" t="s">
        <v>70</v>
      </c>
      <c r="B47" t="s">
        <v>160</v>
      </c>
      <c r="C47" t="s">
        <v>161</v>
      </c>
      <c r="D47">
        <v>0.12369999999999999</v>
      </c>
    </row>
    <row r="48" spans="1:4">
      <c r="A48" t="s">
        <v>70</v>
      </c>
      <c r="B48" t="s">
        <v>162</v>
      </c>
      <c r="C48" t="s">
        <v>163</v>
      </c>
      <c r="D48">
        <v>0.1217</v>
      </c>
    </row>
    <row r="49" spans="1:4">
      <c r="A49" t="s">
        <v>70</v>
      </c>
      <c r="B49" t="s">
        <v>164</v>
      </c>
      <c r="C49" t="s">
        <v>165</v>
      </c>
      <c r="D49">
        <v>0.1411</v>
      </c>
    </row>
    <row r="50" spans="1:4">
      <c r="A50" t="s">
        <v>70</v>
      </c>
      <c r="B50" t="s">
        <v>166</v>
      </c>
      <c r="C50" t="s">
        <v>167</v>
      </c>
      <c r="D50">
        <v>0.23199999999999998</v>
      </c>
    </row>
    <row r="51" spans="1:4">
      <c r="A51" t="s">
        <v>70</v>
      </c>
      <c r="B51" t="s">
        <v>168</v>
      </c>
      <c r="C51" t="s">
        <v>169</v>
      </c>
      <c r="D51">
        <v>0.16059999999999999</v>
      </c>
    </row>
    <row r="52" spans="1:4">
      <c r="A52" t="s">
        <v>70</v>
      </c>
      <c r="B52" t="s">
        <v>170</v>
      </c>
      <c r="C52" t="s">
        <v>171</v>
      </c>
      <c r="D52">
        <v>0.1135</v>
      </c>
    </row>
    <row r="53" spans="1:4">
      <c r="A53" t="s">
        <v>70</v>
      </c>
      <c r="B53" t="s">
        <v>172</v>
      </c>
      <c r="C53" t="s">
        <v>173</v>
      </c>
      <c r="D53">
        <v>0.17749999999999999</v>
      </c>
    </row>
    <row r="54" spans="1:4">
      <c r="A54" t="s">
        <v>70</v>
      </c>
      <c r="B54" t="s">
        <v>174</v>
      </c>
      <c r="C54" t="s">
        <v>175</v>
      </c>
      <c r="D54">
        <v>0.26100000000000001</v>
      </c>
    </row>
    <row r="55" spans="1:4">
      <c r="A55" t="s">
        <v>70</v>
      </c>
      <c r="B55" t="s">
        <v>176</v>
      </c>
      <c r="C55" t="s">
        <v>177</v>
      </c>
      <c r="D55">
        <v>0.1208</v>
      </c>
    </row>
    <row r="56" spans="1:4">
      <c r="A56" t="s">
        <v>70</v>
      </c>
      <c r="B56" t="s">
        <v>178</v>
      </c>
      <c r="C56" t="s">
        <v>179</v>
      </c>
      <c r="D56">
        <v>0.22039999999999998</v>
      </c>
    </row>
    <row r="57" spans="1:4">
      <c r="A57" t="s">
        <v>70</v>
      </c>
      <c r="B57" t="s">
        <v>180</v>
      </c>
      <c r="C57" t="s">
        <v>181</v>
      </c>
      <c r="D57">
        <v>0.1411</v>
      </c>
    </row>
    <row r="58" spans="1:4">
      <c r="A58" t="s">
        <v>70</v>
      </c>
      <c r="B58" t="s">
        <v>182</v>
      </c>
      <c r="C58" t="s">
        <v>183</v>
      </c>
      <c r="D58">
        <v>0.13730000000000001</v>
      </c>
    </row>
    <row r="59" spans="1:4">
      <c r="A59" t="s">
        <v>70</v>
      </c>
      <c r="B59" t="s">
        <v>184</v>
      </c>
      <c r="C59" t="s">
        <v>185</v>
      </c>
      <c r="D59">
        <v>0.2465</v>
      </c>
    </row>
    <row r="60" spans="1:4">
      <c r="A60" t="s">
        <v>70</v>
      </c>
      <c r="B60" t="s">
        <v>186</v>
      </c>
      <c r="C60" t="s">
        <v>187</v>
      </c>
      <c r="D60">
        <v>0.1429</v>
      </c>
    </row>
    <row r="61" spans="1:4">
      <c r="A61" t="s">
        <v>70</v>
      </c>
      <c r="B61" t="s">
        <v>188</v>
      </c>
      <c r="C61" t="s">
        <v>189</v>
      </c>
      <c r="D61">
        <v>0.26170000000000004</v>
      </c>
    </row>
    <row r="62" spans="1:4">
      <c r="A62" t="s">
        <v>70</v>
      </c>
      <c r="B62" t="s">
        <v>190</v>
      </c>
      <c r="C62" t="s">
        <v>191</v>
      </c>
      <c r="D62">
        <v>0.12570000000000001</v>
      </c>
    </row>
    <row r="63" spans="1:4">
      <c r="A63" t="s">
        <v>70</v>
      </c>
      <c r="B63" t="s">
        <v>192</v>
      </c>
      <c r="C63" t="s">
        <v>193</v>
      </c>
      <c r="D63">
        <v>0.1401</v>
      </c>
    </row>
    <row r="64" spans="1:4">
      <c r="A64" t="s">
        <v>194</v>
      </c>
      <c r="B64" t="s">
        <v>96</v>
      </c>
      <c r="C64" t="s">
        <v>97</v>
      </c>
      <c r="D64">
        <v>0.1318</v>
      </c>
    </row>
    <row r="65" spans="1:4">
      <c r="A65" t="s">
        <v>194</v>
      </c>
      <c r="B65" t="s">
        <v>156</v>
      </c>
      <c r="C65" t="s">
        <v>157</v>
      </c>
      <c r="D65">
        <v>0.1043</v>
      </c>
    </row>
    <row r="66" spans="1:4">
      <c r="A66" t="s">
        <v>194</v>
      </c>
      <c r="B66" t="s">
        <v>158</v>
      </c>
      <c r="C66" t="s">
        <v>159</v>
      </c>
      <c r="D66">
        <v>0.1211</v>
      </c>
    </row>
    <row r="67" spans="1:4">
      <c r="A67" t="s">
        <v>194</v>
      </c>
      <c r="B67" t="s">
        <v>160</v>
      </c>
      <c r="C67" t="s">
        <v>161</v>
      </c>
      <c r="D67">
        <v>0.11070000000000001</v>
      </c>
    </row>
    <row r="68" spans="1:4">
      <c r="A68" t="s">
        <v>194</v>
      </c>
      <c r="B68" t="s">
        <v>100</v>
      </c>
      <c r="C68" t="s">
        <v>101</v>
      </c>
      <c r="D68">
        <v>0.12189999999999999</v>
      </c>
    </row>
    <row r="69" spans="1:4">
      <c r="A69" t="s">
        <v>194</v>
      </c>
      <c r="B69" t="s">
        <v>102</v>
      </c>
      <c r="C69" t="s">
        <v>103</v>
      </c>
      <c r="D69">
        <v>0.14070000000000002</v>
      </c>
    </row>
    <row r="70" spans="1:4">
      <c r="A70" t="s">
        <v>194</v>
      </c>
      <c r="B70" t="s">
        <v>88</v>
      </c>
      <c r="C70" t="s">
        <v>89</v>
      </c>
      <c r="D70">
        <v>0.28850000000000003</v>
      </c>
    </row>
    <row r="71" spans="1:4">
      <c r="A71" t="s">
        <v>194</v>
      </c>
      <c r="B71" t="s">
        <v>106</v>
      </c>
      <c r="C71" t="s">
        <v>107</v>
      </c>
      <c r="D71">
        <v>0.18010000000000001</v>
      </c>
    </row>
    <row r="72" spans="1:4">
      <c r="A72" t="s">
        <v>194</v>
      </c>
      <c r="B72" t="s">
        <v>98</v>
      </c>
      <c r="C72" t="s">
        <v>99</v>
      </c>
      <c r="D72">
        <v>0.121</v>
      </c>
    </row>
    <row r="73" spans="1:4">
      <c r="A73" t="s">
        <v>194</v>
      </c>
      <c r="B73" t="s">
        <v>116</v>
      </c>
      <c r="C73" t="s">
        <v>117</v>
      </c>
      <c r="D73">
        <v>0.12039999999999999</v>
      </c>
    </row>
    <row r="74" spans="1:4">
      <c r="A74" t="s">
        <v>194</v>
      </c>
      <c r="B74" t="s">
        <v>118</v>
      </c>
      <c r="C74" t="s">
        <v>119</v>
      </c>
      <c r="D74">
        <v>0.1178</v>
      </c>
    </row>
    <row r="75" spans="1:4">
      <c r="A75" t="s">
        <v>194</v>
      </c>
      <c r="B75" t="s">
        <v>120</v>
      </c>
      <c r="C75" t="s">
        <v>121</v>
      </c>
      <c r="D75">
        <v>0.1174</v>
      </c>
    </row>
    <row r="76" spans="1:4">
      <c r="A76" t="s">
        <v>194</v>
      </c>
      <c r="B76" t="s">
        <v>104</v>
      </c>
      <c r="C76" t="s">
        <v>105</v>
      </c>
      <c r="D76">
        <v>0.1648</v>
      </c>
    </row>
    <row r="77" spans="1:4">
      <c r="A77" t="s">
        <v>194</v>
      </c>
      <c r="B77" t="s">
        <v>108</v>
      </c>
      <c r="C77" t="s">
        <v>109</v>
      </c>
      <c r="D77">
        <v>0.21510000000000001</v>
      </c>
    </row>
    <row r="78" spans="1:4">
      <c r="A78" t="s">
        <v>194</v>
      </c>
      <c r="B78" t="s">
        <v>142</v>
      </c>
      <c r="C78" t="s">
        <v>143</v>
      </c>
      <c r="D78">
        <v>0.11170000000000001</v>
      </c>
    </row>
    <row r="79" spans="1:4">
      <c r="A79" t="s">
        <v>194</v>
      </c>
      <c r="B79" t="s">
        <v>170</v>
      </c>
      <c r="C79" t="s">
        <v>171</v>
      </c>
      <c r="D79">
        <v>0.1137</v>
      </c>
    </row>
    <row r="80" spans="1:4">
      <c r="A80" t="s">
        <v>194</v>
      </c>
      <c r="B80" t="s">
        <v>190</v>
      </c>
      <c r="C80" t="s">
        <v>191</v>
      </c>
      <c r="D80">
        <v>0.11</v>
      </c>
    </row>
    <row r="81" spans="1:4">
      <c r="A81" t="s">
        <v>194</v>
      </c>
      <c r="B81" t="s">
        <v>168</v>
      </c>
      <c r="C81" t="s">
        <v>169</v>
      </c>
      <c r="D81">
        <v>0.1376</v>
      </c>
    </row>
    <row r="82" spans="1:4">
      <c r="A82" t="s">
        <v>194</v>
      </c>
      <c r="B82" t="s">
        <v>124</v>
      </c>
      <c r="C82" t="s">
        <v>125</v>
      </c>
      <c r="D82">
        <v>0.12539999999999998</v>
      </c>
    </row>
    <row r="83" spans="1:4">
      <c r="A83" t="s">
        <v>194</v>
      </c>
      <c r="B83" t="s">
        <v>126</v>
      </c>
      <c r="C83" t="s">
        <v>127</v>
      </c>
      <c r="D83">
        <v>0.22550000000000001</v>
      </c>
    </row>
    <row r="84" spans="1:4">
      <c r="A84" t="s">
        <v>194</v>
      </c>
      <c r="B84" t="s">
        <v>73</v>
      </c>
      <c r="C84" t="s">
        <v>74</v>
      </c>
      <c r="D84">
        <v>0.12960000000000002</v>
      </c>
    </row>
    <row r="85" spans="1:4">
      <c r="A85" t="s">
        <v>194</v>
      </c>
      <c r="B85" t="s">
        <v>134</v>
      </c>
      <c r="C85" t="s">
        <v>135</v>
      </c>
      <c r="D85">
        <v>0.13089999999999999</v>
      </c>
    </row>
    <row r="86" spans="1:4">
      <c r="A86" t="s">
        <v>194</v>
      </c>
      <c r="B86" t="s">
        <v>43</v>
      </c>
      <c r="C86" t="s">
        <v>87</v>
      </c>
      <c r="D86">
        <v>0.1366</v>
      </c>
    </row>
    <row r="87" spans="1:4">
      <c r="A87" t="s">
        <v>194</v>
      </c>
      <c r="B87" t="s">
        <v>182</v>
      </c>
      <c r="C87" t="s">
        <v>183</v>
      </c>
      <c r="D87">
        <v>0.12520000000000001</v>
      </c>
    </row>
    <row r="88" spans="1:4">
      <c r="A88" t="s">
        <v>194</v>
      </c>
      <c r="B88" t="s">
        <v>184</v>
      </c>
      <c r="C88" t="s">
        <v>185</v>
      </c>
      <c r="D88">
        <v>0.21910000000000002</v>
      </c>
    </row>
    <row r="89" spans="1:4">
      <c r="A89" t="s">
        <v>194</v>
      </c>
      <c r="B89" t="s">
        <v>186</v>
      </c>
      <c r="C89" t="s">
        <v>187</v>
      </c>
      <c r="D89">
        <v>0.13070000000000001</v>
      </c>
    </row>
    <row r="90" spans="1:4">
      <c r="A90" t="s">
        <v>194</v>
      </c>
      <c r="B90" t="s">
        <v>188</v>
      </c>
      <c r="C90" t="s">
        <v>189</v>
      </c>
      <c r="D90">
        <v>0.22820000000000001</v>
      </c>
    </row>
    <row r="91" spans="1:4">
      <c r="A91" t="s">
        <v>194</v>
      </c>
      <c r="B91" t="s">
        <v>136</v>
      </c>
      <c r="C91" t="s">
        <v>137</v>
      </c>
      <c r="D91">
        <v>0.11269999999999999</v>
      </c>
    </row>
    <row r="92" spans="1:4">
      <c r="A92" t="s">
        <v>194</v>
      </c>
      <c r="B92" t="s">
        <v>164</v>
      </c>
      <c r="C92" t="s">
        <v>165</v>
      </c>
      <c r="D92">
        <v>0.12859999999999999</v>
      </c>
    </row>
    <row r="93" spans="1:4">
      <c r="A93" t="s">
        <v>194</v>
      </c>
      <c r="B93" t="s">
        <v>166</v>
      </c>
      <c r="C93" t="s">
        <v>167</v>
      </c>
      <c r="D93">
        <v>0.223</v>
      </c>
    </row>
    <row r="94" spans="1:4">
      <c r="A94" t="s">
        <v>194</v>
      </c>
      <c r="B94" t="s">
        <v>75</v>
      </c>
      <c r="C94" t="s">
        <v>76</v>
      </c>
      <c r="D94">
        <v>0.11560000000000001</v>
      </c>
    </row>
    <row r="95" spans="1:4">
      <c r="A95" t="s">
        <v>194</v>
      </c>
      <c r="B95" t="s">
        <v>138</v>
      </c>
      <c r="C95" t="s">
        <v>139</v>
      </c>
      <c r="D95">
        <v>0.11960000000000001</v>
      </c>
    </row>
    <row r="96" spans="1:4">
      <c r="A96" t="s">
        <v>194</v>
      </c>
      <c r="B96" t="s">
        <v>140</v>
      </c>
      <c r="C96" t="s">
        <v>141</v>
      </c>
      <c r="D96">
        <v>0.19260000000000002</v>
      </c>
    </row>
    <row r="97" spans="1:4">
      <c r="A97" t="s">
        <v>194</v>
      </c>
      <c r="B97" t="s">
        <v>144</v>
      </c>
      <c r="C97" t="s">
        <v>145</v>
      </c>
      <c r="D97">
        <v>0.1452</v>
      </c>
    </row>
    <row r="98" spans="1:4">
      <c r="A98" t="s">
        <v>194</v>
      </c>
      <c r="B98" t="s">
        <v>146</v>
      </c>
      <c r="C98" t="s">
        <v>147</v>
      </c>
      <c r="D98">
        <v>0.12150000000000001</v>
      </c>
    </row>
    <row r="99" spans="1:4">
      <c r="A99" t="s">
        <v>194</v>
      </c>
      <c r="B99" t="s">
        <v>148</v>
      </c>
      <c r="C99" t="s">
        <v>149</v>
      </c>
      <c r="D99">
        <v>0.1011</v>
      </c>
    </row>
    <row r="100" spans="1:4">
      <c r="A100" t="s">
        <v>194</v>
      </c>
      <c r="B100" t="s">
        <v>162</v>
      </c>
      <c r="C100" t="s">
        <v>163</v>
      </c>
      <c r="D100">
        <v>0.1222</v>
      </c>
    </row>
    <row r="101" spans="1:4">
      <c r="A101" t="s">
        <v>194</v>
      </c>
      <c r="B101" t="s">
        <v>150</v>
      </c>
      <c r="C101" t="s">
        <v>151</v>
      </c>
      <c r="D101">
        <v>0.16350000000000001</v>
      </c>
    </row>
    <row r="102" spans="1:4">
      <c r="A102" t="s">
        <v>194</v>
      </c>
      <c r="B102" t="s">
        <v>152</v>
      </c>
      <c r="C102" t="s">
        <v>153</v>
      </c>
      <c r="D102">
        <v>0.19850000000000001</v>
      </c>
    </row>
    <row r="103" spans="1:4">
      <c r="A103" t="s">
        <v>194</v>
      </c>
      <c r="B103" t="s">
        <v>176</v>
      </c>
      <c r="C103" t="s">
        <v>177</v>
      </c>
      <c r="D103">
        <v>0.11320000000000001</v>
      </c>
    </row>
    <row r="104" spans="1:4">
      <c r="A104" t="s">
        <v>194</v>
      </c>
      <c r="B104" t="s">
        <v>178</v>
      </c>
      <c r="C104" t="s">
        <v>179</v>
      </c>
      <c r="D104">
        <v>0.1948</v>
      </c>
    </row>
    <row r="105" spans="1:4">
      <c r="A105" t="s">
        <v>194</v>
      </c>
      <c r="B105" t="s">
        <v>180</v>
      </c>
      <c r="C105" t="s">
        <v>181</v>
      </c>
      <c r="D105">
        <v>0.13519999999999999</v>
      </c>
    </row>
    <row r="106" spans="1:4">
      <c r="A106" t="s">
        <v>194</v>
      </c>
      <c r="B106" t="s">
        <v>192</v>
      </c>
      <c r="C106" t="s">
        <v>193</v>
      </c>
      <c r="D106">
        <v>0.12770000000000001</v>
      </c>
    </row>
    <row r="107" spans="1:4">
      <c r="A107" t="s">
        <v>194</v>
      </c>
      <c r="B107" t="s">
        <v>71</v>
      </c>
      <c r="C107" t="s">
        <v>72</v>
      </c>
      <c r="D107">
        <v>0.1085</v>
      </c>
    </row>
    <row r="108" spans="1:4">
      <c r="A108" t="s">
        <v>194</v>
      </c>
      <c r="B108" t="s">
        <v>77</v>
      </c>
      <c r="C108" t="s">
        <v>78</v>
      </c>
      <c r="D108">
        <v>0.13500000000000001</v>
      </c>
    </row>
    <row r="109" spans="1:4">
      <c r="A109" t="s">
        <v>194</v>
      </c>
      <c r="B109" t="s">
        <v>130</v>
      </c>
      <c r="C109" t="s">
        <v>131</v>
      </c>
      <c r="D109">
        <v>0.12509999999999999</v>
      </c>
    </row>
    <row r="110" spans="1:4">
      <c r="A110" t="s">
        <v>194</v>
      </c>
      <c r="B110" t="s">
        <v>132</v>
      </c>
      <c r="C110" t="s">
        <v>133</v>
      </c>
      <c r="D110">
        <v>0.11900000000000001</v>
      </c>
    </row>
    <row r="111" spans="1:4">
      <c r="A111" t="s">
        <v>194</v>
      </c>
      <c r="B111" t="s">
        <v>112</v>
      </c>
      <c r="C111" t="s">
        <v>113</v>
      </c>
      <c r="D111">
        <v>0.11220000000000001</v>
      </c>
    </row>
    <row r="112" spans="1:4">
      <c r="A112" t="s">
        <v>194</v>
      </c>
      <c r="B112" t="s">
        <v>114</v>
      </c>
      <c r="C112" t="s">
        <v>115</v>
      </c>
      <c r="D112">
        <v>0.11410000000000001</v>
      </c>
    </row>
    <row r="113" spans="1:4">
      <c r="A113" t="s">
        <v>194</v>
      </c>
      <c r="B113" t="s">
        <v>154</v>
      </c>
      <c r="C113" t="s">
        <v>155</v>
      </c>
      <c r="D113">
        <v>0.1149</v>
      </c>
    </row>
    <row r="114" spans="1:4">
      <c r="A114" t="s">
        <v>194</v>
      </c>
      <c r="B114" t="s">
        <v>110</v>
      </c>
      <c r="C114" t="s">
        <v>111</v>
      </c>
      <c r="D114">
        <v>0.1075</v>
      </c>
    </row>
    <row r="115" spans="1:4">
      <c r="A115" t="s">
        <v>194</v>
      </c>
      <c r="B115" t="s">
        <v>122</v>
      </c>
      <c r="C115" t="s">
        <v>123</v>
      </c>
      <c r="D115">
        <v>0.10160000000000001</v>
      </c>
    </row>
    <row r="116" spans="1:4">
      <c r="A116" t="s">
        <v>194</v>
      </c>
      <c r="B116" t="s">
        <v>128</v>
      </c>
      <c r="C116" t="s">
        <v>129</v>
      </c>
      <c r="D116">
        <v>0.33490000000000003</v>
      </c>
    </row>
    <row r="117" spans="1:4">
      <c r="A117" t="s">
        <v>194</v>
      </c>
      <c r="B117" t="s">
        <v>174</v>
      </c>
      <c r="C117" t="s">
        <v>175</v>
      </c>
      <c r="D117">
        <v>0.22890000000000002</v>
      </c>
    </row>
    <row r="118" spans="1:4">
      <c r="A118" t="s">
        <v>194</v>
      </c>
      <c r="B118" t="s">
        <v>79</v>
      </c>
      <c r="C118" t="s">
        <v>80</v>
      </c>
      <c r="D118">
        <v>0.13119999999999998</v>
      </c>
    </row>
    <row r="119" spans="1:4">
      <c r="A119" t="s">
        <v>194</v>
      </c>
      <c r="B119" t="s">
        <v>81</v>
      </c>
      <c r="C119" t="s">
        <v>82</v>
      </c>
      <c r="D119">
        <v>0.17019999999999999</v>
      </c>
    </row>
    <row r="120" spans="1:4">
      <c r="A120" t="s">
        <v>194</v>
      </c>
      <c r="B120" t="s">
        <v>83</v>
      </c>
      <c r="C120" t="s">
        <v>84</v>
      </c>
      <c r="D120">
        <v>0.11019999999999999</v>
      </c>
    </row>
    <row r="121" spans="1:4">
      <c r="A121" t="s">
        <v>194</v>
      </c>
      <c r="B121" t="s">
        <v>92</v>
      </c>
      <c r="C121" t="s">
        <v>93</v>
      </c>
      <c r="D121">
        <v>0.1273</v>
      </c>
    </row>
    <row r="122" spans="1:4">
      <c r="A122" t="s">
        <v>194</v>
      </c>
      <c r="B122" t="s">
        <v>94</v>
      </c>
      <c r="C122" t="s">
        <v>95</v>
      </c>
      <c r="D122">
        <v>0.13369999999999999</v>
      </c>
    </row>
    <row r="123" spans="1:4">
      <c r="A123" t="s">
        <v>194</v>
      </c>
      <c r="B123" t="s">
        <v>85</v>
      </c>
      <c r="C123" t="s">
        <v>86</v>
      </c>
      <c r="D123">
        <v>0.115</v>
      </c>
    </row>
    <row r="124" spans="1:4">
      <c r="A124" t="s">
        <v>194</v>
      </c>
      <c r="B124" t="s">
        <v>90</v>
      </c>
      <c r="C124" t="s">
        <v>91</v>
      </c>
      <c r="D124">
        <v>0.1298</v>
      </c>
    </row>
    <row r="125" spans="1:4">
      <c r="A125" t="s">
        <v>194</v>
      </c>
      <c r="B125" t="s">
        <v>172</v>
      </c>
      <c r="C125" t="s">
        <v>173</v>
      </c>
      <c r="D125">
        <v>0.1754</v>
      </c>
    </row>
    <row r="126" spans="1:4">
      <c r="A126" t="s">
        <v>195</v>
      </c>
      <c r="B126" t="s">
        <v>79</v>
      </c>
      <c r="C126" t="s">
        <v>80</v>
      </c>
      <c r="D126">
        <v>0.13009999999999999</v>
      </c>
    </row>
    <row r="127" spans="1:4">
      <c r="A127" t="s">
        <v>195</v>
      </c>
      <c r="B127" t="s">
        <v>160</v>
      </c>
      <c r="C127" t="s">
        <v>161</v>
      </c>
      <c r="D127">
        <v>0.1076</v>
      </c>
    </row>
    <row r="128" spans="1:4">
      <c r="A128" t="s">
        <v>195</v>
      </c>
      <c r="B128" t="s">
        <v>162</v>
      </c>
      <c r="C128" t="s">
        <v>163</v>
      </c>
      <c r="D128">
        <v>0.11750000000000001</v>
      </c>
    </row>
    <row r="129" spans="1:4">
      <c r="A129" t="s">
        <v>195</v>
      </c>
      <c r="B129" t="s">
        <v>164</v>
      </c>
      <c r="C129" t="s">
        <v>165</v>
      </c>
      <c r="D129">
        <v>0.1278</v>
      </c>
    </row>
    <row r="130" spans="1:4">
      <c r="A130" t="s">
        <v>195</v>
      </c>
      <c r="B130" t="s">
        <v>148</v>
      </c>
      <c r="C130" t="s">
        <v>149</v>
      </c>
      <c r="D130">
        <v>9.8699999999999996E-2</v>
      </c>
    </row>
    <row r="131" spans="1:4">
      <c r="A131" t="s">
        <v>195</v>
      </c>
      <c r="B131" t="s">
        <v>138</v>
      </c>
      <c r="C131" t="s">
        <v>139</v>
      </c>
      <c r="D131">
        <v>0.12029999999999999</v>
      </c>
    </row>
    <row r="132" spans="1:4">
      <c r="A132" t="s">
        <v>195</v>
      </c>
      <c r="B132" t="s">
        <v>140</v>
      </c>
      <c r="C132" t="s">
        <v>141</v>
      </c>
      <c r="D132">
        <v>0.19539999999999999</v>
      </c>
    </row>
    <row r="133" spans="1:4">
      <c r="A133" t="s">
        <v>195</v>
      </c>
      <c r="B133" t="s">
        <v>156</v>
      </c>
      <c r="C133" t="s">
        <v>157</v>
      </c>
      <c r="D133">
        <v>0.10439999999999999</v>
      </c>
    </row>
    <row r="134" spans="1:4">
      <c r="A134" t="s">
        <v>195</v>
      </c>
      <c r="B134" t="s">
        <v>158</v>
      </c>
      <c r="C134" t="s">
        <v>159</v>
      </c>
      <c r="D134">
        <v>0.11710000000000001</v>
      </c>
    </row>
    <row r="135" spans="1:4">
      <c r="A135" t="s">
        <v>195</v>
      </c>
      <c r="B135" t="s">
        <v>43</v>
      </c>
      <c r="C135" t="s">
        <v>87</v>
      </c>
      <c r="D135">
        <v>0.13150000000000001</v>
      </c>
    </row>
    <row r="136" spans="1:4">
      <c r="A136" t="s">
        <v>195</v>
      </c>
      <c r="B136" t="s">
        <v>88</v>
      </c>
      <c r="C136" t="s">
        <v>89</v>
      </c>
      <c r="D136">
        <v>0.2702</v>
      </c>
    </row>
    <row r="137" spans="1:4">
      <c r="A137" t="s">
        <v>195</v>
      </c>
      <c r="B137" t="s">
        <v>106</v>
      </c>
      <c r="C137" t="s">
        <v>107</v>
      </c>
      <c r="D137">
        <v>0.16670000000000001</v>
      </c>
    </row>
    <row r="138" spans="1:4">
      <c r="A138" t="s">
        <v>195</v>
      </c>
      <c r="B138" t="s">
        <v>192</v>
      </c>
      <c r="C138" t="s">
        <v>193</v>
      </c>
      <c r="D138">
        <v>0.1229</v>
      </c>
    </row>
    <row r="139" spans="1:4">
      <c r="A139" t="s">
        <v>195</v>
      </c>
      <c r="B139" t="s">
        <v>71</v>
      </c>
      <c r="C139" t="s">
        <v>72</v>
      </c>
      <c r="D139">
        <v>0.10439999999999999</v>
      </c>
    </row>
    <row r="140" spans="1:4">
      <c r="A140" t="s">
        <v>195</v>
      </c>
      <c r="B140" t="s">
        <v>176</v>
      </c>
      <c r="C140" t="s">
        <v>177</v>
      </c>
      <c r="D140">
        <v>0.11380000000000001</v>
      </c>
    </row>
    <row r="141" spans="1:4">
      <c r="A141" t="s">
        <v>195</v>
      </c>
      <c r="B141" t="s">
        <v>178</v>
      </c>
      <c r="C141" t="s">
        <v>179</v>
      </c>
      <c r="D141">
        <v>0.18359999999999999</v>
      </c>
    </row>
    <row r="142" spans="1:4">
      <c r="A142" t="s">
        <v>195</v>
      </c>
      <c r="B142" t="s">
        <v>180</v>
      </c>
      <c r="C142" t="s">
        <v>181</v>
      </c>
      <c r="D142">
        <v>0.12939999999999999</v>
      </c>
    </row>
    <row r="143" spans="1:4">
      <c r="A143" t="s">
        <v>195</v>
      </c>
      <c r="B143" t="s">
        <v>150</v>
      </c>
      <c r="C143" t="s">
        <v>151</v>
      </c>
      <c r="D143">
        <v>0.16030000000000003</v>
      </c>
    </row>
    <row r="144" spans="1:4">
      <c r="A144" t="s">
        <v>195</v>
      </c>
      <c r="B144" t="s">
        <v>116</v>
      </c>
      <c r="C144" t="s">
        <v>117</v>
      </c>
      <c r="D144">
        <v>0.1176</v>
      </c>
    </row>
    <row r="145" spans="1:4">
      <c r="A145" t="s">
        <v>195</v>
      </c>
      <c r="B145" t="s">
        <v>118</v>
      </c>
      <c r="C145" t="s">
        <v>119</v>
      </c>
      <c r="D145">
        <v>0.11170000000000001</v>
      </c>
    </row>
    <row r="146" spans="1:4">
      <c r="A146" t="s">
        <v>195</v>
      </c>
      <c r="B146" t="s">
        <v>120</v>
      </c>
      <c r="C146" t="s">
        <v>121</v>
      </c>
      <c r="D146">
        <v>0.1134</v>
      </c>
    </row>
    <row r="147" spans="1:4">
      <c r="A147" t="s">
        <v>195</v>
      </c>
      <c r="B147" t="s">
        <v>130</v>
      </c>
      <c r="C147" t="s">
        <v>131</v>
      </c>
      <c r="D147">
        <v>0.1202</v>
      </c>
    </row>
    <row r="148" spans="1:4">
      <c r="A148" t="s">
        <v>195</v>
      </c>
      <c r="B148" t="s">
        <v>132</v>
      </c>
      <c r="C148" t="s">
        <v>133</v>
      </c>
      <c r="D148">
        <v>0.11269999999999999</v>
      </c>
    </row>
    <row r="149" spans="1:4">
      <c r="A149" t="s">
        <v>195</v>
      </c>
      <c r="B149" t="s">
        <v>134</v>
      </c>
      <c r="C149" t="s">
        <v>135</v>
      </c>
      <c r="D149">
        <v>0.12630000000000002</v>
      </c>
    </row>
    <row r="150" spans="1:4">
      <c r="A150" t="s">
        <v>195</v>
      </c>
      <c r="B150" t="s">
        <v>96</v>
      </c>
      <c r="C150" t="s">
        <v>97</v>
      </c>
      <c r="D150">
        <v>0.13039999999999999</v>
      </c>
    </row>
    <row r="151" spans="1:4">
      <c r="A151" t="s">
        <v>195</v>
      </c>
      <c r="B151" t="s">
        <v>122</v>
      </c>
      <c r="C151" t="s">
        <v>123</v>
      </c>
      <c r="D151">
        <v>9.9499999999999991E-2</v>
      </c>
    </row>
    <row r="152" spans="1:4">
      <c r="A152" t="s">
        <v>195</v>
      </c>
      <c r="B152" t="s">
        <v>128</v>
      </c>
      <c r="C152" t="s">
        <v>129</v>
      </c>
      <c r="D152">
        <v>0.30280000000000001</v>
      </c>
    </row>
    <row r="153" spans="1:4">
      <c r="A153" t="s">
        <v>195</v>
      </c>
      <c r="B153" t="s">
        <v>168</v>
      </c>
      <c r="C153" t="s">
        <v>169</v>
      </c>
      <c r="D153">
        <v>0.1358</v>
      </c>
    </row>
    <row r="154" spans="1:4">
      <c r="A154" t="s">
        <v>195</v>
      </c>
      <c r="B154" t="s">
        <v>170</v>
      </c>
      <c r="C154" t="s">
        <v>171</v>
      </c>
      <c r="D154">
        <v>0.11170000000000001</v>
      </c>
    </row>
    <row r="155" spans="1:4">
      <c r="A155" t="s">
        <v>195</v>
      </c>
      <c r="B155" t="s">
        <v>190</v>
      </c>
      <c r="C155" t="s">
        <v>191</v>
      </c>
      <c r="D155">
        <v>0.1012</v>
      </c>
    </row>
    <row r="156" spans="1:4">
      <c r="A156" t="s">
        <v>195</v>
      </c>
      <c r="B156" t="s">
        <v>152</v>
      </c>
      <c r="C156" t="s">
        <v>153</v>
      </c>
      <c r="D156">
        <v>0.19039999999999999</v>
      </c>
    </row>
    <row r="157" spans="1:4">
      <c r="A157" t="s">
        <v>195</v>
      </c>
      <c r="B157" t="s">
        <v>154</v>
      </c>
      <c r="C157" t="s">
        <v>155</v>
      </c>
      <c r="D157">
        <v>0.1134</v>
      </c>
    </row>
    <row r="158" spans="1:4">
      <c r="A158" t="s">
        <v>195</v>
      </c>
      <c r="B158" t="s">
        <v>110</v>
      </c>
      <c r="C158" t="s">
        <v>111</v>
      </c>
      <c r="D158">
        <v>0.10800000000000001</v>
      </c>
    </row>
    <row r="159" spans="1:4">
      <c r="A159" t="s">
        <v>195</v>
      </c>
      <c r="B159" t="s">
        <v>112</v>
      </c>
      <c r="C159" t="s">
        <v>113</v>
      </c>
      <c r="D159">
        <v>0.1124</v>
      </c>
    </row>
    <row r="160" spans="1:4">
      <c r="A160" t="s">
        <v>195</v>
      </c>
      <c r="B160" t="s">
        <v>114</v>
      </c>
      <c r="C160" t="s">
        <v>115</v>
      </c>
      <c r="D160">
        <v>0.11220000000000001</v>
      </c>
    </row>
    <row r="161" spans="1:4">
      <c r="A161" t="s">
        <v>195</v>
      </c>
      <c r="B161" t="s">
        <v>75</v>
      </c>
      <c r="C161" t="s">
        <v>76</v>
      </c>
      <c r="D161">
        <v>0.11170000000000001</v>
      </c>
    </row>
    <row r="162" spans="1:4">
      <c r="A162" t="s">
        <v>195</v>
      </c>
      <c r="B162" t="s">
        <v>77</v>
      </c>
      <c r="C162" t="s">
        <v>78</v>
      </c>
      <c r="D162">
        <v>0.13170000000000001</v>
      </c>
    </row>
    <row r="163" spans="1:4">
      <c r="A163" t="s">
        <v>195</v>
      </c>
      <c r="B163" t="s">
        <v>182</v>
      </c>
      <c r="C163" t="s">
        <v>183</v>
      </c>
      <c r="D163">
        <v>0.12560000000000002</v>
      </c>
    </row>
    <row r="164" spans="1:4">
      <c r="A164" t="s">
        <v>195</v>
      </c>
      <c r="B164" t="s">
        <v>184</v>
      </c>
      <c r="C164" t="s">
        <v>185</v>
      </c>
      <c r="D164">
        <v>0.22710000000000002</v>
      </c>
    </row>
    <row r="165" spans="1:4">
      <c r="A165" t="s">
        <v>195</v>
      </c>
      <c r="B165" t="s">
        <v>186</v>
      </c>
      <c r="C165" t="s">
        <v>187</v>
      </c>
      <c r="D165">
        <v>0.1236</v>
      </c>
    </row>
    <row r="166" spans="1:4">
      <c r="A166" t="s">
        <v>195</v>
      </c>
      <c r="B166" t="s">
        <v>188</v>
      </c>
      <c r="C166" t="s">
        <v>189</v>
      </c>
      <c r="D166">
        <v>0.20449999999999999</v>
      </c>
    </row>
    <row r="167" spans="1:4">
      <c r="A167" t="s">
        <v>195</v>
      </c>
      <c r="B167" t="s">
        <v>144</v>
      </c>
      <c r="C167" t="s">
        <v>145</v>
      </c>
      <c r="D167">
        <v>0.14319999999999999</v>
      </c>
    </row>
    <row r="168" spans="1:4">
      <c r="A168" t="s">
        <v>195</v>
      </c>
      <c r="B168" t="s">
        <v>146</v>
      </c>
      <c r="C168" t="s">
        <v>147</v>
      </c>
      <c r="D168">
        <v>0.11800000000000001</v>
      </c>
    </row>
    <row r="169" spans="1:4">
      <c r="A169" t="s">
        <v>195</v>
      </c>
      <c r="B169" t="s">
        <v>98</v>
      </c>
      <c r="C169" t="s">
        <v>99</v>
      </c>
      <c r="D169">
        <v>0.11789999999999999</v>
      </c>
    </row>
    <row r="170" spans="1:4">
      <c r="A170" t="s">
        <v>195</v>
      </c>
      <c r="B170" t="s">
        <v>100</v>
      </c>
      <c r="C170" t="s">
        <v>101</v>
      </c>
      <c r="D170">
        <v>0.11960000000000001</v>
      </c>
    </row>
    <row r="171" spans="1:4">
      <c r="A171" t="s">
        <v>195</v>
      </c>
      <c r="B171" t="s">
        <v>102</v>
      </c>
      <c r="C171" t="s">
        <v>103</v>
      </c>
      <c r="D171">
        <v>0.1356</v>
      </c>
    </row>
    <row r="172" spans="1:4">
      <c r="A172" t="s">
        <v>195</v>
      </c>
      <c r="B172" t="s">
        <v>104</v>
      </c>
      <c r="C172" t="s">
        <v>105</v>
      </c>
      <c r="D172">
        <v>0.1593</v>
      </c>
    </row>
    <row r="173" spans="1:4">
      <c r="A173" t="s">
        <v>195</v>
      </c>
      <c r="B173" t="s">
        <v>108</v>
      </c>
      <c r="C173" t="s">
        <v>109</v>
      </c>
      <c r="D173">
        <v>0.21249999999999999</v>
      </c>
    </row>
    <row r="174" spans="1:4">
      <c r="A174" t="s">
        <v>195</v>
      </c>
      <c r="B174" t="s">
        <v>142</v>
      </c>
      <c r="C174" t="s">
        <v>143</v>
      </c>
      <c r="D174">
        <v>0.11109999999999999</v>
      </c>
    </row>
    <row r="175" spans="1:4">
      <c r="A175" t="s">
        <v>195</v>
      </c>
      <c r="B175" t="s">
        <v>92</v>
      </c>
      <c r="C175" t="s">
        <v>93</v>
      </c>
      <c r="D175">
        <v>0.12460000000000002</v>
      </c>
    </row>
    <row r="176" spans="1:4">
      <c r="A176" t="s">
        <v>195</v>
      </c>
      <c r="B176" t="s">
        <v>94</v>
      </c>
      <c r="C176" t="s">
        <v>95</v>
      </c>
      <c r="D176">
        <v>0.1283</v>
      </c>
    </row>
    <row r="177" spans="1:4">
      <c r="A177" t="s">
        <v>195</v>
      </c>
      <c r="B177" t="s">
        <v>124</v>
      </c>
      <c r="C177" t="s">
        <v>125</v>
      </c>
      <c r="D177">
        <v>0.1227</v>
      </c>
    </row>
    <row r="178" spans="1:4">
      <c r="A178" t="s">
        <v>195</v>
      </c>
      <c r="B178" t="s">
        <v>136</v>
      </c>
      <c r="C178" t="s">
        <v>137</v>
      </c>
      <c r="D178">
        <v>0.1041</v>
      </c>
    </row>
    <row r="179" spans="1:4">
      <c r="A179" t="s">
        <v>195</v>
      </c>
      <c r="B179" t="s">
        <v>126</v>
      </c>
      <c r="C179" t="s">
        <v>127</v>
      </c>
      <c r="D179">
        <v>0.22570000000000001</v>
      </c>
    </row>
    <row r="180" spans="1:4">
      <c r="A180" t="s">
        <v>195</v>
      </c>
      <c r="B180" t="s">
        <v>73</v>
      </c>
      <c r="C180" t="s">
        <v>74</v>
      </c>
      <c r="D180">
        <v>0.12570000000000001</v>
      </c>
    </row>
    <row r="181" spans="1:4">
      <c r="A181" t="s">
        <v>195</v>
      </c>
      <c r="B181" t="s">
        <v>83</v>
      </c>
      <c r="C181" t="s">
        <v>84</v>
      </c>
      <c r="D181">
        <v>9.6700000000000008E-2</v>
      </c>
    </row>
    <row r="182" spans="1:4">
      <c r="A182" t="s">
        <v>195</v>
      </c>
      <c r="B182" t="s">
        <v>85</v>
      </c>
      <c r="C182" t="s">
        <v>86</v>
      </c>
      <c r="D182">
        <v>0.10869999999999999</v>
      </c>
    </row>
    <row r="183" spans="1:4">
      <c r="A183" t="s">
        <v>195</v>
      </c>
      <c r="B183" t="s">
        <v>90</v>
      </c>
      <c r="C183" t="s">
        <v>91</v>
      </c>
      <c r="D183">
        <v>0.1285</v>
      </c>
    </row>
    <row r="184" spans="1:4">
      <c r="A184" t="s">
        <v>195</v>
      </c>
      <c r="B184" t="s">
        <v>166</v>
      </c>
      <c r="C184" t="s">
        <v>167</v>
      </c>
      <c r="D184">
        <v>0.22010000000000002</v>
      </c>
    </row>
    <row r="185" spans="1:4">
      <c r="A185" t="s">
        <v>195</v>
      </c>
      <c r="B185" t="s">
        <v>81</v>
      </c>
      <c r="C185" t="s">
        <v>82</v>
      </c>
      <c r="D185">
        <v>0.1681</v>
      </c>
    </row>
    <row r="186" spans="1:4">
      <c r="A186" t="s">
        <v>195</v>
      </c>
      <c r="B186" t="s">
        <v>172</v>
      </c>
      <c r="C186" t="s">
        <v>173</v>
      </c>
      <c r="D186">
        <v>0.16260000000000002</v>
      </c>
    </row>
    <row r="187" spans="1:4">
      <c r="A187" t="s">
        <v>195</v>
      </c>
      <c r="B187" t="s">
        <v>174</v>
      </c>
      <c r="C187" t="s">
        <v>175</v>
      </c>
      <c r="D187">
        <v>0.21970000000000001</v>
      </c>
    </row>
    <row r="188" spans="1:4">
      <c r="A188" t="s">
        <v>196</v>
      </c>
      <c r="B188" t="s">
        <v>73</v>
      </c>
      <c r="C188" t="s">
        <v>74</v>
      </c>
      <c r="D188">
        <v>0.12529999999999999</v>
      </c>
    </row>
    <row r="189" spans="1:4">
      <c r="A189" t="s">
        <v>196</v>
      </c>
      <c r="B189" t="s">
        <v>170</v>
      </c>
      <c r="C189" t="s">
        <v>171</v>
      </c>
      <c r="D189">
        <v>0.1101</v>
      </c>
    </row>
    <row r="190" spans="1:4">
      <c r="A190" t="s">
        <v>196</v>
      </c>
      <c r="B190" t="s">
        <v>190</v>
      </c>
      <c r="C190" t="s">
        <v>191</v>
      </c>
      <c r="D190">
        <v>0.10210000000000001</v>
      </c>
    </row>
    <row r="191" spans="1:4">
      <c r="A191" t="s">
        <v>196</v>
      </c>
      <c r="B191" t="s">
        <v>192</v>
      </c>
      <c r="C191" t="s">
        <v>193</v>
      </c>
      <c r="D191">
        <v>0.12380000000000001</v>
      </c>
    </row>
    <row r="192" spans="1:4">
      <c r="A192" t="s">
        <v>196</v>
      </c>
      <c r="B192" t="s">
        <v>71</v>
      </c>
      <c r="C192" t="s">
        <v>72</v>
      </c>
      <c r="D192">
        <v>0.10300000000000001</v>
      </c>
    </row>
    <row r="193" spans="1:4">
      <c r="A193" t="s">
        <v>196</v>
      </c>
      <c r="B193" t="s">
        <v>176</v>
      </c>
      <c r="C193" t="s">
        <v>177</v>
      </c>
      <c r="D193">
        <v>0.1142</v>
      </c>
    </row>
    <row r="194" spans="1:4">
      <c r="A194" t="s">
        <v>196</v>
      </c>
      <c r="B194" t="s">
        <v>178</v>
      </c>
      <c r="C194" t="s">
        <v>179</v>
      </c>
      <c r="D194">
        <v>0.1794</v>
      </c>
    </row>
    <row r="195" spans="1:4">
      <c r="A195" t="s">
        <v>196</v>
      </c>
      <c r="B195" t="s">
        <v>180</v>
      </c>
      <c r="C195" t="s">
        <v>181</v>
      </c>
      <c r="D195">
        <v>0.12509999999999999</v>
      </c>
    </row>
    <row r="196" spans="1:4">
      <c r="A196" t="s">
        <v>196</v>
      </c>
      <c r="B196" t="s">
        <v>150</v>
      </c>
      <c r="C196" t="s">
        <v>151</v>
      </c>
      <c r="D196">
        <v>0.1585</v>
      </c>
    </row>
    <row r="197" spans="1:4">
      <c r="A197" t="s">
        <v>196</v>
      </c>
      <c r="B197" t="s">
        <v>152</v>
      </c>
      <c r="C197" t="s">
        <v>153</v>
      </c>
      <c r="D197">
        <v>0.20050000000000001</v>
      </c>
    </row>
    <row r="198" spans="1:4">
      <c r="A198" t="s">
        <v>196</v>
      </c>
      <c r="B198" t="s">
        <v>154</v>
      </c>
      <c r="C198" t="s">
        <v>155</v>
      </c>
      <c r="D198">
        <v>0.12</v>
      </c>
    </row>
    <row r="199" spans="1:4">
      <c r="A199" t="s">
        <v>196</v>
      </c>
      <c r="B199" t="s">
        <v>110</v>
      </c>
      <c r="C199" t="s">
        <v>111</v>
      </c>
      <c r="D199">
        <v>0.1077</v>
      </c>
    </row>
    <row r="200" spans="1:4">
      <c r="A200" t="s">
        <v>196</v>
      </c>
      <c r="B200" t="s">
        <v>112</v>
      </c>
      <c r="C200" t="s">
        <v>113</v>
      </c>
      <c r="D200">
        <v>0.11130000000000001</v>
      </c>
    </row>
    <row r="201" spans="1:4">
      <c r="A201" t="s">
        <v>196</v>
      </c>
      <c r="B201" t="s">
        <v>114</v>
      </c>
      <c r="C201" t="s">
        <v>115</v>
      </c>
      <c r="D201">
        <v>0.11140000000000001</v>
      </c>
    </row>
    <row r="202" spans="1:4">
      <c r="A202" t="s">
        <v>196</v>
      </c>
      <c r="B202" t="s">
        <v>75</v>
      </c>
      <c r="C202" t="s">
        <v>76</v>
      </c>
      <c r="D202">
        <v>0.11269999999999999</v>
      </c>
    </row>
    <row r="203" spans="1:4">
      <c r="A203" t="s">
        <v>196</v>
      </c>
      <c r="B203" t="s">
        <v>77</v>
      </c>
      <c r="C203" t="s">
        <v>78</v>
      </c>
      <c r="D203">
        <v>0.13039999999999999</v>
      </c>
    </row>
    <row r="204" spans="1:4">
      <c r="A204" t="s">
        <v>196</v>
      </c>
      <c r="B204" t="s">
        <v>172</v>
      </c>
      <c r="C204" t="s">
        <v>173</v>
      </c>
      <c r="D204">
        <v>0.15740000000000001</v>
      </c>
    </row>
    <row r="205" spans="1:4">
      <c r="A205" t="s">
        <v>196</v>
      </c>
      <c r="B205" t="s">
        <v>174</v>
      </c>
      <c r="C205" t="s">
        <v>175</v>
      </c>
      <c r="D205">
        <v>0.21920000000000003</v>
      </c>
    </row>
    <row r="206" spans="1:4">
      <c r="A206" t="s">
        <v>196</v>
      </c>
      <c r="B206" t="s">
        <v>79</v>
      </c>
      <c r="C206" t="s">
        <v>80</v>
      </c>
      <c r="D206">
        <v>0.13119999999999998</v>
      </c>
    </row>
    <row r="207" spans="1:4">
      <c r="A207" t="s">
        <v>196</v>
      </c>
      <c r="B207" t="s">
        <v>81</v>
      </c>
      <c r="C207" t="s">
        <v>82</v>
      </c>
      <c r="D207">
        <v>0.1789</v>
      </c>
    </row>
    <row r="208" spans="1:4">
      <c r="A208" t="s">
        <v>196</v>
      </c>
      <c r="B208" t="s">
        <v>83</v>
      </c>
      <c r="C208" t="s">
        <v>84</v>
      </c>
      <c r="D208">
        <v>9.8000000000000004E-2</v>
      </c>
    </row>
    <row r="209" spans="1:4">
      <c r="A209" t="s">
        <v>196</v>
      </c>
      <c r="B209" t="s">
        <v>85</v>
      </c>
      <c r="C209" t="s">
        <v>86</v>
      </c>
      <c r="D209">
        <v>0.10800000000000001</v>
      </c>
    </row>
    <row r="210" spans="1:4">
      <c r="A210" t="s">
        <v>196</v>
      </c>
      <c r="B210" t="s">
        <v>90</v>
      </c>
      <c r="C210" t="s">
        <v>91</v>
      </c>
      <c r="D210">
        <v>0.12710000000000002</v>
      </c>
    </row>
    <row r="211" spans="1:4">
      <c r="A211" t="s">
        <v>196</v>
      </c>
      <c r="B211" t="s">
        <v>92</v>
      </c>
      <c r="C211" t="s">
        <v>93</v>
      </c>
      <c r="D211">
        <v>0.12460000000000002</v>
      </c>
    </row>
    <row r="212" spans="1:4">
      <c r="A212" t="s">
        <v>196</v>
      </c>
      <c r="B212" t="s">
        <v>94</v>
      </c>
      <c r="C212" t="s">
        <v>95</v>
      </c>
      <c r="D212">
        <v>0.1258</v>
      </c>
    </row>
    <row r="213" spans="1:4">
      <c r="A213" t="s">
        <v>196</v>
      </c>
      <c r="B213" t="s">
        <v>96</v>
      </c>
      <c r="C213" t="s">
        <v>97</v>
      </c>
      <c r="D213">
        <v>0.1303</v>
      </c>
    </row>
    <row r="214" spans="1:4">
      <c r="A214" t="s">
        <v>196</v>
      </c>
      <c r="B214" t="s">
        <v>122</v>
      </c>
      <c r="C214" t="s">
        <v>123</v>
      </c>
      <c r="D214">
        <v>9.8900000000000002E-2</v>
      </c>
    </row>
    <row r="215" spans="1:4">
      <c r="A215" t="s">
        <v>196</v>
      </c>
      <c r="B215" t="s">
        <v>128</v>
      </c>
      <c r="C215" t="s">
        <v>129</v>
      </c>
      <c r="D215">
        <v>0.32060000000000005</v>
      </c>
    </row>
    <row r="216" spans="1:4">
      <c r="A216" t="s">
        <v>196</v>
      </c>
      <c r="B216" t="s">
        <v>130</v>
      </c>
      <c r="C216" t="s">
        <v>131</v>
      </c>
      <c r="D216">
        <v>0.1176</v>
      </c>
    </row>
    <row r="217" spans="1:4">
      <c r="A217" t="s">
        <v>196</v>
      </c>
      <c r="B217" t="s">
        <v>132</v>
      </c>
      <c r="C217" t="s">
        <v>133</v>
      </c>
      <c r="D217">
        <v>0.11699999999999999</v>
      </c>
    </row>
    <row r="218" spans="1:4">
      <c r="A218" t="s">
        <v>196</v>
      </c>
      <c r="B218" t="s">
        <v>134</v>
      </c>
      <c r="C218" t="s">
        <v>135</v>
      </c>
      <c r="D218">
        <v>0.1298</v>
      </c>
    </row>
    <row r="219" spans="1:4">
      <c r="A219" t="s">
        <v>196</v>
      </c>
      <c r="B219" t="s">
        <v>43</v>
      </c>
      <c r="C219" t="s">
        <v>87</v>
      </c>
      <c r="D219">
        <v>0.13009999999999999</v>
      </c>
    </row>
    <row r="220" spans="1:4">
      <c r="A220" t="s">
        <v>196</v>
      </c>
      <c r="B220" t="s">
        <v>88</v>
      </c>
      <c r="C220" t="s">
        <v>89</v>
      </c>
      <c r="D220">
        <v>0.28300000000000003</v>
      </c>
    </row>
    <row r="221" spans="1:4">
      <c r="A221" t="s">
        <v>196</v>
      </c>
      <c r="B221" t="s">
        <v>182</v>
      </c>
      <c r="C221" t="s">
        <v>183</v>
      </c>
      <c r="D221">
        <v>0.1255</v>
      </c>
    </row>
    <row r="222" spans="1:4">
      <c r="A222" t="s">
        <v>196</v>
      </c>
      <c r="B222" t="s">
        <v>184</v>
      </c>
      <c r="C222" t="s">
        <v>185</v>
      </c>
      <c r="D222">
        <v>0.21870000000000001</v>
      </c>
    </row>
    <row r="223" spans="1:4">
      <c r="A223" t="s">
        <v>196</v>
      </c>
      <c r="B223" t="s">
        <v>186</v>
      </c>
      <c r="C223" t="s">
        <v>187</v>
      </c>
      <c r="D223">
        <v>0.12180000000000001</v>
      </c>
    </row>
    <row r="224" spans="1:4">
      <c r="A224" t="s">
        <v>196</v>
      </c>
      <c r="B224" t="s">
        <v>106</v>
      </c>
      <c r="C224" t="s">
        <v>107</v>
      </c>
      <c r="D224">
        <v>0.1565</v>
      </c>
    </row>
    <row r="225" spans="1:4">
      <c r="A225" t="s">
        <v>196</v>
      </c>
      <c r="B225" t="s">
        <v>116</v>
      </c>
      <c r="C225" t="s">
        <v>117</v>
      </c>
      <c r="D225">
        <v>0.11810000000000001</v>
      </c>
    </row>
    <row r="226" spans="1:4">
      <c r="A226" t="s">
        <v>196</v>
      </c>
      <c r="B226" t="s">
        <v>118</v>
      </c>
      <c r="C226" t="s">
        <v>119</v>
      </c>
      <c r="D226">
        <v>0.11170000000000001</v>
      </c>
    </row>
    <row r="227" spans="1:4">
      <c r="A227" t="s">
        <v>196</v>
      </c>
      <c r="B227" t="s">
        <v>120</v>
      </c>
      <c r="C227" t="s">
        <v>121</v>
      </c>
      <c r="D227">
        <v>0.11359999999999999</v>
      </c>
    </row>
    <row r="228" spans="1:4">
      <c r="A228" t="s">
        <v>196</v>
      </c>
      <c r="B228" t="s">
        <v>98</v>
      </c>
      <c r="C228" t="s">
        <v>99</v>
      </c>
      <c r="D228">
        <v>0.1193</v>
      </c>
    </row>
    <row r="229" spans="1:4">
      <c r="A229" t="s">
        <v>196</v>
      </c>
      <c r="B229" t="s">
        <v>100</v>
      </c>
      <c r="C229" t="s">
        <v>101</v>
      </c>
      <c r="D229">
        <v>0.1186</v>
      </c>
    </row>
    <row r="230" spans="1:4">
      <c r="A230" t="s">
        <v>196</v>
      </c>
      <c r="B230" t="s">
        <v>102</v>
      </c>
      <c r="C230" t="s">
        <v>103</v>
      </c>
      <c r="D230">
        <v>0.13390000000000002</v>
      </c>
    </row>
    <row r="231" spans="1:4">
      <c r="A231" t="s">
        <v>196</v>
      </c>
      <c r="B231" t="s">
        <v>104</v>
      </c>
      <c r="C231" t="s">
        <v>105</v>
      </c>
      <c r="D231">
        <v>0.158</v>
      </c>
    </row>
    <row r="232" spans="1:4">
      <c r="A232" t="s">
        <v>196</v>
      </c>
      <c r="B232" t="s">
        <v>108</v>
      </c>
      <c r="C232" t="s">
        <v>109</v>
      </c>
      <c r="D232">
        <v>0.21100000000000002</v>
      </c>
    </row>
    <row r="233" spans="1:4">
      <c r="A233" t="s">
        <v>196</v>
      </c>
      <c r="B233" t="s">
        <v>142</v>
      </c>
      <c r="C233" t="s">
        <v>143</v>
      </c>
      <c r="D233">
        <v>0.1118</v>
      </c>
    </row>
    <row r="234" spans="1:4">
      <c r="A234" t="s">
        <v>196</v>
      </c>
      <c r="B234" t="s">
        <v>144</v>
      </c>
      <c r="C234" t="s">
        <v>145</v>
      </c>
      <c r="D234">
        <v>0.14180000000000001</v>
      </c>
    </row>
    <row r="235" spans="1:4">
      <c r="A235" t="s">
        <v>196</v>
      </c>
      <c r="B235" t="s">
        <v>146</v>
      </c>
      <c r="C235" t="s">
        <v>147</v>
      </c>
      <c r="D235">
        <v>0.1125</v>
      </c>
    </row>
    <row r="236" spans="1:4">
      <c r="A236" t="s">
        <v>196</v>
      </c>
      <c r="B236" t="s">
        <v>148</v>
      </c>
      <c r="C236" t="s">
        <v>149</v>
      </c>
      <c r="D236">
        <v>9.7100000000000006E-2</v>
      </c>
    </row>
    <row r="237" spans="1:4">
      <c r="A237" t="s">
        <v>196</v>
      </c>
      <c r="B237" t="s">
        <v>188</v>
      </c>
      <c r="C237" t="s">
        <v>189</v>
      </c>
      <c r="D237">
        <v>0.1915</v>
      </c>
    </row>
    <row r="238" spans="1:4">
      <c r="A238" t="s">
        <v>196</v>
      </c>
      <c r="B238" t="s">
        <v>136</v>
      </c>
      <c r="C238" t="s">
        <v>137</v>
      </c>
      <c r="D238">
        <v>9.8000000000000004E-2</v>
      </c>
    </row>
    <row r="239" spans="1:4">
      <c r="A239" t="s">
        <v>196</v>
      </c>
      <c r="B239" t="s">
        <v>124</v>
      </c>
      <c r="C239" t="s">
        <v>125</v>
      </c>
      <c r="D239">
        <v>0.12429999999999999</v>
      </c>
    </row>
    <row r="240" spans="1:4">
      <c r="A240" t="s">
        <v>196</v>
      </c>
      <c r="B240" t="s">
        <v>138</v>
      </c>
      <c r="C240" t="s">
        <v>139</v>
      </c>
      <c r="D240">
        <v>0.1207</v>
      </c>
    </row>
    <row r="241" spans="1:4">
      <c r="A241" t="s">
        <v>196</v>
      </c>
      <c r="B241" t="s">
        <v>140</v>
      </c>
      <c r="C241" t="s">
        <v>141</v>
      </c>
      <c r="D241">
        <v>0.17710000000000001</v>
      </c>
    </row>
    <row r="242" spans="1:4">
      <c r="A242" t="s">
        <v>196</v>
      </c>
      <c r="B242" t="s">
        <v>156</v>
      </c>
      <c r="C242" t="s">
        <v>157</v>
      </c>
      <c r="D242">
        <v>0.10400000000000001</v>
      </c>
    </row>
    <row r="243" spans="1:4">
      <c r="A243" t="s">
        <v>196</v>
      </c>
      <c r="B243" t="s">
        <v>158</v>
      </c>
      <c r="C243" t="s">
        <v>159</v>
      </c>
      <c r="D243">
        <v>0.1176</v>
      </c>
    </row>
    <row r="244" spans="1:4">
      <c r="A244" t="s">
        <v>196</v>
      </c>
      <c r="B244" t="s">
        <v>160</v>
      </c>
      <c r="C244" t="s">
        <v>161</v>
      </c>
      <c r="D244">
        <v>0.10869999999999999</v>
      </c>
    </row>
    <row r="245" spans="1:4">
      <c r="A245" t="s">
        <v>196</v>
      </c>
      <c r="B245" t="s">
        <v>162</v>
      </c>
      <c r="C245" t="s">
        <v>163</v>
      </c>
      <c r="D245">
        <v>0.11550000000000001</v>
      </c>
    </row>
    <row r="246" spans="1:4">
      <c r="A246" t="s">
        <v>196</v>
      </c>
      <c r="B246" t="s">
        <v>164</v>
      </c>
      <c r="C246" t="s">
        <v>165</v>
      </c>
      <c r="D246">
        <v>0.12990000000000002</v>
      </c>
    </row>
    <row r="247" spans="1:4">
      <c r="A247" t="s">
        <v>196</v>
      </c>
      <c r="B247" t="s">
        <v>166</v>
      </c>
      <c r="C247" t="s">
        <v>167</v>
      </c>
      <c r="D247">
        <v>0.21730000000000002</v>
      </c>
    </row>
    <row r="248" spans="1:4">
      <c r="A248" t="s">
        <v>196</v>
      </c>
      <c r="B248" t="s">
        <v>168</v>
      </c>
      <c r="C248" t="s">
        <v>169</v>
      </c>
      <c r="D248">
        <v>0.13800000000000001</v>
      </c>
    </row>
    <row r="249" spans="1:4">
      <c r="A249" t="s">
        <v>196</v>
      </c>
      <c r="B249" t="s">
        <v>126</v>
      </c>
      <c r="C249" t="s">
        <v>127</v>
      </c>
      <c r="D249">
        <v>0.22920000000000001</v>
      </c>
    </row>
    <row r="250" spans="1:4">
      <c r="A250" t="s">
        <v>197</v>
      </c>
      <c r="B250" t="s">
        <v>182</v>
      </c>
      <c r="C250" t="s">
        <v>183</v>
      </c>
      <c r="D250">
        <v>0.12529999999999999</v>
      </c>
    </row>
    <row r="251" spans="1:4">
      <c r="A251" t="s">
        <v>197</v>
      </c>
      <c r="B251" t="s">
        <v>122</v>
      </c>
      <c r="C251" t="s">
        <v>123</v>
      </c>
      <c r="D251">
        <v>0.10150000000000001</v>
      </c>
    </row>
    <row r="252" spans="1:4">
      <c r="A252" t="s">
        <v>197</v>
      </c>
      <c r="B252" t="s">
        <v>128</v>
      </c>
      <c r="C252" t="s">
        <v>129</v>
      </c>
      <c r="D252">
        <v>0.32469999999999999</v>
      </c>
    </row>
    <row r="253" spans="1:4">
      <c r="A253" t="s">
        <v>197</v>
      </c>
      <c r="B253" t="s">
        <v>130</v>
      </c>
      <c r="C253" t="s">
        <v>131</v>
      </c>
      <c r="D253">
        <v>0.11470000000000001</v>
      </c>
    </row>
    <row r="254" spans="1:4">
      <c r="A254" t="s">
        <v>197</v>
      </c>
      <c r="B254" t="s">
        <v>124</v>
      </c>
      <c r="C254" t="s">
        <v>125</v>
      </c>
      <c r="D254">
        <v>0.12770000000000001</v>
      </c>
    </row>
    <row r="255" spans="1:4">
      <c r="A255" t="s">
        <v>197</v>
      </c>
      <c r="B255" t="s">
        <v>126</v>
      </c>
      <c r="C255" t="s">
        <v>127</v>
      </c>
      <c r="D255">
        <v>0.21940000000000001</v>
      </c>
    </row>
    <row r="256" spans="1:4">
      <c r="A256" t="s">
        <v>197</v>
      </c>
      <c r="B256" t="s">
        <v>186</v>
      </c>
      <c r="C256" t="s">
        <v>187</v>
      </c>
      <c r="D256">
        <v>0.12150000000000001</v>
      </c>
    </row>
    <row r="257" spans="1:4">
      <c r="A257" t="s">
        <v>197</v>
      </c>
      <c r="B257" t="s">
        <v>188</v>
      </c>
      <c r="C257" t="s">
        <v>189</v>
      </c>
      <c r="D257">
        <v>0.18840000000000001</v>
      </c>
    </row>
    <row r="258" spans="1:4">
      <c r="A258" t="s">
        <v>197</v>
      </c>
      <c r="B258" t="s">
        <v>136</v>
      </c>
      <c r="C258" t="s">
        <v>137</v>
      </c>
      <c r="D258">
        <v>9.8100000000000007E-2</v>
      </c>
    </row>
    <row r="259" spans="1:4">
      <c r="A259" t="s">
        <v>197</v>
      </c>
      <c r="B259" t="s">
        <v>132</v>
      </c>
      <c r="C259" t="s">
        <v>133</v>
      </c>
      <c r="D259">
        <v>0.11539999999999999</v>
      </c>
    </row>
    <row r="260" spans="1:4">
      <c r="A260" t="s">
        <v>197</v>
      </c>
      <c r="B260" t="s">
        <v>134</v>
      </c>
      <c r="C260" t="s">
        <v>135</v>
      </c>
      <c r="D260">
        <v>0.12840000000000001</v>
      </c>
    </row>
    <row r="261" spans="1:4">
      <c r="A261" t="s">
        <v>197</v>
      </c>
      <c r="B261" t="s">
        <v>112</v>
      </c>
      <c r="C261" t="s">
        <v>113</v>
      </c>
      <c r="D261">
        <v>0.10960000000000002</v>
      </c>
    </row>
    <row r="262" spans="1:4">
      <c r="A262" t="s">
        <v>197</v>
      </c>
      <c r="B262" t="s">
        <v>114</v>
      </c>
      <c r="C262" t="s">
        <v>115</v>
      </c>
      <c r="D262">
        <v>0.1134</v>
      </c>
    </row>
    <row r="263" spans="1:4">
      <c r="A263" t="s">
        <v>197</v>
      </c>
      <c r="B263" t="s">
        <v>166</v>
      </c>
      <c r="C263" t="s">
        <v>167</v>
      </c>
      <c r="D263">
        <v>0.20550000000000002</v>
      </c>
    </row>
    <row r="264" spans="1:4">
      <c r="A264" t="s">
        <v>197</v>
      </c>
      <c r="B264" t="s">
        <v>90</v>
      </c>
      <c r="C264" t="s">
        <v>91</v>
      </c>
      <c r="D264">
        <v>0.13350000000000001</v>
      </c>
    </row>
    <row r="265" spans="1:4">
      <c r="A265" t="s">
        <v>197</v>
      </c>
      <c r="B265" t="s">
        <v>92</v>
      </c>
      <c r="C265" t="s">
        <v>93</v>
      </c>
      <c r="D265">
        <v>0.12240000000000001</v>
      </c>
    </row>
    <row r="266" spans="1:4">
      <c r="A266" t="s">
        <v>197</v>
      </c>
      <c r="B266" t="s">
        <v>94</v>
      </c>
      <c r="C266" t="s">
        <v>95</v>
      </c>
      <c r="D266">
        <v>0.1226</v>
      </c>
    </row>
    <row r="267" spans="1:4">
      <c r="A267" t="s">
        <v>197</v>
      </c>
      <c r="B267" t="s">
        <v>146</v>
      </c>
      <c r="C267" t="s">
        <v>147</v>
      </c>
      <c r="D267">
        <v>0.1118</v>
      </c>
    </row>
    <row r="268" spans="1:4">
      <c r="A268" t="s">
        <v>197</v>
      </c>
      <c r="B268" t="s">
        <v>148</v>
      </c>
      <c r="C268" t="s">
        <v>149</v>
      </c>
      <c r="D268">
        <v>9.7500000000000003E-2</v>
      </c>
    </row>
    <row r="269" spans="1:4">
      <c r="A269" t="s">
        <v>197</v>
      </c>
      <c r="B269" t="s">
        <v>138</v>
      </c>
      <c r="C269" t="s">
        <v>139</v>
      </c>
      <c r="D269">
        <v>0.1173</v>
      </c>
    </row>
    <row r="270" spans="1:4">
      <c r="A270" t="s">
        <v>197</v>
      </c>
      <c r="B270" t="s">
        <v>43</v>
      </c>
      <c r="C270" t="s">
        <v>87</v>
      </c>
      <c r="D270">
        <v>0.12869999999999998</v>
      </c>
    </row>
    <row r="271" spans="1:4">
      <c r="A271" t="s">
        <v>197</v>
      </c>
      <c r="B271" t="s">
        <v>88</v>
      </c>
      <c r="C271" t="s">
        <v>89</v>
      </c>
      <c r="D271">
        <v>0.28029999999999999</v>
      </c>
    </row>
    <row r="272" spans="1:4">
      <c r="A272" t="s">
        <v>197</v>
      </c>
      <c r="B272" t="s">
        <v>98</v>
      </c>
      <c r="C272" t="s">
        <v>99</v>
      </c>
      <c r="D272">
        <v>0.11699999999999999</v>
      </c>
    </row>
    <row r="273" spans="1:4">
      <c r="A273" t="s">
        <v>197</v>
      </c>
      <c r="B273" t="s">
        <v>100</v>
      </c>
      <c r="C273" t="s">
        <v>101</v>
      </c>
      <c r="D273">
        <v>0.12</v>
      </c>
    </row>
    <row r="274" spans="1:4">
      <c r="A274" t="s">
        <v>197</v>
      </c>
      <c r="B274" t="s">
        <v>102</v>
      </c>
      <c r="C274" t="s">
        <v>103</v>
      </c>
      <c r="D274">
        <v>0.13250000000000001</v>
      </c>
    </row>
    <row r="275" spans="1:4">
      <c r="A275" t="s">
        <v>197</v>
      </c>
      <c r="B275" t="s">
        <v>104</v>
      </c>
      <c r="C275" t="s">
        <v>105</v>
      </c>
      <c r="D275">
        <v>0.15970000000000001</v>
      </c>
    </row>
    <row r="276" spans="1:4">
      <c r="A276" t="s">
        <v>197</v>
      </c>
      <c r="B276" t="s">
        <v>108</v>
      </c>
      <c r="C276" t="s">
        <v>109</v>
      </c>
      <c r="D276">
        <v>0.20600000000000002</v>
      </c>
    </row>
    <row r="277" spans="1:4">
      <c r="A277" t="s">
        <v>197</v>
      </c>
      <c r="B277" t="s">
        <v>73</v>
      </c>
      <c r="C277" t="s">
        <v>74</v>
      </c>
      <c r="D277">
        <v>0.12180000000000001</v>
      </c>
    </row>
    <row r="278" spans="1:4">
      <c r="A278" t="s">
        <v>197</v>
      </c>
      <c r="B278" t="s">
        <v>140</v>
      </c>
      <c r="C278" t="s">
        <v>141</v>
      </c>
      <c r="D278">
        <v>0.1802</v>
      </c>
    </row>
    <row r="279" spans="1:4">
      <c r="A279" t="s">
        <v>197</v>
      </c>
      <c r="B279" t="s">
        <v>156</v>
      </c>
      <c r="C279" t="s">
        <v>157</v>
      </c>
      <c r="D279">
        <v>0.1041</v>
      </c>
    </row>
    <row r="280" spans="1:4">
      <c r="A280" t="s">
        <v>197</v>
      </c>
      <c r="B280" t="s">
        <v>158</v>
      </c>
      <c r="C280" t="s">
        <v>159</v>
      </c>
      <c r="D280">
        <v>0.11199999999999999</v>
      </c>
    </row>
    <row r="281" spans="1:4">
      <c r="A281" t="s">
        <v>197</v>
      </c>
      <c r="B281" t="s">
        <v>160</v>
      </c>
      <c r="C281" t="s">
        <v>161</v>
      </c>
      <c r="D281">
        <v>0.10710000000000001</v>
      </c>
    </row>
    <row r="282" spans="1:4">
      <c r="A282" t="s">
        <v>197</v>
      </c>
      <c r="B282" t="s">
        <v>162</v>
      </c>
      <c r="C282" t="s">
        <v>163</v>
      </c>
      <c r="D282">
        <v>0.1159</v>
      </c>
    </row>
    <row r="283" spans="1:4">
      <c r="A283" t="s">
        <v>197</v>
      </c>
      <c r="B283" t="s">
        <v>164</v>
      </c>
      <c r="C283" t="s">
        <v>165</v>
      </c>
      <c r="D283">
        <v>0.1244</v>
      </c>
    </row>
    <row r="284" spans="1:4">
      <c r="A284" t="s">
        <v>197</v>
      </c>
      <c r="B284" t="s">
        <v>172</v>
      </c>
      <c r="C284" t="s">
        <v>173</v>
      </c>
      <c r="D284">
        <v>0.1545</v>
      </c>
    </row>
    <row r="285" spans="1:4">
      <c r="A285" t="s">
        <v>197</v>
      </c>
      <c r="B285" t="s">
        <v>174</v>
      </c>
      <c r="C285" t="s">
        <v>175</v>
      </c>
      <c r="D285">
        <v>0.21609999999999999</v>
      </c>
    </row>
    <row r="286" spans="1:4">
      <c r="A286" t="s">
        <v>197</v>
      </c>
      <c r="B286" t="s">
        <v>79</v>
      </c>
      <c r="C286" t="s">
        <v>80</v>
      </c>
      <c r="D286">
        <v>0.13300000000000001</v>
      </c>
    </row>
    <row r="287" spans="1:4">
      <c r="A287" t="s">
        <v>197</v>
      </c>
      <c r="B287" t="s">
        <v>81</v>
      </c>
      <c r="C287" t="s">
        <v>82</v>
      </c>
      <c r="D287">
        <v>0.16839999999999999</v>
      </c>
    </row>
    <row r="288" spans="1:4">
      <c r="A288" t="s">
        <v>197</v>
      </c>
      <c r="B288" t="s">
        <v>83</v>
      </c>
      <c r="C288" t="s">
        <v>84</v>
      </c>
      <c r="D288">
        <v>9.5899999999999999E-2</v>
      </c>
    </row>
    <row r="289" spans="1:4">
      <c r="A289" t="s">
        <v>197</v>
      </c>
      <c r="B289" t="s">
        <v>85</v>
      </c>
      <c r="C289" t="s">
        <v>86</v>
      </c>
      <c r="D289">
        <v>0.106</v>
      </c>
    </row>
    <row r="290" spans="1:4">
      <c r="A290" t="s">
        <v>197</v>
      </c>
      <c r="B290" t="s">
        <v>75</v>
      </c>
      <c r="C290" t="s">
        <v>76</v>
      </c>
      <c r="D290">
        <v>0.11119999999999999</v>
      </c>
    </row>
    <row r="291" spans="1:4">
      <c r="A291" t="s">
        <v>197</v>
      </c>
      <c r="B291" t="s">
        <v>77</v>
      </c>
      <c r="C291" t="s">
        <v>78</v>
      </c>
      <c r="D291">
        <v>0.13140000000000002</v>
      </c>
    </row>
    <row r="292" spans="1:4">
      <c r="A292" t="s">
        <v>197</v>
      </c>
      <c r="B292" t="s">
        <v>96</v>
      </c>
      <c r="C292" t="s">
        <v>97</v>
      </c>
      <c r="D292">
        <v>0.12770000000000001</v>
      </c>
    </row>
    <row r="293" spans="1:4">
      <c r="A293" t="s">
        <v>197</v>
      </c>
      <c r="B293" t="s">
        <v>184</v>
      </c>
      <c r="C293" t="s">
        <v>185</v>
      </c>
      <c r="D293">
        <v>0.21199999999999999</v>
      </c>
    </row>
    <row r="294" spans="1:4">
      <c r="A294" t="s">
        <v>197</v>
      </c>
      <c r="B294" t="s">
        <v>106</v>
      </c>
      <c r="C294" t="s">
        <v>107</v>
      </c>
      <c r="D294">
        <v>0.15560000000000002</v>
      </c>
    </row>
    <row r="295" spans="1:4">
      <c r="A295" t="s">
        <v>197</v>
      </c>
      <c r="B295" t="s">
        <v>116</v>
      </c>
      <c r="C295" t="s">
        <v>117</v>
      </c>
      <c r="D295">
        <v>0.11939999999999999</v>
      </c>
    </row>
    <row r="296" spans="1:4">
      <c r="A296" t="s">
        <v>197</v>
      </c>
      <c r="B296" t="s">
        <v>118</v>
      </c>
      <c r="C296" t="s">
        <v>119</v>
      </c>
      <c r="D296">
        <v>0.1077</v>
      </c>
    </row>
    <row r="297" spans="1:4">
      <c r="A297" t="s">
        <v>197</v>
      </c>
      <c r="B297" t="s">
        <v>120</v>
      </c>
      <c r="C297" t="s">
        <v>121</v>
      </c>
      <c r="D297">
        <v>0.11140000000000001</v>
      </c>
    </row>
    <row r="298" spans="1:4">
      <c r="A298" t="s">
        <v>197</v>
      </c>
      <c r="B298" t="s">
        <v>71</v>
      </c>
      <c r="C298" t="s">
        <v>72</v>
      </c>
      <c r="D298">
        <v>0.10250000000000001</v>
      </c>
    </row>
    <row r="299" spans="1:4">
      <c r="A299" t="s">
        <v>197</v>
      </c>
      <c r="B299" t="s">
        <v>176</v>
      </c>
      <c r="C299" t="s">
        <v>177</v>
      </c>
      <c r="D299">
        <v>0.1109</v>
      </c>
    </row>
    <row r="300" spans="1:4">
      <c r="A300" t="s">
        <v>197</v>
      </c>
      <c r="B300" t="s">
        <v>178</v>
      </c>
      <c r="C300" t="s">
        <v>179</v>
      </c>
      <c r="D300">
        <v>0.1852</v>
      </c>
    </row>
    <row r="301" spans="1:4">
      <c r="A301" t="s">
        <v>197</v>
      </c>
      <c r="B301" t="s">
        <v>180</v>
      </c>
      <c r="C301" t="s">
        <v>181</v>
      </c>
      <c r="D301">
        <v>0.1268</v>
      </c>
    </row>
    <row r="302" spans="1:4">
      <c r="A302" t="s">
        <v>197</v>
      </c>
      <c r="B302" t="s">
        <v>150</v>
      </c>
      <c r="C302" t="s">
        <v>151</v>
      </c>
      <c r="D302">
        <v>0.15410000000000001</v>
      </c>
    </row>
    <row r="303" spans="1:4">
      <c r="A303" t="s">
        <v>197</v>
      </c>
      <c r="B303" t="s">
        <v>152</v>
      </c>
      <c r="C303" t="s">
        <v>153</v>
      </c>
      <c r="D303">
        <v>0.19690000000000002</v>
      </c>
    </row>
    <row r="304" spans="1:4">
      <c r="A304" t="s">
        <v>197</v>
      </c>
      <c r="B304" t="s">
        <v>154</v>
      </c>
      <c r="C304" t="s">
        <v>155</v>
      </c>
      <c r="D304">
        <v>0.11849999999999999</v>
      </c>
    </row>
    <row r="305" spans="1:4">
      <c r="A305" t="s">
        <v>197</v>
      </c>
      <c r="B305" t="s">
        <v>110</v>
      </c>
      <c r="C305" t="s">
        <v>111</v>
      </c>
      <c r="D305">
        <v>0.107</v>
      </c>
    </row>
    <row r="306" spans="1:4">
      <c r="A306" t="s">
        <v>197</v>
      </c>
      <c r="B306" t="s">
        <v>168</v>
      </c>
      <c r="C306" t="s">
        <v>169</v>
      </c>
      <c r="D306">
        <v>0.1389</v>
      </c>
    </row>
    <row r="307" spans="1:4">
      <c r="A307" t="s">
        <v>197</v>
      </c>
      <c r="B307" t="s">
        <v>170</v>
      </c>
      <c r="C307" t="s">
        <v>171</v>
      </c>
      <c r="D307">
        <v>0.10980000000000001</v>
      </c>
    </row>
    <row r="308" spans="1:4">
      <c r="A308" t="s">
        <v>197</v>
      </c>
      <c r="B308" t="s">
        <v>190</v>
      </c>
      <c r="C308" t="s">
        <v>191</v>
      </c>
      <c r="D308">
        <v>0.10300000000000001</v>
      </c>
    </row>
    <row r="309" spans="1:4">
      <c r="A309" t="s">
        <v>197</v>
      </c>
      <c r="B309" t="s">
        <v>192</v>
      </c>
      <c r="C309" t="s">
        <v>193</v>
      </c>
      <c r="D309">
        <v>0.12560000000000002</v>
      </c>
    </row>
    <row r="310" spans="1:4">
      <c r="A310" t="s">
        <v>197</v>
      </c>
      <c r="B310" t="s">
        <v>142</v>
      </c>
      <c r="C310" t="s">
        <v>143</v>
      </c>
      <c r="D310">
        <v>0.1129</v>
      </c>
    </row>
    <row r="311" spans="1:4">
      <c r="A311" t="s">
        <v>197</v>
      </c>
      <c r="B311" t="s">
        <v>144</v>
      </c>
      <c r="C311" t="s">
        <v>145</v>
      </c>
      <c r="D311">
        <v>0.14019999999999999</v>
      </c>
    </row>
    <row r="312" spans="1:4">
      <c r="A312" t="s">
        <v>198</v>
      </c>
      <c r="B312" t="s">
        <v>118</v>
      </c>
      <c r="C312" t="s">
        <v>119</v>
      </c>
      <c r="D312">
        <v>0.10740000000000001</v>
      </c>
    </row>
    <row r="313" spans="1:4">
      <c r="A313" t="s">
        <v>198</v>
      </c>
      <c r="B313" t="s">
        <v>192</v>
      </c>
      <c r="C313" t="s">
        <v>193</v>
      </c>
      <c r="D313">
        <v>0.12630000000000002</v>
      </c>
    </row>
    <row r="314" spans="1:4">
      <c r="A314" t="s">
        <v>198</v>
      </c>
      <c r="B314" t="s">
        <v>71</v>
      </c>
      <c r="C314" t="s">
        <v>72</v>
      </c>
      <c r="D314">
        <v>0.10289999999999999</v>
      </c>
    </row>
    <row r="315" spans="1:4">
      <c r="A315" t="s">
        <v>198</v>
      </c>
      <c r="B315" t="s">
        <v>142</v>
      </c>
      <c r="C315" t="s">
        <v>143</v>
      </c>
      <c r="D315">
        <v>0.1137</v>
      </c>
    </row>
    <row r="316" spans="1:4">
      <c r="A316" t="s">
        <v>198</v>
      </c>
      <c r="B316" t="s">
        <v>144</v>
      </c>
      <c r="C316" t="s">
        <v>145</v>
      </c>
      <c r="D316">
        <v>0.14349999999999999</v>
      </c>
    </row>
    <row r="317" spans="1:4">
      <c r="A317" t="s">
        <v>198</v>
      </c>
      <c r="B317" t="s">
        <v>146</v>
      </c>
      <c r="C317" t="s">
        <v>147</v>
      </c>
      <c r="D317">
        <v>0.11630000000000001</v>
      </c>
    </row>
    <row r="318" spans="1:4">
      <c r="A318" t="s">
        <v>198</v>
      </c>
      <c r="B318" t="s">
        <v>148</v>
      </c>
      <c r="C318" t="s">
        <v>149</v>
      </c>
      <c r="D318">
        <v>9.6600000000000005E-2</v>
      </c>
    </row>
    <row r="319" spans="1:4">
      <c r="A319" t="s">
        <v>198</v>
      </c>
      <c r="B319" t="s">
        <v>138</v>
      </c>
      <c r="C319" t="s">
        <v>139</v>
      </c>
      <c r="D319">
        <v>0.11550000000000001</v>
      </c>
    </row>
    <row r="320" spans="1:4">
      <c r="A320" t="s">
        <v>198</v>
      </c>
      <c r="B320" t="s">
        <v>140</v>
      </c>
      <c r="C320" t="s">
        <v>141</v>
      </c>
      <c r="D320">
        <v>0.17680000000000001</v>
      </c>
    </row>
    <row r="321" spans="1:4">
      <c r="A321" t="s">
        <v>198</v>
      </c>
      <c r="B321" t="s">
        <v>156</v>
      </c>
      <c r="C321" t="s">
        <v>157</v>
      </c>
      <c r="D321">
        <v>0.1095</v>
      </c>
    </row>
    <row r="322" spans="1:4">
      <c r="A322" t="s">
        <v>198</v>
      </c>
      <c r="B322" t="s">
        <v>158</v>
      </c>
      <c r="C322" t="s">
        <v>159</v>
      </c>
      <c r="D322">
        <v>0.1101</v>
      </c>
    </row>
    <row r="323" spans="1:4">
      <c r="A323" t="s">
        <v>198</v>
      </c>
      <c r="B323" t="s">
        <v>160</v>
      </c>
      <c r="C323" t="s">
        <v>161</v>
      </c>
      <c r="D323">
        <v>0.1072</v>
      </c>
    </row>
    <row r="324" spans="1:4">
      <c r="A324" t="s">
        <v>198</v>
      </c>
      <c r="B324" t="s">
        <v>162</v>
      </c>
      <c r="C324" t="s">
        <v>163</v>
      </c>
      <c r="D324">
        <v>0.1177</v>
      </c>
    </row>
    <row r="325" spans="1:4">
      <c r="A325" t="s">
        <v>198</v>
      </c>
      <c r="B325" t="s">
        <v>164</v>
      </c>
      <c r="C325" t="s">
        <v>165</v>
      </c>
      <c r="D325">
        <v>0.13020000000000001</v>
      </c>
    </row>
    <row r="326" spans="1:4">
      <c r="A326" t="s">
        <v>198</v>
      </c>
      <c r="B326" t="s">
        <v>176</v>
      </c>
      <c r="C326" t="s">
        <v>177</v>
      </c>
      <c r="D326">
        <v>0.1094</v>
      </c>
    </row>
    <row r="327" spans="1:4">
      <c r="A327" t="s">
        <v>198</v>
      </c>
      <c r="B327" t="s">
        <v>166</v>
      </c>
      <c r="C327" t="s">
        <v>167</v>
      </c>
      <c r="D327">
        <v>0.1832</v>
      </c>
    </row>
    <row r="328" spans="1:4">
      <c r="A328" t="s">
        <v>198</v>
      </c>
      <c r="B328" t="s">
        <v>168</v>
      </c>
      <c r="C328" t="s">
        <v>169</v>
      </c>
      <c r="D328">
        <v>0.14230000000000001</v>
      </c>
    </row>
    <row r="329" spans="1:4">
      <c r="A329" t="s">
        <v>198</v>
      </c>
      <c r="B329" t="s">
        <v>170</v>
      </c>
      <c r="C329" t="s">
        <v>171</v>
      </c>
      <c r="D329">
        <v>0.1066</v>
      </c>
    </row>
    <row r="330" spans="1:4">
      <c r="A330" t="s">
        <v>198</v>
      </c>
      <c r="B330" t="s">
        <v>178</v>
      </c>
      <c r="C330" t="s">
        <v>179</v>
      </c>
      <c r="D330">
        <v>0.18030000000000002</v>
      </c>
    </row>
    <row r="331" spans="1:4">
      <c r="A331" t="s">
        <v>198</v>
      </c>
      <c r="B331" t="s">
        <v>180</v>
      </c>
      <c r="C331" t="s">
        <v>181</v>
      </c>
      <c r="D331">
        <v>0.1288</v>
      </c>
    </row>
    <row r="332" spans="1:4">
      <c r="A332" t="s">
        <v>198</v>
      </c>
      <c r="B332" t="s">
        <v>150</v>
      </c>
      <c r="C332" t="s">
        <v>151</v>
      </c>
      <c r="D332">
        <v>0.1565</v>
      </c>
    </row>
    <row r="333" spans="1:4">
      <c r="A333" t="s">
        <v>198</v>
      </c>
      <c r="B333" t="s">
        <v>152</v>
      </c>
      <c r="C333" t="s">
        <v>153</v>
      </c>
      <c r="D333">
        <v>0.192</v>
      </c>
    </row>
    <row r="334" spans="1:4">
      <c r="A334" t="s">
        <v>198</v>
      </c>
      <c r="B334" t="s">
        <v>154</v>
      </c>
      <c r="C334" t="s">
        <v>155</v>
      </c>
      <c r="D334">
        <v>0.11990000000000001</v>
      </c>
    </row>
    <row r="335" spans="1:4">
      <c r="A335" t="s">
        <v>198</v>
      </c>
      <c r="B335" t="s">
        <v>110</v>
      </c>
      <c r="C335" t="s">
        <v>111</v>
      </c>
      <c r="D335">
        <v>0.10970000000000001</v>
      </c>
    </row>
    <row r="336" spans="1:4">
      <c r="A336" t="s">
        <v>198</v>
      </c>
      <c r="B336" t="s">
        <v>112</v>
      </c>
      <c r="C336" t="s">
        <v>113</v>
      </c>
      <c r="D336">
        <v>0.1095</v>
      </c>
    </row>
    <row r="337" spans="1:4">
      <c r="A337" t="s">
        <v>198</v>
      </c>
      <c r="B337" t="s">
        <v>114</v>
      </c>
      <c r="C337" t="s">
        <v>115</v>
      </c>
      <c r="D337">
        <v>0.11630000000000001</v>
      </c>
    </row>
    <row r="338" spans="1:4">
      <c r="A338" t="s">
        <v>198</v>
      </c>
      <c r="B338" t="s">
        <v>75</v>
      </c>
      <c r="C338" t="s">
        <v>76</v>
      </c>
      <c r="D338">
        <v>0.11080000000000001</v>
      </c>
    </row>
    <row r="339" spans="1:4">
      <c r="A339" t="s">
        <v>198</v>
      </c>
      <c r="B339" t="s">
        <v>77</v>
      </c>
      <c r="C339" t="s">
        <v>78</v>
      </c>
      <c r="D339">
        <v>0.13039999999999999</v>
      </c>
    </row>
    <row r="340" spans="1:4">
      <c r="A340" t="s">
        <v>198</v>
      </c>
      <c r="B340" t="s">
        <v>172</v>
      </c>
      <c r="C340" t="s">
        <v>173</v>
      </c>
      <c r="D340">
        <v>0.154</v>
      </c>
    </row>
    <row r="341" spans="1:4">
      <c r="A341" t="s">
        <v>198</v>
      </c>
      <c r="B341" t="s">
        <v>190</v>
      </c>
      <c r="C341" t="s">
        <v>191</v>
      </c>
      <c r="D341">
        <v>0.1061</v>
      </c>
    </row>
    <row r="342" spans="1:4">
      <c r="A342" t="s">
        <v>198</v>
      </c>
      <c r="B342" t="s">
        <v>73</v>
      </c>
      <c r="C342" t="s">
        <v>74</v>
      </c>
      <c r="D342">
        <v>0.1255</v>
      </c>
    </row>
    <row r="343" spans="1:4">
      <c r="A343" t="s">
        <v>198</v>
      </c>
      <c r="B343" t="s">
        <v>174</v>
      </c>
      <c r="C343" t="s">
        <v>175</v>
      </c>
      <c r="D343">
        <v>0.2006</v>
      </c>
    </row>
    <row r="344" spans="1:4">
      <c r="A344" t="s">
        <v>198</v>
      </c>
      <c r="B344" t="s">
        <v>188</v>
      </c>
      <c r="C344" t="s">
        <v>189</v>
      </c>
      <c r="D344">
        <v>0.18309999999999998</v>
      </c>
    </row>
    <row r="345" spans="1:4">
      <c r="A345" t="s">
        <v>198</v>
      </c>
      <c r="B345" t="s">
        <v>136</v>
      </c>
      <c r="C345" t="s">
        <v>137</v>
      </c>
      <c r="D345">
        <v>0.1028</v>
      </c>
    </row>
    <row r="346" spans="1:4">
      <c r="A346" t="s">
        <v>198</v>
      </c>
      <c r="B346" t="s">
        <v>98</v>
      </c>
      <c r="C346" t="s">
        <v>99</v>
      </c>
      <c r="D346">
        <v>0.1186</v>
      </c>
    </row>
    <row r="347" spans="1:4">
      <c r="A347" t="s">
        <v>198</v>
      </c>
      <c r="B347" t="s">
        <v>100</v>
      </c>
      <c r="C347" t="s">
        <v>101</v>
      </c>
      <c r="D347">
        <v>0.12130000000000001</v>
      </c>
    </row>
    <row r="348" spans="1:4">
      <c r="A348" t="s">
        <v>198</v>
      </c>
      <c r="B348" t="s">
        <v>102</v>
      </c>
      <c r="C348" t="s">
        <v>103</v>
      </c>
      <c r="D348">
        <v>0.1336</v>
      </c>
    </row>
    <row r="349" spans="1:4">
      <c r="A349" t="s">
        <v>198</v>
      </c>
      <c r="B349" t="s">
        <v>104</v>
      </c>
      <c r="C349" t="s">
        <v>105</v>
      </c>
      <c r="D349">
        <v>0.15990000000000001</v>
      </c>
    </row>
    <row r="350" spans="1:4">
      <c r="A350" t="s">
        <v>198</v>
      </c>
      <c r="B350" t="s">
        <v>108</v>
      </c>
      <c r="C350" t="s">
        <v>109</v>
      </c>
      <c r="D350">
        <v>0.19409999999999999</v>
      </c>
    </row>
    <row r="351" spans="1:4">
      <c r="A351" t="s">
        <v>198</v>
      </c>
      <c r="B351" t="s">
        <v>124</v>
      </c>
      <c r="C351" t="s">
        <v>125</v>
      </c>
      <c r="D351">
        <v>0.1244</v>
      </c>
    </row>
    <row r="352" spans="1:4">
      <c r="A352" t="s">
        <v>198</v>
      </c>
      <c r="B352" t="s">
        <v>126</v>
      </c>
      <c r="C352" t="s">
        <v>127</v>
      </c>
      <c r="D352">
        <v>0.2127</v>
      </c>
    </row>
    <row r="353" spans="1:4">
      <c r="A353" t="s">
        <v>198</v>
      </c>
      <c r="B353" t="s">
        <v>182</v>
      </c>
      <c r="C353" t="s">
        <v>183</v>
      </c>
      <c r="D353">
        <v>0.13350000000000001</v>
      </c>
    </row>
    <row r="354" spans="1:4">
      <c r="A354" t="s">
        <v>198</v>
      </c>
      <c r="B354" t="s">
        <v>184</v>
      </c>
      <c r="C354" t="s">
        <v>185</v>
      </c>
      <c r="D354">
        <v>0.2029</v>
      </c>
    </row>
    <row r="355" spans="1:4">
      <c r="A355" t="s">
        <v>198</v>
      </c>
      <c r="B355" t="s">
        <v>186</v>
      </c>
      <c r="C355" t="s">
        <v>187</v>
      </c>
      <c r="D355">
        <v>0.1217</v>
      </c>
    </row>
    <row r="356" spans="1:4">
      <c r="A356" t="s">
        <v>198</v>
      </c>
      <c r="B356" t="s">
        <v>81</v>
      </c>
      <c r="C356" t="s">
        <v>82</v>
      </c>
      <c r="D356">
        <v>0.15970000000000001</v>
      </c>
    </row>
    <row r="357" spans="1:4">
      <c r="A357" t="s">
        <v>198</v>
      </c>
      <c r="B357" t="s">
        <v>83</v>
      </c>
      <c r="C357" t="s">
        <v>84</v>
      </c>
      <c r="D357">
        <v>9.74E-2</v>
      </c>
    </row>
    <row r="358" spans="1:4">
      <c r="A358" t="s">
        <v>198</v>
      </c>
      <c r="B358" t="s">
        <v>85</v>
      </c>
      <c r="C358" t="s">
        <v>86</v>
      </c>
      <c r="D358">
        <v>0.1085</v>
      </c>
    </row>
    <row r="359" spans="1:4">
      <c r="A359" t="s">
        <v>198</v>
      </c>
      <c r="B359" t="s">
        <v>90</v>
      </c>
      <c r="C359" t="s">
        <v>91</v>
      </c>
      <c r="D359">
        <v>0.1331</v>
      </c>
    </row>
    <row r="360" spans="1:4">
      <c r="A360" t="s">
        <v>198</v>
      </c>
      <c r="B360" t="s">
        <v>79</v>
      </c>
      <c r="C360" t="s">
        <v>80</v>
      </c>
      <c r="D360">
        <v>0.1396</v>
      </c>
    </row>
    <row r="361" spans="1:4">
      <c r="A361" t="s">
        <v>198</v>
      </c>
      <c r="B361" t="s">
        <v>92</v>
      </c>
      <c r="C361" t="s">
        <v>93</v>
      </c>
      <c r="D361">
        <v>0.1234</v>
      </c>
    </row>
    <row r="362" spans="1:4">
      <c r="A362" t="s">
        <v>198</v>
      </c>
      <c r="B362" t="s">
        <v>94</v>
      </c>
      <c r="C362" t="s">
        <v>95</v>
      </c>
      <c r="D362">
        <v>0.1229</v>
      </c>
    </row>
    <row r="363" spans="1:4">
      <c r="A363" t="s">
        <v>198</v>
      </c>
      <c r="B363" t="s">
        <v>96</v>
      </c>
      <c r="C363" t="s">
        <v>97</v>
      </c>
      <c r="D363">
        <v>0.1295</v>
      </c>
    </row>
    <row r="364" spans="1:4">
      <c r="A364" t="s">
        <v>198</v>
      </c>
      <c r="B364" t="s">
        <v>122</v>
      </c>
      <c r="C364" t="s">
        <v>123</v>
      </c>
      <c r="D364">
        <v>0.10039999999999999</v>
      </c>
    </row>
    <row r="365" spans="1:4">
      <c r="A365" t="s">
        <v>198</v>
      </c>
      <c r="B365" t="s">
        <v>128</v>
      </c>
      <c r="C365" t="s">
        <v>129</v>
      </c>
      <c r="D365">
        <v>0.29499999999999998</v>
      </c>
    </row>
    <row r="366" spans="1:4">
      <c r="A366" t="s">
        <v>198</v>
      </c>
      <c r="B366" t="s">
        <v>130</v>
      </c>
      <c r="C366" t="s">
        <v>131</v>
      </c>
      <c r="D366">
        <v>0.11900000000000001</v>
      </c>
    </row>
    <row r="367" spans="1:4">
      <c r="A367" t="s">
        <v>198</v>
      </c>
      <c r="B367" t="s">
        <v>132</v>
      </c>
      <c r="C367" t="s">
        <v>133</v>
      </c>
      <c r="D367">
        <v>0.11609999999999999</v>
      </c>
    </row>
    <row r="368" spans="1:4">
      <c r="A368" t="s">
        <v>198</v>
      </c>
      <c r="B368" t="s">
        <v>134</v>
      </c>
      <c r="C368" t="s">
        <v>135</v>
      </c>
      <c r="D368">
        <v>0.12939999999999999</v>
      </c>
    </row>
    <row r="369" spans="1:4">
      <c r="A369" t="s">
        <v>198</v>
      </c>
      <c r="B369" t="s">
        <v>120</v>
      </c>
      <c r="C369" t="s">
        <v>121</v>
      </c>
      <c r="D369">
        <v>0.113</v>
      </c>
    </row>
    <row r="370" spans="1:4">
      <c r="A370" t="s">
        <v>198</v>
      </c>
      <c r="B370" t="s">
        <v>43</v>
      </c>
      <c r="C370" t="s">
        <v>87</v>
      </c>
      <c r="D370">
        <v>0.12890000000000001</v>
      </c>
    </row>
    <row r="371" spans="1:4">
      <c r="A371" t="s">
        <v>198</v>
      </c>
      <c r="B371" t="s">
        <v>88</v>
      </c>
      <c r="C371" t="s">
        <v>89</v>
      </c>
      <c r="D371">
        <v>0.25890000000000002</v>
      </c>
    </row>
    <row r="372" spans="1:4">
      <c r="A372" t="s">
        <v>198</v>
      </c>
      <c r="B372" t="s">
        <v>106</v>
      </c>
      <c r="C372" t="s">
        <v>107</v>
      </c>
      <c r="D372">
        <v>0.15080000000000002</v>
      </c>
    </row>
    <row r="373" spans="1:4">
      <c r="A373" t="s">
        <v>198</v>
      </c>
      <c r="B373" t="s">
        <v>116</v>
      </c>
      <c r="C373" t="s">
        <v>117</v>
      </c>
      <c r="D373">
        <v>0.11890000000000001</v>
      </c>
    </row>
    <row r="374" spans="1:4">
      <c r="A374" t="s">
        <v>199</v>
      </c>
      <c r="B374" t="s">
        <v>124</v>
      </c>
      <c r="C374" t="s">
        <v>125</v>
      </c>
      <c r="D374">
        <v>0.12150000000000001</v>
      </c>
    </row>
    <row r="375" spans="1:4">
      <c r="A375" t="s">
        <v>199</v>
      </c>
      <c r="B375" t="s">
        <v>140</v>
      </c>
      <c r="C375" t="s">
        <v>141</v>
      </c>
      <c r="D375">
        <v>0.17370000000000002</v>
      </c>
    </row>
    <row r="376" spans="1:4">
      <c r="A376" t="s">
        <v>199</v>
      </c>
      <c r="B376" t="s">
        <v>156</v>
      </c>
      <c r="C376" t="s">
        <v>157</v>
      </c>
      <c r="D376">
        <v>0.11019999999999999</v>
      </c>
    </row>
    <row r="377" spans="1:4">
      <c r="A377" t="s">
        <v>199</v>
      </c>
      <c r="B377" t="s">
        <v>158</v>
      </c>
      <c r="C377" t="s">
        <v>159</v>
      </c>
      <c r="D377">
        <v>0.1099</v>
      </c>
    </row>
    <row r="378" spans="1:4">
      <c r="A378" t="s">
        <v>199</v>
      </c>
      <c r="B378" t="s">
        <v>160</v>
      </c>
      <c r="C378" t="s">
        <v>161</v>
      </c>
      <c r="D378">
        <v>0.1041</v>
      </c>
    </row>
    <row r="379" spans="1:4">
      <c r="A379" t="s">
        <v>199</v>
      </c>
      <c r="B379" t="s">
        <v>162</v>
      </c>
      <c r="C379" t="s">
        <v>163</v>
      </c>
      <c r="D379">
        <v>0.11470000000000001</v>
      </c>
    </row>
    <row r="380" spans="1:4">
      <c r="A380" t="s">
        <v>199</v>
      </c>
      <c r="B380" t="s">
        <v>164</v>
      </c>
      <c r="C380" t="s">
        <v>165</v>
      </c>
      <c r="D380">
        <v>0.1265</v>
      </c>
    </row>
    <row r="381" spans="1:4">
      <c r="A381" t="s">
        <v>199</v>
      </c>
      <c r="B381" t="s">
        <v>166</v>
      </c>
      <c r="C381" t="s">
        <v>167</v>
      </c>
      <c r="D381">
        <v>0.1862</v>
      </c>
    </row>
    <row r="382" spans="1:4">
      <c r="A382" t="s">
        <v>199</v>
      </c>
      <c r="B382" t="s">
        <v>168</v>
      </c>
      <c r="C382" t="s">
        <v>169</v>
      </c>
      <c r="D382">
        <v>0.1386</v>
      </c>
    </row>
    <row r="383" spans="1:4">
      <c r="A383" t="s">
        <v>199</v>
      </c>
      <c r="B383" t="s">
        <v>170</v>
      </c>
      <c r="C383" t="s">
        <v>171</v>
      </c>
      <c r="D383">
        <v>0.1066</v>
      </c>
    </row>
    <row r="384" spans="1:4">
      <c r="A384" t="s">
        <v>199</v>
      </c>
      <c r="B384" t="s">
        <v>190</v>
      </c>
      <c r="C384" t="s">
        <v>191</v>
      </c>
      <c r="D384">
        <v>0.10199999999999999</v>
      </c>
    </row>
    <row r="385" spans="1:4">
      <c r="A385" t="s">
        <v>199</v>
      </c>
      <c r="B385" t="s">
        <v>192</v>
      </c>
      <c r="C385" t="s">
        <v>193</v>
      </c>
      <c r="D385">
        <v>0.12470000000000001</v>
      </c>
    </row>
    <row r="386" spans="1:4">
      <c r="A386" t="s">
        <v>199</v>
      </c>
      <c r="B386" t="s">
        <v>126</v>
      </c>
      <c r="C386" t="s">
        <v>127</v>
      </c>
      <c r="D386">
        <v>0.20300000000000001</v>
      </c>
    </row>
    <row r="387" spans="1:4">
      <c r="A387" t="s">
        <v>199</v>
      </c>
      <c r="B387" t="s">
        <v>73</v>
      </c>
      <c r="C387" t="s">
        <v>74</v>
      </c>
      <c r="D387">
        <v>0.11990000000000001</v>
      </c>
    </row>
    <row r="388" spans="1:4">
      <c r="A388" t="s">
        <v>199</v>
      </c>
      <c r="B388" t="s">
        <v>43</v>
      </c>
      <c r="C388" t="s">
        <v>87</v>
      </c>
      <c r="D388">
        <v>0.1255</v>
      </c>
    </row>
    <row r="389" spans="1:4">
      <c r="A389" t="s">
        <v>199</v>
      </c>
      <c r="B389" t="s">
        <v>88</v>
      </c>
      <c r="C389" t="s">
        <v>89</v>
      </c>
      <c r="D389">
        <v>0.24360000000000001</v>
      </c>
    </row>
    <row r="390" spans="1:4">
      <c r="A390" t="s">
        <v>199</v>
      </c>
      <c r="B390" t="s">
        <v>106</v>
      </c>
      <c r="C390" t="s">
        <v>107</v>
      </c>
      <c r="D390">
        <v>0.1459</v>
      </c>
    </row>
    <row r="391" spans="1:4">
      <c r="A391" t="s">
        <v>199</v>
      </c>
      <c r="B391" t="s">
        <v>116</v>
      </c>
      <c r="C391" t="s">
        <v>117</v>
      </c>
      <c r="D391">
        <v>0.11650000000000001</v>
      </c>
    </row>
    <row r="392" spans="1:4">
      <c r="A392" t="s">
        <v>199</v>
      </c>
      <c r="B392" t="s">
        <v>118</v>
      </c>
      <c r="C392" t="s">
        <v>119</v>
      </c>
      <c r="D392">
        <v>0.10589999999999999</v>
      </c>
    </row>
    <row r="393" spans="1:4">
      <c r="A393" t="s">
        <v>199</v>
      </c>
      <c r="B393" t="s">
        <v>120</v>
      </c>
      <c r="C393" t="s">
        <v>121</v>
      </c>
      <c r="D393">
        <v>0.1086</v>
      </c>
    </row>
    <row r="394" spans="1:4">
      <c r="A394" t="s">
        <v>199</v>
      </c>
      <c r="B394" t="s">
        <v>71</v>
      </c>
      <c r="C394" t="s">
        <v>72</v>
      </c>
      <c r="D394">
        <v>0.10160000000000001</v>
      </c>
    </row>
    <row r="395" spans="1:4">
      <c r="A395" t="s">
        <v>199</v>
      </c>
      <c r="B395" t="s">
        <v>176</v>
      </c>
      <c r="C395" t="s">
        <v>177</v>
      </c>
      <c r="D395">
        <v>0.1103</v>
      </c>
    </row>
    <row r="396" spans="1:4">
      <c r="A396" t="s">
        <v>199</v>
      </c>
      <c r="B396" t="s">
        <v>178</v>
      </c>
      <c r="C396" t="s">
        <v>179</v>
      </c>
      <c r="D396">
        <v>0.17579999999999998</v>
      </c>
    </row>
    <row r="397" spans="1:4">
      <c r="A397" t="s">
        <v>199</v>
      </c>
      <c r="B397" t="s">
        <v>180</v>
      </c>
      <c r="C397" t="s">
        <v>181</v>
      </c>
      <c r="D397">
        <v>0.12029999999999999</v>
      </c>
    </row>
    <row r="398" spans="1:4">
      <c r="A398" t="s">
        <v>199</v>
      </c>
      <c r="B398" t="s">
        <v>150</v>
      </c>
      <c r="C398" t="s">
        <v>151</v>
      </c>
      <c r="D398">
        <v>0.15720000000000001</v>
      </c>
    </row>
    <row r="399" spans="1:4">
      <c r="A399" t="s">
        <v>199</v>
      </c>
      <c r="B399" t="s">
        <v>152</v>
      </c>
      <c r="C399" t="s">
        <v>153</v>
      </c>
      <c r="D399">
        <v>0.18379999999999999</v>
      </c>
    </row>
    <row r="400" spans="1:4">
      <c r="A400" t="s">
        <v>199</v>
      </c>
      <c r="B400" t="s">
        <v>154</v>
      </c>
      <c r="C400" t="s">
        <v>155</v>
      </c>
      <c r="D400">
        <v>0.11410000000000001</v>
      </c>
    </row>
    <row r="401" spans="1:4">
      <c r="A401" t="s">
        <v>199</v>
      </c>
      <c r="B401" t="s">
        <v>110</v>
      </c>
      <c r="C401" t="s">
        <v>111</v>
      </c>
      <c r="D401">
        <v>0.1084</v>
      </c>
    </row>
    <row r="402" spans="1:4">
      <c r="A402" t="s">
        <v>199</v>
      </c>
      <c r="B402" t="s">
        <v>98</v>
      </c>
      <c r="C402" t="s">
        <v>99</v>
      </c>
      <c r="D402">
        <v>0.11560000000000001</v>
      </c>
    </row>
    <row r="403" spans="1:4">
      <c r="A403" t="s">
        <v>199</v>
      </c>
      <c r="B403" t="s">
        <v>100</v>
      </c>
      <c r="C403" t="s">
        <v>101</v>
      </c>
      <c r="D403">
        <v>0.11789999999999999</v>
      </c>
    </row>
    <row r="404" spans="1:4">
      <c r="A404" t="s">
        <v>199</v>
      </c>
      <c r="B404" t="s">
        <v>102</v>
      </c>
      <c r="C404" t="s">
        <v>103</v>
      </c>
      <c r="D404">
        <v>0.13059999999999999</v>
      </c>
    </row>
    <row r="405" spans="1:4">
      <c r="A405" t="s">
        <v>199</v>
      </c>
      <c r="B405" t="s">
        <v>104</v>
      </c>
      <c r="C405" t="s">
        <v>105</v>
      </c>
      <c r="D405">
        <v>0.15679999999999999</v>
      </c>
    </row>
    <row r="406" spans="1:4">
      <c r="A406" t="s">
        <v>199</v>
      </c>
      <c r="B406" t="s">
        <v>108</v>
      </c>
      <c r="C406" t="s">
        <v>109</v>
      </c>
      <c r="D406">
        <v>0.18809999999999999</v>
      </c>
    </row>
    <row r="407" spans="1:4">
      <c r="A407" t="s">
        <v>199</v>
      </c>
      <c r="B407" t="s">
        <v>142</v>
      </c>
      <c r="C407" t="s">
        <v>143</v>
      </c>
      <c r="D407">
        <v>0.11130000000000001</v>
      </c>
    </row>
    <row r="408" spans="1:4">
      <c r="A408" t="s">
        <v>199</v>
      </c>
      <c r="B408" t="s">
        <v>144</v>
      </c>
      <c r="C408" t="s">
        <v>145</v>
      </c>
      <c r="D408">
        <v>0.14070000000000002</v>
      </c>
    </row>
    <row r="409" spans="1:4">
      <c r="A409" t="s">
        <v>199</v>
      </c>
      <c r="B409" t="s">
        <v>146</v>
      </c>
      <c r="C409" t="s">
        <v>147</v>
      </c>
      <c r="D409">
        <v>0.1144</v>
      </c>
    </row>
    <row r="410" spans="1:4">
      <c r="A410" t="s">
        <v>199</v>
      </c>
      <c r="B410" t="s">
        <v>148</v>
      </c>
      <c r="C410" t="s">
        <v>149</v>
      </c>
      <c r="D410">
        <v>9.4800000000000009E-2</v>
      </c>
    </row>
    <row r="411" spans="1:4">
      <c r="A411" t="s">
        <v>199</v>
      </c>
      <c r="B411" t="s">
        <v>138</v>
      </c>
      <c r="C411" t="s">
        <v>139</v>
      </c>
      <c r="D411">
        <v>0.11359999999999999</v>
      </c>
    </row>
    <row r="412" spans="1:4">
      <c r="A412" t="s">
        <v>199</v>
      </c>
      <c r="B412" t="s">
        <v>112</v>
      </c>
      <c r="C412" t="s">
        <v>113</v>
      </c>
      <c r="D412">
        <v>0.1094</v>
      </c>
    </row>
    <row r="413" spans="1:4">
      <c r="A413" t="s">
        <v>199</v>
      </c>
      <c r="B413" t="s">
        <v>114</v>
      </c>
      <c r="C413" t="s">
        <v>115</v>
      </c>
      <c r="D413">
        <v>0.11210000000000001</v>
      </c>
    </row>
    <row r="414" spans="1:4">
      <c r="A414" t="s">
        <v>199</v>
      </c>
      <c r="B414" t="s">
        <v>75</v>
      </c>
      <c r="C414" t="s">
        <v>76</v>
      </c>
      <c r="D414">
        <v>0.10470000000000002</v>
      </c>
    </row>
    <row r="415" spans="1:4">
      <c r="A415" t="s">
        <v>199</v>
      </c>
      <c r="B415" t="s">
        <v>77</v>
      </c>
      <c r="C415" t="s">
        <v>78</v>
      </c>
      <c r="D415">
        <v>0.12670000000000001</v>
      </c>
    </row>
    <row r="416" spans="1:4">
      <c r="A416" t="s">
        <v>199</v>
      </c>
      <c r="B416" t="s">
        <v>172</v>
      </c>
      <c r="C416" t="s">
        <v>173</v>
      </c>
      <c r="D416">
        <v>0.1522</v>
      </c>
    </row>
    <row r="417" spans="1:4">
      <c r="A417" t="s">
        <v>199</v>
      </c>
      <c r="B417" t="s">
        <v>174</v>
      </c>
      <c r="C417" t="s">
        <v>175</v>
      </c>
      <c r="D417">
        <v>0.19</v>
      </c>
    </row>
    <row r="418" spans="1:4">
      <c r="A418" t="s">
        <v>199</v>
      </c>
      <c r="B418" t="s">
        <v>79</v>
      </c>
      <c r="C418" t="s">
        <v>80</v>
      </c>
      <c r="D418">
        <v>0.14230000000000001</v>
      </c>
    </row>
    <row r="419" spans="1:4">
      <c r="A419" t="s">
        <v>199</v>
      </c>
      <c r="B419" t="s">
        <v>81</v>
      </c>
      <c r="C419" t="s">
        <v>82</v>
      </c>
      <c r="D419">
        <v>0.1583</v>
      </c>
    </row>
    <row r="420" spans="1:4">
      <c r="A420" t="s">
        <v>199</v>
      </c>
      <c r="B420" t="s">
        <v>83</v>
      </c>
      <c r="C420" t="s">
        <v>84</v>
      </c>
      <c r="D420">
        <v>9.3399999999999997E-2</v>
      </c>
    </row>
    <row r="421" spans="1:4">
      <c r="A421" t="s">
        <v>199</v>
      </c>
      <c r="B421" t="s">
        <v>85</v>
      </c>
      <c r="C421" t="s">
        <v>86</v>
      </c>
      <c r="D421">
        <v>0.10490000000000001</v>
      </c>
    </row>
    <row r="422" spans="1:4">
      <c r="A422" t="s">
        <v>199</v>
      </c>
      <c r="B422" t="s">
        <v>90</v>
      </c>
      <c r="C422" t="s">
        <v>91</v>
      </c>
      <c r="D422">
        <v>0.13059999999999999</v>
      </c>
    </row>
    <row r="423" spans="1:4">
      <c r="A423" t="s">
        <v>199</v>
      </c>
      <c r="B423" t="s">
        <v>92</v>
      </c>
      <c r="C423" t="s">
        <v>93</v>
      </c>
      <c r="D423">
        <v>0.11939999999999999</v>
      </c>
    </row>
    <row r="424" spans="1:4">
      <c r="A424" t="s">
        <v>199</v>
      </c>
      <c r="B424" t="s">
        <v>94</v>
      </c>
      <c r="C424" t="s">
        <v>95</v>
      </c>
      <c r="D424">
        <v>0.11789999999999999</v>
      </c>
    </row>
    <row r="425" spans="1:4">
      <c r="A425" t="s">
        <v>199</v>
      </c>
      <c r="B425" t="s">
        <v>96</v>
      </c>
      <c r="C425" t="s">
        <v>97</v>
      </c>
      <c r="D425">
        <v>0.12539999999999998</v>
      </c>
    </row>
    <row r="426" spans="1:4">
      <c r="A426" t="s">
        <v>199</v>
      </c>
      <c r="B426" t="s">
        <v>122</v>
      </c>
      <c r="C426" t="s">
        <v>123</v>
      </c>
      <c r="D426">
        <v>9.9499999999999991E-2</v>
      </c>
    </row>
    <row r="427" spans="1:4">
      <c r="A427" t="s">
        <v>199</v>
      </c>
      <c r="B427" t="s">
        <v>128</v>
      </c>
      <c r="C427" t="s">
        <v>129</v>
      </c>
      <c r="D427">
        <v>0.2747</v>
      </c>
    </row>
    <row r="428" spans="1:4">
      <c r="A428" t="s">
        <v>199</v>
      </c>
      <c r="B428" t="s">
        <v>130</v>
      </c>
      <c r="C428" t="s">
        <v>131</v>
      </c>
      <c r="D428">
        <v>0.115</v>
      </c>
    </row>
    <row r="429" spans="1:4">
      <c r="A429" t="s">
        <v>199</v>
      </c>
      <c r="B429" t="s">
        <v>132</v>
      </c>
      <c r="C429" t="s">
        <v>133</v>
      </c>
      <c r="D429">
        <v>0.10980000000000001</v>
      </c>
    </row>
    <row r="430" spans="1:4">
      <c r="A430" t="s">
        <v>199</v>
      </c>
      <c r="B430" t="s">
        <v>134</v>
      </c>
      <c r="C430" t="s">
        <v>135</v>
      </c>
      <c r="D430">
        <v>0.1229</v>
      </c>
    </row>
    <row r="431" spans="1:4">
      <c r="A431" t="s">
        <v>199</v>
      </c>
      <c r="B431" t="s">
        <v>182</v>
      </c>
      <c r="C431" t="s">
        <v>183</v>
      </c>
      <c r="D431">
        <v>0.13420000000000001</v>
      </c>
    </row>
    <row r="432" spans="1:4">
      <c r="A432" t="s">
        <v>199</v>
      </c>
      <c r="B432" t="s">
        <v>184</v>
      </c>
      <c r="C432" t="s">
        <v>185</v>
      </c>
      <c r="D432">
        <v>0.20010000000000003</v>
      </c>
    </row>
    <row r="433" spans="1:4">
      <c r="A433" t="s">
        <v>199</v>
      </c>
      <c r="B433" t="s">
        <v>186</v>
      </c>
      <c r="C433" t="s">
        <v>187</v>
      </c>
      <c r="D433">
        <v>0.1207</v>
      </c>
    </row>
    <row r="434" spans="1:4">
      <c r="A434" t="s">
        <v>199</v>
      </c>
      <c r="B434" t="s">
        <v>188</v>
      </c>
      <c r="C434" t="s">
        <v>189</v>
      </c>
      <c r="D434">
        <v>0.1739</v>
      </c>
    </row>
    <row r="435" spans="1:4">
      <c r="A435" t="s">
        <v>199</v>
      </c>
      <c r="B435" t="s">
        <v>136</v>
      </c>
      <c r="C435" t="s">
        <v>137</v>
      </c>
      <c r="D435">
        <v>9.9199999999999997E-2</v>
      </c>
    </row>
    <row r="436" spans="1:4">
      <c r="A436" t="s">
        <v>200</v>
      </c>
      <c r="B436" t="s">
        <v>146</v>
      </c>
      <c r="C436" t="s">
        <v>147</v>
      </c>
      <c r="D436">
        <v>0.1008</v>
      </c>
    </row>
    <row r="437" spans="1:4">
      <c r="A437" t="s">
        <v>200</v>
      </c>
      <c r="B437" t="s">
        <v>172</v>
      </c>
      <c r="C437" t="s">
        <v>173</v>
      </c>
      <c r="D437">
        <v>0.14419999999999999</v>
      </c>
    </row>
    <row r="438" spans="1:4">
      <c r="A438" t="s">
        <v>200</v>
      </c>
      <c r="B438" t="s">
        <v>174</v>
      </c>
      <c r="C438" t="s">
        <v>175</v>
      </c>
      <c r="D438">
        <v>0.19829999999999998</v>
      </c>
    </row>
    <row r="439" spans="1:4">
      <c r="A439" t="s">
        <v>200</v>
      </c>
      <c r="B439" t="s">
        <v>79</v>
      </c>
      <c r="C439" t="s">
        <v>80</v>
      </c>
      <c r="D439">
        <v>0.13820000000000002</v>
      </c>
    </row>
    <row r="440" spans="1:4">
      <c r="A440" t="s">
        <v>200</v>
      </c>
      <c r="B440" t="s">
        <v>81</v>
      </c>
      <c r="C440" t="s">
        <v>82</v>
      </c>
      <c r="D440">
        <v>0.15609999999999999</v>
      </c>
    </row>
    <row r="441" spans="1:4">
      <c r="A441" t="s">
        <v>200</v>
      </c>
      <c r="B441" t="s">
        <v>83</v>
      </c>
      <c r="C441" t="s">
        <v>84</v>
      </c>
      <c r="D441">
        <v>9.3300000000000008E-2</v>
      </c>
    </row>
    <row r="442" spans="1:4">
      <c r="A442" t="s">
        <v>200</v>
      </c>
      <c r="B442" t="s">
        <v>100</v>
      </c>
      <c r="C442" t="s">
        <v>101</v>
      </c>
      <c r="D442">
        <v>0.11470000000000001</v>
      </c>
    </row>
    <row r="443" spans="1:4">
      <c r="A443" t="s">
        <v>200</v>
      </c>
      <c r="B443" t="s">
        <v>102</v>
      </c>
      <c r="C443" t="s">
        <v>103</v>
      </c>
      <c r="D443">
        <v>0.12960000000000002</v>
      </c>
    </row>
    <row r="444" spans="1:4">
      <c r="A444" t="s">
        <v>200</v>
      </c>
      <c r="B444" t="s">
        <v>104</v>
      </c>
      <c r="C444" t="s">
        <v>105</v>
      </c>
      <c r="D444">
        <v>0.15970000000000001</v>
      </c>
    </row>
    <row r="445" spans="1:4">
      <c r="A445" t="s">
        <v>200</v>
      </c>
      <c r="B445" t="s">
        <v>108</v>
      </c>
      <c r="C445" t="s">
        <v>109</v>
      </c>
      <c r="D445">
        <v>0.1943</v>
      </c>
    </row>
    <row r="446" spans="1:4">
      <c r="A446" t="s">
        <v>200</v>
      </c>
      <c r="B446" t="s">
        <v>142</v>
      </c>
      <c r="C446" t="s">
        <v>143</v>
      </c>
      <c r="D446">
        <v>0.10970000000000001</v>
      </c>
    </row>
    <row r="447" spans="1:4">
      <c r="A447" t="s">
        <v>200</v>
      </c>
      <c r="B447" t="s">
        <v>75</v>
      </c>
      <c r="C447" t="s">
        <v>76</v>
      </c>
      <c r="D447">
        <v>0.11269999999999999</v>
      </c>
    </row>
    <row r="448" spans="1:4">
      <c r="A448" t="s">
        <v>200</v>
      </c>
      <c r="B448" t="s">
        <v>77</v>
      </c>
      <c r="C448" t="s">
        <v>78</v>
      </c>
      <c r="D448">
        <v>0.12119999999999999</v>
      </c>
    </row>
    <row r="449" spans="1:4">
      <c r="A449" t="s">
        <v>200</v>
      </c>
      <c r="B449" t="s">
        <v>88</v>
      </c>
      <c r="C449" t="s">
        <v>89</v>
      </c>
      <c r="D449">
        <v>0.25340000000000001</v>
      </c>
    </row>
    <row r="450" spans="1:4">
      <c r="A450" t="s">
        <v>200</v>
      </c>
      <c r="B450" t="s">
        <v>106</v>
      </c>
      <c r="C450" t="s">
        <v>107</v>
      </c>
      <c r="D450">
        <v>0.14280000000000001</v>
      </c>
    </row>
    <row r="451" spans="1:4">
      <c r="A451" t="s">
        <v>200</v>
      </c>
      <c r="B451" t="s">
        <v>116</v>
      </c>
      <c r="C451" t="s">
        <v>117</v>
      </c>
      <c r="D451">
        <v>0.1183</v>
      </c>
    </row>
    <row r="452" spans="1:4">
      <c r="A452" t="s">
        <v>200</v>
      </c>
      <c r="B452" t="s">
        <v>43</v>
      </c>
      <c r="C452" t="s">
        <v>87</v>
      </c>
      <c r="D452">
        <v>0.1265</v>
      </c>
    </row>
    <row r="453" spans="1:4">
      <c r="A453" t="s">
        <v>200</v>
      </c>
      <c r="B453" t="s">
        <v>118</v>
      </c>
      <c r="C453" t="s">
        <v>119</v>
      </c>
      <c r="D453">
        <v>0.1095</v>
      </c>
    </row>
    <row r="454" spans="1:4">
      <c r="A454" t="s">
        <v>200</v>
      </c>
      <c r="B454" t="s">
        <v>85</v>
      </c>
      <c r="C454" t="s">
        <v>86</v>
      </c>
      <c r="D454">
        <v>0.1024</v>
      </c>
    </row>
    <row r="455" spans="1:4">
      <c r="A455" t="s">
        <v>200</v>
      </c>
      <c r="B455" t="s">
        <v>90</v>
      </c>
      <c r="C455" t="s">
        <v>91</v>
      </c>
      <c r="D455">
        <v>0.1234</v>
      </c>
    </row>
    <row r="456" spans="1:4">
      <c r="A456" t="s">
        <v>200</v>
      </c>
      <c r="B456" t="s">
        <v>92</v>
      </c>
      <c r="C456" t="s">
        <v>93</v>
      </c>
      <c r="D456">
        <v>0.11630000000000001</v>
      </c>
    </row>
    <row r="457" spans="1:4">
      <c r="A457" t="s">
        <v>200</v>
      </c>
      <c r="B457" t="s">
        <v>140</v>
      </c>
      <c r="C457" t="s">
        <v>141</v>
      </c>
      <c r="D457">
        <v>0.1709</v>
      </c>
    </row>
    <row r="458" spans="1:4">
      <c r="A458" t="s">
        <v>200</v>
      </c>
      <c r="B458" t="s">
        <v>156</v>
      </c>
      <c r="C458" t="s">
        <v>157</v>
      </c>
      <c r="D458">
        <v>0.10880000000000001</v>
      </c>
    </row>
    <row r="459" spans="1:4">
      <c r="A459" t="s">
        <v>200</v>
      </c>
      <c r="B459" t="s">
        <v>158</v>
      </c>
      <c r="C459" t="s">
        <v>159</v>
      </c>
      <c r="D459">
        <v>0.11560000000000001</v>
      </c>
    </row>
    <row r="460" spans="1:4">
      <c r="A460" t="s">
        <v>200</v>
      </c>
      <c r="B460" t="s">
        <v>160</v>
      </c>
      <c r="C460" t="s">
        <v>161</v>
      </c>
      <c r="D460">
        <v>0.10300000000000001</v>
      </c>
    </row>
    <row r="461" spans="1:4">
      <c r="A461" t="s">
        <v>200</v>
      </c>
      <c r="B461" t="s">
        <v>162</v>
      </c>
      <c r="C461" t="s">
        <v>163</v>
      </c>
      <c r="D461">
        <v>0.11080000000000001</v>
      </c>
    </row>
    <row r="462" spans="1:4">
      <c r="A462" t="s">
        <v>200</v>
      </c>
      <c r="B462" t="s">
        <v>164</v>
      </c>
      <c r="C462" t="s">
        <v>165</v>
      </c>
      <c r="D462">
        <v>0.12570000000000001</v>
      </c>
    </row>
    <row r="463" spans="1:4">
      <c r="A463" t="s">
        <v>200</v>
      </c>
      <c r="B463" t="s">
        <v>126</v>
      </c>
      <c r="C463" t="s">
        <v>127</v>
      </c>
      <c r="D463">
        <v>0.19829999999999998</v>
      </c>
    </row>
    <row r="464" spans="1:4">
      <c r="A464" t="s">
        <v>200</v>
      </c>
      <c r="B464" t="s">
        <v>124</v>
      </c>
      <c r="C464" t="s">
        <v>125</v>
      </c>
      <c r="D464">
        <v>0.12130000000000001</v>
      </c>
    </row>
    <row r="465" spans="1:4">
      <c r="A465" t="s">
        <v>200</v>
      </c>
      <c r="B465" t="s">
        <v>73</v>
      </c>
      <c r="C465" t="s">
        <v>74</v>
      </c>
      <c r="D465">
        <v>0.11699999999999999</v>
      </c>
    </row>
    <row r="466" spans="1:4">
      <c r="A466" t="s">
        <v>200</v>
      </c>
      <c r="B466" t="s">
        <v>94</v>
      </c>
      <c r="C466" t="s">
        <v>95</v>
      </c>
      <c r="D466">
        <v>0.11570000000000001</v>
      </c>
    </row>
    <row r="467" spans="1:4">
      <c r="A467" t="s">
        <v>200</v>
      </c>
      <c r="B467" t="s">
        <v>96</v>
      </c>
      <c r="C467" t="s">
        <v>97</v>
      </c>
      <c r="D467">
        <v>0.125</v>
      </c>
    </row>
    <row r="468" spans="1:4">
      <c r="A468" t="s">
        <v>200</v>
      </c>
      <c r="B468" t="s">
        <v>122</v>
      </c>
      <c r="C468" t="s">
        <v>123</v>
      </c>
      <c r="D468">
        <v>9.9299999999999999E-2</v>
      </c>
    </row>
    <row r="469" spans="1:4">
      <c r="A469" t="s">
        <v>200</v>
      </c>
      <c r="B469" t="s">
        <v>134</v>
      </c>
      <c r="C469" t="s">
        <v>135</v>
      </c>
      <c r="D469">
        <v>0.12990000000000002</v>
      </c>
    </row>
    <row r="470" spans="1:4">
      <c r="A470" t="s">
        <v>200</v>
      </c>
      <c r="B470" t="s">
        <v>182</v>
      </c>
      <c r="C470" t="s">
        <v>183</v>
      </c>
      <c r="D470">
        <v>0.13420000000000001</v>
      </c>
    </row>
    <row r="471" spans="1:4">
      <c r="A471" t="s">
        <v>200</v>
      </c>
      <c r="B471" t="s">
        <v>184</v>
      </c>
      <c r="C471" t="s">
        <v>185</v>
      </c>
      <c r="D471">
        <v>0.20940000000000003</v>
      </c>
    </row>
    <row r="472" spans="1:4">
      <c r="A472" t="s">
        <v>200</v>
      </c>
      <c r="B472" t="s">
        <v>128</v>
      </c>
      <c r="C472" t="s">
        <v>129</v>
      </c>
      <c r="D472">
        <v>0.29600000000000004</v>
      </c>
    </row>
    <row r="473" spans="1:4">
      <c r="A473" t="s">
        <v>200</v>
      </c>
      <c r="B473" t="s">
        <v>130</v>
      </c>
      <c r="C473" t="s">
        <v>131</v>
      </c>
      <c r="D473">
        <v>0.11539999999999999</v>
      </c>
    </row>
    <row r="474" spans="1:4">
      <c r="A474" t="s">
        <v>200</v>
      </c>
      <c r="B474" t="s">
        <v>178</v>
      </c>
      <c r="C474" t="s">
        <v>179</v>
      </c>
      <c r="D474">
        <v>0.18539999999999998</v>
      </c>
    </row>
    <row r="475" spans="1:4">
      <c r="A475" t="s">
        <v>200</v>
      </c>
      <c r="B475" t="s">
        <v>180</v>
      </c>
      <c r="C475" t="s">
        <v>181</v>
      </c>
      <c r="D475">
        <v>0.12470000000000001</v>
      </c>
    </row>
    <row r="476" spans="1:4">
      <c r="A476" t="s">
        <v>200</v>
      </c>
      <c r="B476" t="s">
        <v>150</v>
      </c>
      <c r="C476" t="s">
        <v>151</v>
      </c>
      <c r="D476">
        <v>0.15810000000000002</v>
      </c>
    </row>
    <row r="477" spans="1:4">
      <c r="A477" t="s">
        <v>200</v>
      </c>
      <c r="B477" t="s">
        <v>176</v>
      </c>
      <c r="C477" t="s">
        <v>177</v>
      </c>
      <c r="D477">
        <v>0.1128</v>
      </c>
    </row>
    <row r="478" spans="1:4">
      <c r="A478" t="s">
        <v>200</v>
      </c>
      <c r="B478" t="s">
        <v>166</v>
      </c>
      <c r="C478" t="s">
        <v>167</v>
      </c>
      <c r="D478">
        <v>0.19289999999999999</v>
      </c>
    </row>
    <row r="479" spans="1:4">
      <c r="A479" t="s">
        <v>200</v>
      </c>
      <c r="B479" t="s">
        <v>168</v>
      </c>
      <c r="C479" t="s">
        <v>169</v>
      </c>
      <c r="D479">
        <v>0.13640000000000002</v>
      </c>
    </row>
    <row r="480" spans="1:4">
      <c r="A480" t="s">
        <v>200</v>
      </c>
      <c r="B480" t="s">
        <v>170</v>
      </c>
      <c r="C480" t="s">
        <v>171</v>
      </c>
      <c r="D480">
        <v>0.1066</v>
      </c>
    </row>
    <row r="481" spans="1:4">
      <c r="A481" t="s">
        <v>200</v>
      </c>
      <c r="B481" t="s">
        <v>190</v>
      </c>
      <c r="C481" t="s">
        <v>191</v>
      </c>
      <c r="D481">
        <v>0.1014</v>
      </c>
    </row>
    <row r="482" spans="1:4">
      <c r="A482" t="s">
        <v>200</v>
      </c>
      <c r="B482" t="s">
        <v>112</v>
      </c>
      <c r="C482" t="s">
        <v>113</v>
      </c>
      <c r="D482">
        <v>0.10880000000000001</v>
      </c>
    </row>
    <row r="483" spans="1:4">
      <c r="A483" t="s">
        <v>200</v>
      </c>
      <c r="B483" t="s">
        <v>114</v>
      </c>
      <c r="C483" t="s">
        <v>115</v>
      </c>
      <c r="D483">
        <v>0.11210000000000001</v>
      </c>
    </row>
    <row r="484" spans="1:4">
      <c r="A484" t="s">
        <v>200</v>
      </c>
      <c r="B484" t="s">
        <v>152</v>
      </c>
      <c r="C484" t="s">
        <v>153</v>
      </c>
      <c r="D484">
        <v>0.185</v>
      </c>
    </row>
    <row r="485" spans="1:4">
      <c r="A485" t="s">
        <v>200</v>
      </c>
      <c r="B485" t="s">
        <v>154</v>
      </c>
      <c r="C485" t="s">
        <v>155</v>
      </c>
      <c r="D485">
        <v>0.12759999999999999</v>
      </c>
    </row>
    <row r="486" spans="1:4">
      <c r="A486" t="s">
        <v>200</v>
      </c>
      <c r="B486" t="s">
        <v>110</v>
      </c>
      <c r="C486" t="s">
        <v>111</v>
      </c>
      <c r="D486">
        <v>0.106</v>
      </c>
    </row>
    <row r="487" spans="1:4">
      <c r="A487" t="s">
        <v>200</v>
      </c>
      <c r="B487" t="s">
        <v>192</v>
      </c>
      <c r="C487" t="s">
        <v>193</v>
      </c>
      <c r="D487">
        <v>0.128</v>
      </c>
    </row>
    <row r="488" spans="1:4">
      <c r="A488" t="s">
        <v>200</v>
      </c>
      <c r="B488" t="s">
        <v>71</v>
      </c>
      <c r="C488" t="s">
        <v>72</v>
      </c>
      <c r="D488">
        <v>9.6199999999999994E-2</v>
      </c>
    </row>
    <row r="489" spans="1:4">
      <c r="A489" t="s">
        <v>200</v>
      </c>
      <c r="B489" t="s">
        <v>132</v>
      </c>
      <c r="C489" t="s">
        <v>133</v>
      </c>
      <c r="D489">
        <v>0.1158</v>
      </c>
    </row>
    <row r="490" spans="1:4">
      <c r="A490" t="s">
        <v>200</v>
      </c>
      <c r="B490" t="s">
        <v>186</v>
      </c>
      <c r="C490" t="s">
        <v>187</v>
      </c>
      <c r="D490">
        <v>0.12119999999999999</v>
      </c>
    </row>
    <row r="491" spans="1:4">
      <c r="A491" t="s">
        <v>200</v>
      </c>
      <c r="B491" t="s">
        <v>188</v>
      </c>
      <c r="C491" t="s">
        <v>189</v>
      </c>
      <c r="D491">
        <v>0.1699</v>
      </c>
    </row>
    <row r="492" spans="1:4">
      <c r="A492" t="s">
        <v>200</v>
      </c>
      <c r="B492" t="s">
        <v>120</v>
      </c>
      <c r="C492" t="s">
        <v>121</v>
      </c>
      <c r="D492">
        <v>0.1082</v>
      </c>
    </row>
    <row r="493" spans="1:4">
      <c r="A493" t="s">
        <v>200</v>
      </c>
      <c r="B493" t="s">
        <v>98</v>
      </c>
      <c r="C493" t="s">
        <v>99</v>
      </c>
      <c r="D493">
        <v>0.1174</v>
      </c>
    </row>
    <row r="494" spans="1:4">
      <c r="A494" t="s">
        <v>200</v>
      </c>
      <c r="B494" t="s">
        <v>148</v>
      </c>
      <c r="C494" t="s">
        <v>149</v>
      </c>
      <c r="D494">
        <v>9.0899999999999995E-2</v>
      </c>
    </row>
    <row r="495" spans="1:4">
      <c r="A495" t="s">
        <v>200</v>
      </c>
      <c r="B495" t="s">
        <v>138</v>
      </c>
      <c r="C495" t="s">
        <v>139</v>
      </c>
      <c r="D495">
        <v>0.1137</v>
      </c>
    </row>
    <row r="496" spans="1:4">
      <c r="A496" t="s">
        <v>200</v>
      </c>
      <c r="B496" t="s">
        <v>136</v>
      </c>
      <c r="C496" t="s">
        <v>137</v>
      </c>
      <c r="D496">
        <v>9.820000000000001E-2</v>
      </c>
    </row>
    <row r="497" spans="1:4">
      <c r="A497" t="s">
        <v>200</v>
      </c>
      <c r="B497" t="s">
        <v>144</v>
      </c>
      <c r="C497" t="s">
        <v>145</v>
      </c>
      <c r="D497">
        <v>0.1411</v>
      </c>
    </row>
    <row r="498" spans="1:4">
      <c r="A498" t="s">
        <v>201</v>
      </c>
      <c r="B498" t="s">
        <v>186</v>
      </c>
      <c r="C498" t="s">
        <v>187</v>
      </c>
      <c r="D498">
        <v>0.12180000000000001</v>
      </c>
    </row>
    <row r="499" spans="1:4">
      <c r="A499" t="s">
        <v>201</v>
      </c>
      <c r="B499" t="s">
        <v>134</v>
      </c>
      <c r="C499" t="s">
        <v>135</v>
      </c>
      <c r="D499">
        <v>0.12740000000000001</v>
      </c>
    </row>
    <row r="500" spans="1:4">
      <c r="A500" t="s">
        <v>201</v>
      </c>
      <c r="B500" t="s">
        <v>182</v>
      </c>
      <c r="C500" t="s">
        <v>183</v>
      </c>
      <c r="D500">
        <v>0.13289999999999999</v>
      </c>
    </row>
    <row r="501" spans="1:4">
      <c r="A501" t="s">
        <v>201</v>
      </c>
      <c r="B501" t="s">
        <v>92</v>
      </c>
      <c r="C501" t="s">
        <v>93</v>
      </c>
      <c r="D501">
        <v>0.1116</v>
      </c>
    </row>
    <row r="502" spans="1:4">
      <c r="A502" t="s">
        <v>201</v>
      </c>
      <c r="B502" t="s">
        <v>94</v>
      </c>
      <c r="C502" t="s">
        <v>95</v>
      </c>
      <c r="D502">
        <v>0.11460000000000001</v>
      </c>
    </row>
    <row r="503" spans="1:4">
      <c r="A503" t="s">
        <v>201</v>
      </c>
      <c r="B503" t="s">
        <v>96</v>
      </c>
      <c r="C503" t="s">
        <v>97</v>
      </c>
      <c r="D503">
        <v>0.1191</v>
      </c>
    </row>
    <row r="504" spans="1:4">
      <c r="A504" t="s">
        <v>201</v>
      </c>
      <c r="B504" t="s">
        <v>122</v>
      </c>
      <c r="C504" t="s">
        <v>123</v>
      </c>
      <c r="D504">
        <v>9.7200000000000009E-2</v>
      </c>
    </row>
    <row r="505" spans="1:4">
      <c r="A505" t="s">
        <v>201</v>
      </c>
      <c r="B505" t="s">
        <v>128</v>
      </c>
      <c r="C505" t="s">
        <v>129</v>
      </c>
      <c r="D505">
        <v>0.37040000000000001</v>
      </c>
    </row>
    <row r="506" spans="1:4">
      <c r="A506" t="s">
        <v>201</v>
      </c>
      <c r="B506" t="s">
        <v>130</v>
      </c>
      <c r="C506" t="s">
        <v>131</v>
      </c>
      <c r="D506">
        <v>0.11650000000000001</v>
      </c>
    </row>
    <row r="507" spans="1:4">
      <c r="A507" t="s">
        <v>201</v>
      </c>
      <c r="B507" t="s">
        <v>132</v>
      </c>
      <c r="C507" t="s">
        <v>133</v>
      </c>
      <c r="D507">
        <v>0.11890000000000001</v>
      </c>
    </row>
    <row r="508" spans="1:4">
      <c r="A508" t="s">
        <v>201</v>
      </c>
      <c r="B508" t="s">
        <v>83</v>
      </c>
      <c r="C508" t="s">
        <v>84</v>
      </c>
      <c r="D508">
        <v>9.5700000000000007E-2</v>
      </c>
    </row>
    <row r="509" spans="1:4">
      <c r="A509" t="s">
        <v>201</v>
      </c>
      <c r="B509" t="s">
        <v>85</v>
      </c>
      <c r="C509" t="s">
        <v>86</v>
      </c>
      <c r="D509">
        <v>0.10160000000000001</v>
      </c>
    </row>
    <row r="510" spans="1:4">
      <c r="A510" t="s">
        <v>201</v>
      </c>
      <c r="B510" t="s">
        <v>90</v>
      </c>
      <c r="C510" t="s">
        <v>91</v>
      </c>
      <c r="D510">
        <v>0.1217</v>
      </c>
    </row>
    <row r="511" spans="1:4">
      <c r="A511" t="s">
        <v>201</v>
      </c>
      <c r="B511" t="s">
        <v>77</v>
      </c>
      <c r="C511" t="s">
        <v>78</v>
      </c>
      <c r="D511">
        <v>0.1201</v>
      </c>
    </row>
    <row r="512" spans="1:4">
      <c r="A512" t="s">
        <v>201</v>
      </c>
      <c r="B512" t="s">
        <v>162</v>
      </c>
      <c r="C512" t="s">
        <v>163</v>
      </c>
      <c r="D512">
        <v>0.10470000000000002</v>
      </c>
    </row>
    <row r="513" spans="1:4">
      <c r="A513" t="s">
        <v>201</v>
      </c>
      <c r="B513" t="s">
        <v>164</v>
      </c>
      <c r="C513" t="s">
        <v>165</v>
      </c>
      <c r="D513">
        <v>0.1245</v>
      </c>
    </row>
    <row r="514" spans="1:4">
      <c r="A514" t="s">
        <v>201</v>
      </c>
      <c r="B514" t="s">
        <v>166</v>
      </c>
      <c r="C514" t="s">
        <v>167</v>
      </c>
      <c r="D514">
        <v>0.17170000000000002</v>
      </c>
    </row>
    <row r="515" spans="1:4">
      <c r="A515" t="s">
        <v>201</v>
      </c>
      <c r="B515" t="s">
        <v>168</v>
      </c>
      <c r="C515" t="s">
        <v>169</v>
      </c>
      <c r="D515">
        <v>0.13320000000000001</v>
      </c>
    </row>
    <row r="516" spans="1:4">
      <c r="A516" t="s">
        <v>201</v>
      </c>
      <c r="B516" t="s">
        <v>170</v>
      </c>
      <c r="C516" t="s">
        <v>171</v>
      </c>
      <c r="D516">
        <v>0.10470000000000002</v>
      </c>
    </row>
    <row r="517" spans="1:4">
      <c r="A517" t="s">
        <v>201</v>
      </c>
      <c r="B517" t="s">
        <v>190</v>
      </c>
      <c r="C517" t="s">
        <v>191</v>
      </c>
      <c r="D517">
        <v>0.1003</v>
      </c>
    </row>
    <row r="518" spans="1:4">
      <c r="A518" t="s">
        <v>201</v>
      </c>
      <c r="B518" t="s">
        <v>192</v>
      </c>
      <c r="C518" t="s">
        <v>193</v>
      </c>
      <c r="D518">
        <v>0.125</v>
      </c>
    </row>
    <row r="519" spans="1:4">
      <c r="A519" t="s">
        <v>201</v>
      </c>
      <c r="B519" t="s">
        <v>71</v>
      </c>
      <c r="C519" t="s">
        <v>72</v>
      </c>
      <c r="D519">
        <v>9.1500000000000012E-2</v>
      </c>
    </row>
    <row r="520" spans="1:4">
      <c r="A520" t="s">
        <v>201</v>
      </c>
      <c r="B520" t="s">
        <v>176</v>
      </c>
      <c r="C520" t="s">
        <v>177</v>
      </c>
      <c r="D520">
        <v>0.111</v>
      </c>
    </row>
    <row r="521" spans="1:4">
      <c r="A521" t="s">
        <v>201</v>
      </c>
      <c r="B521" t="s">
        <v>154</v>
      </c>
      <c r="C521" t="s">
        <v>155</v>
      </c>
      <c r="D521">
        <v>0.1293</v>
      </c>
    </row>
    <row r="522" spans="1:4">
      <c r="A522" t="s">
        <v>201</v>
      </c>
      <c r="B522" t="s">
        <v>110</v>
      </c>
      <c r="C522" t="s">
        <v>111</v>
      </c>
      <c r="D522">
        <v>0.10400000000000001</v>
      </c>
    </row>
    <row r="523" spans="1:4">
      <c r="A523" t="s">
        <v>201</v>
      </c>
      <c r="B523" t="s">
        <v>112</v>
      </c>
      <c r="C523" t="s">
        <v>113</v>
      </c>
      <c r="D523">
        <v>0.1018</v>
      </c>
    </row>
    <row r="524" spans="1:4">
      <c r="A524" t="s">
        <v>201</v>
      </c>
      <c r="B524" t="s">
        <v>114</v>
      </c>
      <c r="C524" t="s">
        <v>115</v>
      </c>
      <c r="D524">
        <v>0.10640000000000001</v>
      </c>
    </row>
    <row r="525" spans="1:4">
      <c r="A525" t="s">
        <v>201</v>
      </c>
      <c r="B525" t="s">
        <v>75</v>
      </c>
      <c r="C525" t="s">
        <v>76</v>
      </c>
      <c r="D525">
        <v>0.11320000000000001</v>
      </c>
    </row>
    <row r="526" spans="1:4">
      <c r="A526" t="s">
        <v>201</v>
      </c>
      <c r="B526" t="s">
        <v>178</v>
      </c>
      <c r="C526" t="s">
        <v>179</v>
      </c>
      <c r="D526">
        <v>0.20070000000000002</v>
      </c>
    </row>
    <row r="527" spans="1:4">
      <c r="A527" t="s">
        <v>201</v>
      </c>
      <c r="B527" t="s">
        <v>180</v>
      </c>
      <c r="C527" t="s">
        <v>181</v>
      </c>
      <c r="D527">
        <v>0.12279999999999999</v>
      </c>
    </row>
    <row r="528" spans="1:4">
      <c r="A528" t="s">
        <v>201</v>
      </c>
      <c r="B528" t="s">
        <v>150</v>
      </c>
      <c r="C528" t="s">
        <v>151</v>
      </c>
      <c r="D528">
        <v>0.1578</v>
      </c>
    </row>
    <row r="529" spans="1:4">
      <c r="A529" t="s">
        <v>201</v>
      </c>
      <c r="B529" t="s">
        <v>152</v>
      </c>
      <c r="C529" t="s">
        <v>153</v>
      </c>
      <c r="D529">
        <v>0.17530000000000001</v>
      </c>
    </row>
    <row r="530" spans="1:4">
      <c r="A530" t="s">
        <v>201</v>
      </c>
      <c r="B530" t="s">
        <v>156</v>
      </c>
      <c r="C530" t="s">
        <v>157</v>
      </c>
      <c r="D530">
        <v>0.10650000000000001</v>
      </c>
    </row>
    <row r="531" spans="1:4">
      <c r="A531" t="s">
        <v>201</v>
      </c>
      <c r="B531" t="s">
        <v>158</v>
      </c>
      <c r="C531" t="s">
        <v>159</v>
      </c>
      <c r="D531">
        <v>0.1186</v>
      </c>
    </row>
    <row r="532" spans="1:4">
      <c r="A532" t="s">
        <v>201</v>
      </c>
      <c r="B532" t="s">
        <v>160</v>
      </c>
      <c r="C532" t="s">
        <v>161</v>
      </c>
      <c r="D532">
        <v>0.1032</v>
      </c>
    </row>
    <row r="533" spans="1:4">
      <c r="A533" t="s">
        <v>201</v>
      </c>
      <c r="B533" t="s">
        <v>106</v>
      </c>
      <c r="C533" t="s">
        <v>107</v>
      </c>
      <c r="D533">
        <v>0.13640000000000002</v>
      </c>
    </row>
    <row r="534" spans="1:4">
      <c r="A534" t="s">
        <v>201</v>
      </c>
      <c r="B534" t="s">
        <v>116</v>
      </c>
      <c r="C534" t="s">
        <v>117</v>
      </c>
      <c r="D534">
        <v>0.1167</v>
      </c>
    </row>
    <row r="535" spans="1:4">
      <c r="A535" t="s">
        <v>201</v>
      </c>
      <c r="B535" t="s">
        <v>118</v>
      </c>
      <c r="C535" t="s">
        <v>119</v>
      </c>
      <c r="D535">
        <v>0.11119999999999999</v>
      </c>
    </row>
    <row r="536" spans="1:4">
      <c r="A536" t="s">
        <v>201</v>
      </c>
      <c r="B536" t="s">
        <v>120</v>
      </c>
      <c r="C536" t="s">
        <v>121</v>
      </c>
      <c r="D536">
        <v>0.1076</v>
      </c>
    </row>
    <row r="537" spans="1:4">
      <c r="A537" t="s">
        <v>201</v>
      </c>
      <c r="B537" t="s">
        <v>98</v>
      </c>
      <c r="C537" t="s">
        <v>99</v>
      </c>
      <c r="D537">
        <v>0.1174</v>
      </c>
    </row>
    <row r="538" spans="1:4">
      <c r="A538" t="s">
        <v>201</v>
      </c>
      <c r="B538" t="s">
        <v>100</v>
      </c>
      <c r="C538" t="s">
        <v>101</v>
      </c>
      <c r="D538">
        <v>0.1109</v>
      </c>
    </row>
    <row r="539" spans="1:4">
      <c r="A539" t="s">
        <v>201</v>
      </c>
      <c r="B539" t="s">
        <v>102</v>
      </c>
      <c r="C539" t="s">
        <v>103</v>
      </c>
      <c r="D539">
        <v>0.1265</v>
      </c>
    </row>
    <row r="540" spans="1:4">
      <c r="A540" t="s">
        <v>201</v>
      </c>
      <c r="B540" t="s">
        <v>104</v>
      </c>
      <c r="C540" t="s">
        <v>105</v>
      </c>
      <c r="D540">
        <v>0.16390000000000002</v>
      </c>
    </row>
    <row r="541" spans="1:4">
      <c r="A541" t="s">
        <v>201</v>
      </c>
      <c r="B541" t="s">
        <v>108</v>
      </c>
      <c r="C541" t="s">
        <v>109</v>
      </c>
      <c r="D541">
        <v>0.1782</v>
      </c>
    </row>
    <row r="542" spans="1:4">
      <c r="A542" t="s">
        <v>201</v>
      </c>
      <c r="B542" t="s">
        <v>142</v>
      </c>
      <c r="C542" t="s">
        <v>143</v>
      </c>
      <c r="D542">
        <v>0.105</v>
      </c>
    </row>
    <row r="543" spans="1:4">
      <c r="A543" t="s">
        <v>201</v>
      </c>
      <c r="B543" t="s">
        <v>144</v>
      </c>
      <c r="C543" t="s">
        <v>145</v>
      </c>
      <c r="D543">
        <v>0.13670000000000002</v>
      </c>
    </row>
    <row r="544" spans="1:4">
      <c r="A544" t="s">
        <v>201</v>
      </c>
      <c r="B544" t="s">
        <v>146</v>
      </c>
      <c r="C544" t="s">
        <v>147</v>
      </c>
      <c r="D544">
        <v>9.3399999999999997E-2</v>
      </c>
    </row>
    <row r="545" spans="1:4">
      <c r="A545" t="s">
        <v>201</v>
      </c>
      <c r="B545" t="s">
        <v>148</v>
      </c>
      <c r="C545" t="s">
        <v>149</v>
      </c>
      <c r="D545">
        <v>8.6699999999999999E-2</v>
      </c>
    </row>
    <row r="546" spans="1:4">
      <c r="A546" t="s">
        <v>201</v>
      </c>
      <c r="B546" t="s">
        <v>138</v>
      </c>
      <c r="C546" t="s">
        <v>139</v>
      </c>
      <c r="D546">
        <v>0.111</v>
      </c>
    </row>
    <row r="547" spans="1:4">
      <c r="A547" t="s">
        <v>201</v>
      </c>
      <c r="B547" t="s">
        <v>140</v>
      </c>
      <c r="C547" t="s">
        <v>141</v>
      </c>
      <c r="D547">
        <v>0.17469999999999999</v>
      </c>
    </row>
    <row r="548" spans="1:4">
      <c r="A548" t="s">
        <v>201</v>
      </c>
      <c r="B548" t="s">
        <v>43</v>
      </c>
      <c r="C548" t="s">
        <v>87</v>
      </c>
      <c r="D548">
        <v>0.12520000000000001</v>
      </c>
    </row>
    <row r="549" spans="1:4">
      <c r="A549" t="s">
        <v>201</v>
      </c>
      <c r="B549" t="s">
        <v>88</v>
      </c>
      <c r="C549" t="s">
        <v>89</v>
      </c>
      <c r="D549">
        <v>0.2913</v>
      </c>
    </row>
    <row r="550" spans="1:4">
      <c r="A550" t="s">
        <v>201</v>
      </c>
      <c r="B550" t="s">
        <v>172</v>
      </c>
      <c r="C550" t="s">
        <v>173</v>
      </c>
      <c r="D550">
        <v>0.14460000000000001</v>
      </c>
    </row>
    <row r="551" spans="1:4">
      <c r="A551" t="s">
        <v>201</v>
      </c>
      <c r="B551" t="s">
        <v>174</v>
      </c>
      <c r="C551" t="s">
        <v>175</v>
      </c>
      <c r="D551">
        <v>0.1739</v>
      </c>
    </row>
    <row r="552" spans="1:4">
      <c r="A552" t="s">
        <v>201</v>
      </c>
      <c r="B552" t="s">
        <v>79</v>
      </c>
      <c r="C552" t="s">
        <v>80</v>
      </c>
      <c r="D552">
        <v>0.1363</v>
      </c>
    </row>
    <row r="553" spans="1:4">
      <c r="A553" t="s">
        <v>201</v>
      </c>
      <c r="B553" t="s">
        <v>81</v>
      </c>
      <c r="C553" t="s">
        <v>82</v>
      </c>
      <c r="D553">
        <v>0.1527</v>
      </c>
    </row>
    <row r="554" spans="1:4">
      <c r="A554" t="s">
        <v>201</v>
      </c>
      <c r="B554" t="s">
        <v>188</v>
      </c>
      <c r="C554" t="s">
        <v>189</v>
      </c>
      <c r="D554">
        <v>0.16250000000000001</v>
      </c>
    </row>
    <row r="555" spans="1:4">
      <c r="A555" t="s">
        <v>201</v>
      </c>
      <c r="B555" t="s">
        <v>136</v>
      </c>
      <c r="C555" t="s">
        <v>137</v>
      </c>
      <c r="D555">
        <v>9.5100000000000004E-2</v>
      </c>
    </row>
    <row r="556" spans="1:4">
      <c r="A556" t="s">
        <v>201</v>
      </c>
      <c r="B556" t="s">
        <v>124</v>
      </c>
      <c r="C556" t="s">
        <v>125</v>
      </c>
      <c r="D556">
        <v>0.11900000000000001</v>
      </c>
    </row>
    <row r="557" spans="1:4">
      <c r="A557" t="s">
        <v>201</v>
      </c>
      <c r="B557" t="s">
        <v>126</v>
      </c>
      <c r="C557" t="s">
        <v>127</v>
      </c>
      <c r="D557">
        <v>0.19140000000000001</v>
      </c>
    </row>
    <row r="558" spans="1:4">
      <c r="A558" t="s">
        <v>201</v>
      </c>
      <c r="B558" t="s">
        <v>73</v>
      </c>
      <c r="C558" t="s">
        <v>74</v>
      </c>
      <c r="D558">
        <v>0.11480000000000001</v>
      </c>
    </row>
    <row r="559" spans="1:4">
      <c r="A559" t="s">
        <v>201</v>
      </c>
      <c r="B559" t="s">
        <v>184</v>
      </c>
      <c r="C559" t="s">
        <v>185</v>
      </c>
      <c r="D559">
        <v>0.19750000000000001</v>
      </c>
    </row>
    <row r="560" spans="1:4">
      <c r="A560" t="s">
        <v>202</v>
      </c>
      <c r="B560" t="s">
        <v>148</v>
      </c>
      <c r="C560" t="s">
        <v>149</v>
      </c>
      <c r="D560">
        <v>8.6999999999999994E-2</v>
      </c>
    </row>
    <row r="561" spans="1:4">
      <c r="A561" t="s">
        <v>202</v>
      </c>
      <c r="B561" t="s">
        <v>130</v>
      </c>
      <c r="C561" t="s">
        <v>131</v>
      </c>
      <c r="D561">
        <v>0.11460000000000001</v>
      </c>
    </row>
    <row r="562" spans="1:4">
      <c r="A562" t="s">
        <v>202</v>
      </c>
      <c r="B562" t="s">
        <v>75</v>
      </c>
      <c r="C562" t="s">
        <v>76</v>
      </c>
      <c r="D562">
        <v>0.10779999999999999</v>
      </c>
    </row>
    <row r="563" spans="1:4">
      <c r="A563" t="s">
        <v>202</v>
      </c>
      <c r="B563" t="s">
        <v>77</v>
      </c>
      <c r="C563" t="s">
        <v>78</v>
      </c>
      <c r="D563">
        <v>0.11810000000000001</v>
      </c>
    </row>
    <row r="564" spans="1:4">
      <c r="A564" t="s">
        <v>202</v>
      </c>
      <c r="B564" t="s">
        <v>172</v>
      </c>
      <c r="C564" t="s">
        <v>173</v>
      </c>
      <c r="D564">
        <v>0.1459</v>
      </c>
    </row>
    <row r="565" spans="1:4">
      <c r="A565" t="s">
        <v>202</v>
      </c>
      <c r="B565" t="s">
        <v>122</v>
      </c>
      <c r="C565" t="s">
        <v>123</v>
      </c>
      <c r="D565">
        <v>9.3200000000000005E-2</v>
      </c>
    </row>
    <row r="566" spans="1:4">
      <c r="A566" t="s">
        <v>202</v>
      </c>
      <c r="B566" t="s">
        <v>128</v>
      </c>
      <c r="C566" t="s">
        <v>129</v>
      </c>
      <c r="D566">
        <v>0.36979999999999996</v>
      </c>
    </row>
    <row r="567" spans="1:4">
      <c r="A567" t="s">
        <v>202</v>
      </c>
      <c r="B567" t="s">
        <v>102</v>
      </c>
      <c r="C567" t="s">
        <v>103</v>
      </c>
      <c r="D567">
        <v>0.12140000000000001</v>
      </c>
    </row>
    <row r="568" spans="1:4">
      <c r="A568" t="s">
        <v>202</v>
      </c>
      <c r="B568" t="s">
        <v>104</v>
      </c>
      <c r="C568" t="s">
        <v>105</v>
      </c>
      <c r="D568">
        <v>0.157</v>
      </c>
    </row>
    <row r="569" spans="1:4">
      <c r="A569" t="s">
        <v>202</v>
      </c>
      <c r="B569" t="s">
        <v>108</v>
      </c>
      <c r="C569" t="s">
        <v>109</v>
      </c>
      <c r="D569">
        <v>0.16219999999999998</v>
      </c>
    </row>
    <row r="570" spans="1:4">
      <c r="A570" t="s">
        <v>202</v>
      </c>
      <c r="B570" t="s">
        <v>142</v>
      </c>
      <c r="C570" t="s">
        <v>143</v>
      </c>
      <c r="D570">
        <v>0.10160000000000001</v>
      </c>
    </row>
    <row r="571" spans="1:4">
      <c r="A571" t="s">
        <v>202</v>
      </c>
      <c r="B571" t="s">
        <v>174</v>
      </c>
      <c r="C571" t="s">
        <v>175</v>
      </c>
      <c r="D571">
        <v>0.1583</v>
      </c>
    </row>
    <row r="572" spans="1:4">
      <c r="A572" t="s">
        <v>202</v>
      </c>
      <c r="B572" t="s">
        <v>138</v>
      </c>
      <c r="C572" t="s">
        <v>139</v>
      </c>
      <c r="D572">
        <v>0.1084</v>
      </c>
    </row>
    <row r="573" spans="1:4">
      <c r="A573" t="s">
        <v>202</v>
      </c>
      <c r="B573" t="s">
        <v>140</v>
      </c>
      <c r="C573" t="s">
        <v>141</v>
      </c>
      <c r="D573">
        <v>0.1714</v>
      </c>
    </row>
    <row r="574" spans="1:4">
      <c r="A574" t="s">
        <v>202</v>
      </c>
      <c r="B574" t="s">
        <v>136</v>
      </c>
      <c r="C574" t="s">
        <v>137</v>
      </c>
      <c r="D574">
        <v>9.5899999999999999E-2</v>
      </c>
    </row>
    <row r="575" spans="1:4">
      <c r="A575" t="s">
        <v>202</v>
      </c>
      <c r="B575" t="s">
        <v>124</v>
      </c>
      <c r="C575" t="s">
        <v>125</v>
      </c>
      <c r="D575">
        <v>0.11710000000000001</v>
      </c>
    </row>
    <row r="576" spans="1:4">
      <c r="A576" t="s">
        <v>202</v>
      </c>
      <c r="B576" t="s">
        <v>126</v>
      </c>
      <c r="C576" t="s">
        <v>127</v>
      </c>
      <c r="D576">
        <v>0.1812</v>
      </c>
    </row>
    <row r="577" spans="1:4">
      <c r="A577" t="s">
        <v>202</v>
      </c>
      <c r="B577" t="s">
        <v>118</v>
      </c>
      <c r="C577" t="s">
        <v>119</v>
      </c>
      <c r="D577">
        <v>0.10740000000000001</v>
      </c>
    </row>
    <row r="578" spans="1:4">
      <c r="A578" t="s">
        <v>202</v>
      </c>
      <c r="B578" t="s">
        <v>43</v>
      </c>
      <c r="C578" t="s">
        <v>87</v>
      </c>
      <c r="D578">
        <v>0.12130000000000001</v>
      </c>
    </row>
    <row r="579" spans="1:4">
      <c r="A579" t="s">
        <v>202</v>
      </c>
      <c r="B579" t="s">
        <v>164</v>
      </c>
      <c r="C579" t="s">
        <v>165</v>
      </c>
      <c r="D579">
        <v>0.11990000000000001</v>
      </c>
    </row>
    <row r="580" spans="1:4">
      <c r="A580" t="s">
        <v>202</v>
      </c>
      <c r="B580" t="s">
        <v>166</v>
      </c>
      <c r="C580" t="s">
        <v>167</v>
      </c>
      <c r="D580">
        <v>0.152</v>
      </c>
    </row>
    <row r="581" spans="1:4">
      <c r="A581" t="s">
        <v>202</v>
      </c>
      <c r="B581" t="s">
        <v>168</v>
      </c>
      <c r="C581" t="s">
        <v>169</v>
      </c>
      <c r="D581">
        <v>0.12789999999999999</v>
      </c>
    </row>
    <row r="582" spans="1:4">
      <c r="A582" t="s">
        <v>202</v>
      </c>
      <c r="B582" t="s">
        <v>178</v>
      </c>
      <c r="C582" t="s">
        <v>179</v>
      </c>
      <c r="D582">
        <v>0.18789999999999998</v>
      </c>
    </row>
    <row r="583" spans="1:4">
      <c r="A583" t="s">
        <v>202</v>
      </c>
      <c r="B583" t="s">
        <v>180</v>
      </c>
      <c r="C583" t="s">
        <v>181</v>
      </c>
      <c r="D583">
        <v>0.1168</v>
      </c>
    </row>
    <row r="584" spans="1:4">
      <c r="A584" t="s">
        <v>202</v>
      </c>
      <c r="B584" t="s">
        <v>73</v>
      </c>
      <c r="C584" t="s">
        <v>74</v>
      </c>
      <c r="D584">
        <v>0.11260000000000001</v>
      </c>
    </row>
    <row r="585" spans="1:4">
      <c r="A585" t="s">
        <v>202</v>
      </c>
      <c r="B585" t="s">
        <v>88</v>
      </c>
      <c r="C585" t="s">
        <v>89</v>
      </c>
      <c r="D585">
        <v>0.28560000000000002</v>
      </c>
    </row>
    <row r="586" spans="1:4">
      <c r="A586" t="s">
        <v>202</v>
      </c>
      <c r="B586" t="s">
        <v>106</v>
      </c>
      <c r="C586" t="s">
        <v>107</v>
      </c>
      <c r="D586">
        <v>0.1351</v>
      </c>
    </row>
    <row r="587" spans="1:4">
      <c r="A587" t="s">
        <v>202</v>
      </c>
      <c r="B587" t="s">
        <v>116</v>
      </c>
      <c r="C587" t="s">
        <v>117</v>
      </c>
      <c r="D587">
        <v>0.11310000000000001</v>
      </c>
    </row>
    <row r="588" spans="1:4">
      <c r="A588" t="s">
        <v>202</v>
      </c>
      <c r="B588" t="s">
        <v>83</v>
      </c>
      <c r="C588" t="s">
        <v>84</v>
      </c>
      <c r="D588">
        <v>9.4299999999999995E-2</v>
      </c>
    </row>
    <row r="589" spans="1:4">
      <c r="A589" t="s">
        <v>202</v>
      </c>
      <c r="B589" t="s">
        <v>85</v>
      </c>
      <c r="C589" t="s">
        <v>86</v>
      </c>
      <c r="D589">
        <v>9.7899999999999987E-2</v>
      </c>
    </row>
    <row r="590" spans="1:4">
      <c r="A590" t="s">
        <v>202</v>
      </c>
      <c r="B590" t="s">
        <v>188</v>
      </c>
      <c r="C590" t="s">
        <v>189</v>
      </c>
      <c r="D590">
        <v>0.1623</v>
      </c>
    </row>
    <row r="591" spans="1:4">
      <c r="A591" t="s">
        <v>202</v>
      </c>
      <c r="B591" t="s">
        <v>170</v>
      </c>
      <c r="C591" t="s">
        <v>171</v>
      </c>
      <c r="D591">
        <v>9.9000000000000005E-2</v>
      </c>
    </row>
    <row r="592" spans="1:4">
      <c r="A592" t="s">
        <v>202</v>
      </c>
      <c r="B592" t="s">
        <v>79</v>
      </c>
      <c r="C592" t="s">
        <v>80</v>
      </c>
      <c r="D592">
        <v>0.13250000000000001</v>
      </c>
    </row>
    <row r="593" spans="1:4">
      <c r="A593" t="s">
        <v>202</v>
      </c>
      <c r="B593" t="s">
        <v>81</v>
      </c>
      <c r="C593" t="s">
        <v>82</v>
      </c>
      <c r="D593">
        <v>0.14349999999999999</v>
      </c>
    </row>
    <row r="594" spans="1:4">
      <c r="A594" t="s">
        <v>202</v>
      </c>
      <c r="B594" t="s">
        <v>132</v>
      </c>
      <c r="C594" t="s">
        <v>133</v>
      </c>
      <c r="D594">
        <v>0.11269999999999999</v>
      </c>
    </row>
    <row r="595" spans="1:4">
      <c r="A595" t="s">
        <v>202</v>
      </c>
      <c r="B595" t="s">
        <v>134</v>
      </c>
      <c r="C595" t="s">
        <v>135</v>
      </c>
      <c r="D595">
        <v>0.12570000000000001</v>
      </c>
    </row>
    <row r="596" spans="1:4">
      <c r="A596" t="s">
        <v>202</v>
      </c>
      <c r="B596" t="s">
        <v>184</v>
      </c>
      <c r="C596" t="s">
        <v>185</v>
      </c>
      <c r="D596">
        <v>0.17550000000000002</v>
      </c>
    </row>
    <row r="597" spans="1:4">
      <c r="A597" t="s">
        <v>202</v>
      </c>
      <c r="B597" t="s">
        <v>186</v>
      </c>
      <c r="C597" t="s">
        <v>187</v>
      </c>
      <c r="D597">
        <v>0.1193</v>
      </c>
    </row>
    <row r="598" spans="1:4">
      <c r="A598" t="s">
        <v>202</v>
      </c>
      <c r="B598" t="s">
        <v>150</v>
      </c>
      <c r="C598" t="s">
        <v>151</v>
      </c>
      <c r="D598">
        <v>0.1573</v>
      </c>
    </row>
    <row r="599" spans="1:4">
      <c r="A599" t="s">
        <v>202</v>
      </c>
      <c r="B599" t="s">
        <v>152</v>
      </c>
      <c r="C599" t="s">
        <v>153</v>
      </c>
      <c r="D599">
        <v>0.16329999999999997</v>
      </c>
    </row>
    <row r="600" spans="1:4">
      <c r="A600" t="s">
        <v>202</v>
      </c>
      <c r="B600" t="s">
        <v>154</v>
      </c>
      <c r="C600" t="s">
        <v>155</v>
      </c>
      <c r="D600">
        <v>0.11890000000000001</v>
      </c>
    </row>
    <row r="601" spans="1:4">
      <c r="A601" t="s">
        <v>202</v>
      </c>
      <c r="B601" t="s">
        <v>110</v>
      </c>
      <c r="C601" t="s">
        <v>111</v>
      </c>
      <c r="D601">
        <v>0.10310000000000001</v>
      </c>
    </row>
    <row r="602" spans="1:4">
      <c r="A602" t="s">
        <v>202</v>
      </c>
      <c r="B602" t="s">
        <v>112</v>
      </c>
      <c r="C602" t="s">
        <v>113</v>
      </c>
      <c r="D602">
        <v>0.1033</v>
      </c>
    </row>
    <row r="603" spans="1:4">
      <c r="A603" t="s">
        <v>202</v>
      </c>
      <c r="B603" t="s">
        <v>114</v>
      </c>
      <c r="C603" t="s">
        <v>115</v>
      </c>
      <c r="D603">
        <v>0.106</v>
      </c>
    </row>
    <row r="604" spans="1:4">
      <c r="A604" t="s">
        <v>202</v>
      </c>
      <c r="B604" t="s">
        <v>182</v>
      </c>
      <c r="C604" t="s">
        <v>183</v>
      </c>
      <c r="D604">
        <v>0.1295</v>
      </c>
    </row>
    <row r="605" spans="1:4">
      <c r="A605" t="s">
        <v>202</v>
      </c>
      <c r="B605" t="s">
        <v>156</v>
      </c>
      <c r="C605" t="s">
        <v>157</v>
      </c>
      <c r="D605">
        <v>0.1037</v>
      </c>
    </row>
    <row r="606" spans="1:4">
      <c r="A606" t="s">
        <v>202</v>
      </c>
      <c r="B606" t="s">
        <v>158</v>
      </c>
      <c r="C606" t="s">
        <v>159</v>
      </c>
      <c r="D606">
        <v>0.1135</v>
      </c>
    </row>
    <row r="607" spans="1:4">
      <c r="A607" t="s">
        <v>202</v>
      </c>
      <c r="B607" t="s">
        <v>160</v>
      </c>
      <c r="C607" t="s">
        <v>161</v>
      </c>
      <c r="D607">
        <v>9.98E-2</v>
      </c>
    </row>
    <row r="608" spans="1:4">
      <c r="A608" t="s">
        <v>202</v>
      </c>
      <c r="B608" t="s">
        <v>162</v>
      </c>
      <c r="C608" t="s">
        <v>163</v>
      </c>
      <c r="D608">
        <v>0.1026</v>
      </c>
    </row>
    <row r="609" spans="1:4">
      <c r="A609" t="s">
        <v>202</v>
      </c>
      <c r="B609" t="s">
        <v>146</v>
      </c>
      <c r="C609" t="s">
        <v>147</v>
      </c>
      <c r="D609">
        <v>9.5199999999999993E-2</v>
      </c>
    </row>
    <row r="610" spans="1:4">
      <c r="A610" t="s">
        <v>202</v>
      </c>
      <c r="B610" t="s">
        <v>144</v>
      </c>
      <c r="C610" t="s">
        <v>145</v>
      </c>
      <c r="D610">
        <v>0.13550000000000001</v>
      </c>
    </row>
    <row r="611" spans="1:4">
      <c r="A611" t="s">
        <v>202</v>
      </c>
      <c r="B611" t="s">
        <v>96</v>
      </c>
      <c r="C611" t="s">
        <v>97</v>
      </c>
      <c r="D611">
        <v>0.10630000000000001</v>
      </c>
    </row>
    <row r="612" spans="1:4">
      <c r="A612" t="s">
        <v>202</v>
      </c>
      <c r="B612" t="s">
        <v>94</v>
      </c>
      <c r="C612" t="s">
        <v>95</v>
      </c>
      <c r="D612">
        <v>0.1099</v>
      </c>
    </row>
    <row r="613" spans="1:4">
      <c r="A613" t="s">
        <v>202</v>
      </c>
      <c r="B613" t="s">
        <v>92</v>
      </c>
      <c r="C613" t="s">
        <v>93</v>
      </c>
      <c r="D613">
        <v>0.1104</v>
      </c>
    </row>
    <row r="614" spans="1:4">
      <c r="A614" t="s">
        <v>202</v>
      </c>
      <c r="B614" t="s">
        <v>90</v>
      </c>
      <c r="C614" t="s">
        <v>91</v>
      </c>
      <c r="D614">
        <v>0.1164</v>
      </c>
    </row>
    <row r="615" spans="1:4">
      <c r="A615" t="s">
        <v>202</v>
      </c>
      <c r="B615" t="s">
        <v>100</v>
      </c>
      <c r="C615" t="s">
        <v>101</v>
      </c>
      <c r="D615">
        <v>0.1094</v>
      </c>
    </row>
    <row r="616" spans="1:4">
      <c r="A616" t="s">
        <v>202</v>
      </c>
      <c r="B616" t="s">
        <v>98</v>
      </c>
      <c r="C616" t="s">
        <v>99</v>
      </c>
      <c r="D616">
        <v>0.1139</v>
      </c>
    </row>
    <row r="617" spans="1:4">
      <c r="A617" t="s">
        <v>202</v>
      </c>
      <c r="B617" t="s">
        <v>120</v>
      </c>
      <c r="C617" t="s">
        <v>121</v>
      </c>
      <c r="D617">
        <v>0.10400000000000001</v>
      </c>
    </row>
    <row r="618" spans="1:4">
      <c r="A618" t="s">
        <v>202</v>
      </c>
      <c r="B618" t="s">
        <v>176</v>
      </c>
      <c r="C618" t="s">
        <v>177</v>
      </c>
      <c r="D618">
        <v>0.10970000000000001</v>
      </c>
    </row>
    <row r="619" spans="1:4">
      <c r="A619" t="s">
        <v>202</v>
      </c>
      <c r="B619" t="s">
        <v>71</v>
      </c>
      <c r="C619" t="s">
        <v>72</v>
      </c>
      <c r="D619">
        <v>9.1199999999999989E-2</v>
      </c>
    </row>
    <row r="620" spans="1:4">
      <c r="A620" t="s">
        <v>202</v>
      </c>
      <c r="B620" t="s">
        <v>192</v>
      </c>
      <c r="C620" t="s">
        <v>193</v>
      </c>
      <c r="D620">
        <v>0.1201</v>
      </c>
    </row>
    <row r="621" spans="1:4">
      <c r="A621" t="s">
        <v>202</v>
      </c>
      <c r="B621" t="s">
        <v>190</v>
      </c>
      <c r="C621" t="s">
        <v>191</v>
      </c>
      <c r="D621">
        <v>9.6700000000000008E-2</v>
      </c>
    </row>
    <row r="622" spans="1:4">
      <c r="A622" t="s">
        <v>203</v>
      </c>
      <c r="B622" t="s">
        <v>77</v>
      </c>
      <c r="C622" t="s">
        <v>78</v>
      </c>
      <c r="D622">
        <v>0.1135</v>
      </c>
    </row>
    <row r="623" spans="1:4">
      <c r="A623" t="s">
        <v>203</v>
      </c>
      <c r="B623" t="s">
        <v>43</v>
      </c>
      <c r="C623" t="s">
        <v>87</v>
      </c>
      <c r="D623">
        <v>0.11880000000000002</v>
      </c>
    </row>
    <row r="624" spans="1:4">
      <c r="A624" t="s">
        <v>203</v>
      </c>
      <c r="B624" t="s">
        <v>88</v>
      </c>
      <c r="C624" t="s">
        <v>89</v>
      </c>
      <c r="D624">
        <v>0.28760000000000002</v>
      </c>
    </row>
    <row r="625" spans="1:4">
      <c r="A625" t="s">
        <v>203</v>
      </c>
      <c r="B625" t="s">
        <v>106</v>
      </c>
      <c r="C625" t="s">
        <v>107</v>
      </c>
      <c r="D625">
        <v>0.12939999999999999</v>
      </c>
    </row>
    <row r="626" spans="1:4">
      <c r="A626" t="s">
        <v>203</v>
      </c>
      <c r="B626" t="s">
        <v>116</v>
      </c>
      <c r="C626" t="s">
        <v>117</v>
      </c>
      <c r="D626">
        <v>0.1094</v>
      </c>
    </row>
    <row r="627" spans="1:4">
      <c r="A627" t="s">
        <v>203</v>
      </c>
      <c r="B627" t="s">
        <v>118</v>
      </c>
      <c r="C627" t="s">
        <v>119</v>
      </c>
      <c r="D627">
        <v>0.10300000000000001</v>
      </c>
    </row>
    <row r="628" spans="1:4">
      <c r="A628" t="s">
        <v>203</v>
      </c>
      <c r="B628" t="s">
        <v>120</v>
      </c>
      <c r="C628" t="s">
        <v>121</v>
      </c>
      <c r="D628">
        <v>0.1032</v>
      </c>
    </row>
    <row r="629" spans="1:4">
      <c r="A629" t="s">
        <v>203</v>
      </c>
      <c r="B629" t="s">
        <v>98</v>
      </c>
      <c r="C629" t="s">
        <v>99</v>
      </c>
      <c r="D629">
        <v>0.11380000000000001</v>
      </c>
    </row>
    <row r="630" spans="1:4">
      <c r="A630" t="s">
        <v>203</v>
      </c>
      <c r="B630" t="s">
        <v>100</v>
      </c>
      <c r="C630" t="s">
        <v>101</v>
      </c>
      <c r="D630">
        <v>0.10589999999999999</v>
      </c>
    </row>
    <row r="631" spans="1:4">
      <c r="A631" t="s">
        <v>203</v>
      </c>
      <c r="B631" t="s">
        <v>102</v>
      </c>
      <c r="C631" t="s">
        <v>103</v>
      </c>
      <c r="D631">
        <v>0.12050000000000001</v>
      </c>
    </row>
    <row r="632" spans="1:4">
      <c r="A632" t="s">
        <v>203</v>
      </c>
      <c r="B632" t="s">
        <v>104</v>
      </c>
      <c r="C632" t="s">
        <v>105</v>
      </c>
      <c r="D632">
        <v>0.1527</v>
      </c>
    </row>
    <row r="633" spans="1:4">
      <c r="A633" t="s">
        <v>203</v>
      </c>
      <c r="B633" t="s">
        <v>108</v>
      </c>
      <c r="C633" t="s">
        <v>109</v>
      </c>
      <c r="D633">
        <v>0.15710000000000002</v>
      </c>
    </row>
    <row r="634" spans="1:4">
      <c r="A634" t="s">
        <v>203</v>
      </c>
      <c r="B634" t="s">
        <v>142</v>
      </c>
      <c r="C634" t="s">
        <v>143</v>
      </c>
      <c r="D634">
        <v>9.8500000000000004E-2</v>
      </c>
    </row>
    <row r="635" spans="1:4">
      <c r="A635" t="s">
        <v>203</v>
      </c>
      <c r="B635" t="s">
        <v>144</v>
      </c>
      <c r="C635" t="s">
        <v>145</v>
      </c>
      <c r="D635">
        <v>0.13189999999999999</v>
      </c>
    </row>
    <row r="636" spans="1:4">
      <c r="A636" t="s">
        <v>203</v>
      </c>
      <c r="B636" t="s">
        <v>146</v>
      </c>
      <c r="C636" t="s">
        <v>147</v>
      </c>
      <c r="D636">
        <v>9.8500000000000004E-2</v>
      </c>
    </row>
    <row r="637" spans="1:4">
      <c r="A637" t="s">
        <v>203</v>
      </c>
      <c r="B637" t="s">
        <v>148</v>
      </c>
      <c r="C637" t="s">
        <v>149</v>
      </c>
      <c r="D637">
        <v>8.5300000000000001E-2</v>
      </c>
    </row>
    <row r="638" spans="1:4">
      <c r="A638" t="s">
        <v>203</v>
      </c>
      <c r="B638" t="s">
        <v>138</v>
      </c>
      <c r="C638" t="s">
        <v>139</v>
      </c>
      <c r="D638">
        <v>0.11080000000000001</v>
      </c>
    </row>
    <row r="639" spans="1:4">
      <c r="A639" t="s">
        <v>203</v>
      </c>
      <c r="B639" t="s">
        <v>140</v>
      </c>
      <c r="C639" t="s">
        <v>141</v>
      </c>
      <c r="D639">
        <v>0.17010000000000003</v>
      </c>
    </row>
    <row r="640" spans="1:4">
      <c r="A640" t="s">
        <v>203</v>
      </c>
      <c r="B640" t="s">
        <v>156</v>
      </c>
      <c r="C640" t="s">
        <v>157</v>
      </c>
      <c r="D640">
        <v>9.9299999999999999E-2</v>
      </c>
    </row>
    <row r="641" spans="1:4">
      <c r="A641" t="s">
        <v>203</v>
      </c>
      <c r="B641" t="s">
        <v>158</v>
      </c>
      <c r="C641" t="s">
        <v>159</v>
      </c>
      <c r="D641">
        <v>0.10980000000000001</v>
      </c>
    </row>
    <row r="642" spans="1:4">
      <c r="A642" t="s">
        <v>203</v>
      </c>
      <c r="B642" t="s">
        <v>160</v>
      </c>
      <c r="C642" t="s">
        <v>161</v>
      </c>
      <c r="D642">
        <v>0.10099999999999999</v>
      </c>
    </row>
    <row r="643" spans="1:4">
      <c r="A643" t="s">
        <v>203</v>
      </c>
      <c r="B643" t="s">
        <v>162</v>
      </c>
      <c r="C643" t="s">
        <v>163</v>
      </c>
      <c r="D643">
        <v>0.10070000000000001</v>
      </c>
    </row>
    <row r="644" spans="1:4">
      <c r="A644" t="s">
        <v>203</v>
      </c>
      <c r="B644" t="s">
        <v>164</v>
      </c>
      <c r="C644" t="s">
        <v>165</v>
      </c>
      <c r="D644">
        <v>0.1177</v>
      </c>
    </row>
    <row r="645" spans="1:4">
      <c r="A645" t="s">
        <v>203</v>
      </c>
      <c r="B645" t="s">
        <v>166</v>
      </c>
      <c r="C645" t="s">
        <v>167</v>
      </c>
      <c r="D645">
        <v>0.14400000000000002</v>
      </c>
    </row>
    <row r="646" spans="1:4">
      <c r="A646" t="s">
        <v>203</v>
      </c>
      <c r="B646" t="s">
        <v>168</v>
      </c>
      <c r="C646" t="s">
        <v>169</v>
      </c>
      <c r="D646">
        <v>0.1275</v>
      </c>
    </row>
    <row r="647" spans="1:4">
      <c r="A647" t="s">
        <v>203</v>
      </c>
      <c r="B647" t="s">
        <v>170</v>
      </c>
      <c r="C647" t="s">
        <v>171</v>
      </c>
      <c r="D647">
        <v>9.8000000000000004E-2</v>
      </c>
    </row>
    <row r="648" spans="1:4">
      <c r="A648" t="s">
        <v>203</v>
      </c>
      <c r="B648" t="s">
        <v>190</v>
      </c>
      <c r="C648" t="s">
        <v>191</v>
      </c>
      <c r="D648">
        <v>9.5100000000000004E-2</v>
      </c>
    </row>
    <row r="649" spans="1:4">
      <c r="A649" t="s">
        <v>203</v>
      </c>
      <c r="B649" t="s">
        <v>192</v>
      </c>
      <c r="C649" t="s">
        <v>193</v>
      </c>
      <c r="D649">
        <v>0.1176</v>
      </c>
    </row>
    <row r="650" spans="1:4">
      <c r="A650" t="s">
        <v>203</v>
      </c>
      <c r="B650" t="s">
        <v>71</v>
      </c>
      <c r="C650" t="s">
        <v>72</v>
      </c>
      <c r="D650">
        <v>9.06E-2</v>
      </c>
    </row>
    <row r="651" spans="1:4">
      <c r="A651" t="s">
        <v>203</v>
      </c>
      <c r="B651" t="s">
        <v>176</v>
      </c>
      <c r="C651" t="s">
        <v>177</v>
      </c>
      <c r="D651">
        <v>0.1091</v>
      </c>
    </row>
    <row r="652" spans="1:4">
      <c r="A652" t="s">
        <v>203</v>
      </c>
      <c r="B652" t="s">
        <v>182</v>
      </c>
      <c r="C652" t="s">
        <v>183</v>
      </c>
      <c r="D652">
        <v>0.1358</v>
      </c>
    </row>
    <row r="653" spans="1:4">
      <c r="A653" t="s">
        <v>203</v>
      </c>
      <c r="B653" t="s">
        <v>184</v>
      </c>
      <c r="C653" t="s">
        <v>185</v>
      </c>
      <c r="D653">
        <v>0.1734</v>
      </c>
    </row>
    <row r="654" spans="1:4">
      <c r="A654" t="s">
        <v>203</v>
      </c>
      <c r="B654" t="s">
        <v>186</v>
      </c>
      <c r="C654" t="s">
        <v>187</v>
      </c>
      <c r="D654">
        <v>0.11460000000000001</v>
      </c>
    </row>
    <row r="655" spans="1:4">
      <c r="A655" t="s">
        <v>203</v>
      </c>
      <c r="B655" t="s">
        <v>174</v>
      </c>
      <c r="C655" t="s">
        <v>175</v>
      </c>
      <c r="D655">
        <v>0.14910000000000001</v>
      </c>
    </row>
    <row r="656" spans="1:4">
      <c r="A656" t="s">
        <v>203</v>
      </c>
      <c r="B656" t="s">
        <v>79</v>
      </c>
      <c r="C656" t="s">
        <v>80</v>
      </c>
      <c r="D656">
        <v>0.12840000000000001</v>
      </c>
    </row>
    <row r="657" spans="1:4">
      <c r="A657" t="s">
        <v>203</v>
      </c>
      <c r="B657" t="s">
        <v>92</v>
      </c>
      <c r="C657" t="s">
        <v>93</v>
      </c>
      <c r="D657">
        <v>0.1082</v>
      </c>
    </row>
    <row r="658" spans="1:4">
      <c r="A658" t="s">
        <v>203</v>
      </c>
      <c r="B658" t="s">
        <v>81</v>
      </c>
      <c r="C658" t="s">
        <v>82</v>
      </c>
      <c r="D658">
        <v>0.14660000000000001</v>
      </c>
    </row>
    <row r="659" spans="1:4">
      <c r="A659" t="s">
        <v>203</v>
      </c>
      <c r="B659" t="s">
        <v>172</v>
      </c>
      <c r="C659" t="s">
        <v>173</v>
      </c>
      <c r="D659">
        <v>0.14130000000000001</v>
      </c>
    </row>
    <row r="660" spans="1:4">
      <c r="A660" t="s">
        <v>203</v>
      </c>
      <c r="B660" t="s">
        <v>134</v>
      </c>
      <c r="C660" t="s">
        <v>135</v>
      </c>
      <c r="D660">
        <v>0.12279999999999999</v>
      </c>
    </row>
    <row r="661" spans="1:4">
      <c r="A661" t="s">
        <v>203</v>
      </c>
      <c r="B661" t="s">
        <v>122</v>
      </c>
      <c r="C661" t="s">
        <v>123</v>
      </c>
      <c r="D661">
        <v>8.6699999999999999E-2</v>
      </c>
    </row>
    <row r="662" spans="1:4">
      <c r="A662" t="s">
        <v>203</v>
      </c>
      <c r="B662" t="s">
        <v>128</v>
      </c>
      <c r="C662" t="s">
        <v>129</v>
      </c>
      <c r="D662">
        <v>0.37340000000000007</v>
      </c>
    </row>
    <row r="663" spans="1:4">
      <c r="A663" t="s">
        <v>203</v>
      </c>
      <c r="B663" t="s">
        <v>130</v>
      </c>
      <c r="C663" t="s">
        <v>131</v>
      </c>
      <c r="D663">
        <v>0.11170000000000001</v>
      </c>
    </row>
    <row r="664" spans="1:4">
      <c r="A664" t="s">
        <v>203</v>
      </c>
      <c r="B664" t="s">
        <v>132</v>
      </c>
      <c r="C664" t="s">
        <v>133</v>
      </c>
      <c r="D664">
        <v>0.1142</v>
      </c>
    </row>
    <row r="665" spans="1:4">
      <c r="A665" t="s">
        <v>203</v>
      </c>
      <c r="B665" t="s">
        <v>188</v>
      </c>
      <c r="C665" t="s">
        <v>189</v>
      </c>
      <c r="D665">
        <v>0.15340000000000001</v>
      </c>
    </row>
    <row r="666" spans="1:4">
      <c r="A666" t="s">
        <v>203</v>
      </c>
      <c r="B666" t="s">
        <v>136</v>
      </c>
      <c r="C666" t="s">
        <v>137</v>
      </c>
      <c r="D666">
        <v>9.3000000000000013E-2</v>
      </c>
    </row>
    <row r="667" spans="1:4">
      <c r="A667" t="s">
        <v>203</v>
      </c>
      <c r="B667" t="s">
        <v>124</v>
      </c>
      <c r="C667" t="s">
        <v>125</v>
      </c>
      <c r="D667">
        <v>0.1129</v>
      </c>
    </row>
    <row r="668" spans="1:4">
      <c r="A668" t="s">
        <v>203</v>
      </c>
      <c r="B668" t="s">
        <v>126</v>
      </c>
      <c r="C668" t="s">
        <v>127</v>
      </c>
      <c r="D668">
        <v>0.17879999999999999</v>
      </c>
    </row>
    <row r="669" spans="1:4">
      <c r="A669" t="s">
        <v>203</v>
      </c>
      <c r="B669" t="s">
        <v>73</v>
      </c>
      <c r="C669" t="s">
        <v>74</v>
      </c>
      <c r="D669">
        <v>0.114</v>
      </c>
    </row>
    <row r="670" spans="1:4">
      <c r="A670" t="s">
        <v>203</v>
      </c>
      <c r="B670" t="s">
        <v>83</v>
      </c>
      <c r="C670" t="s">
        <v>84</v>
      </c>
      <c r="D670">
        <v>8.3699999999999997E-2</v>
      </c>
    </row>
    <row r="671" spans="1:4">
      <c r="A671" t="s">
        <v>203</v>
      </c>
      <c r="B671" t="s">
        <v>85</v>
      </c>
      <c r="C671" t="s">
        <v>86</v>
      </c>
      <c r="D671">
        <v>9.4299999999999995E-2</v>
      </c>
    </row>
    <row r="672" spans="1:4">
      <c r="A672" t="s">
        <v>203</v>
      </c>
      <c r="B672" t="s">
        <v>90</v>
      </c>
      <c r="C672" t="s">
        <v>91</v>
      </c>
      <c r="D672">
        <v>0.1124</v>
      </c>
    </row>
    <row r="673" spans="1:4">
      <c r="A673" t="s">
        <v>203</v>
      </c>
      <c r="B673" t="s">
        <v>94</v>
      </c>
      <c r="C673" t="s">
        <v>95</v>
      </c>
      <c r="D673">
        <v>0.10529999999999999</v>
      </c>
    </row>
    <row r="674" spans="1:4">
      <c r="A674" t="s">
        <v>203</v>
      </c>
      <c r="B674" t="s">
        <v>96</v>
      </c>
      <c r="C674" t="s">
        <v>97</v>
      </c>
      <c r="D674">
        <v>0.1137</v>
      </c>
    </row>
    <row r="675" spans="1:4">
      <c r="A675" t="s">
        <v>203</v>
      </c>
      <c r="B675" t="s">
        <v>75</v>
      </c>
      <c r="C675" t="s">
        <v>76</v>
      </c>
      <c r="D675">
        <v>0.1026</v>
      </c>
    </row>
    <row r="676" spans="1:4">
      <c r="A676" t="s">
        <v>203</v>
      </c>
      <c r="B676" t="s">
        <v>114</v>
      </c>
      <c r="C676" t="s">
        <v>115</v>
      </c>
      <c r="D676">
        <v>0.1017</v>
      </c>
    </row>
    <row r="677" spans="1:4">
      <c r="A677" t="s">
        <v>203</v>
      </c>
      <c r="B677" t="s">
        <v>112</v>
      </c>
      <c r="C677" t="s">
        <v>113</v>
      </c>
      <c r="D677">
        <v>0.1008</v>
      </c>
    </row>
    <row r="678" spans="1:4">
      <c r="A678" t="s">
        <v>203</v>
      </c>
      <c r="B678" t="s">
        <v>110</v>
      </c>
      <c r="C678" t="s">
        <v>111</v>
      </c>
      <c r="D678">
        <v>0.10039999999999999</v>
      </c>
    </row>
    <row r="679" spans="1:4">
      <c r="A679" t="s">
        <v>203</v>
      </c>
      <c r="B679" t="s">
        <v>154</v>
      </c>
      <c r="C679" t="s">
        <v>155</v>
      </c>
      <c r="D679">
        <v>0.1183</v>
      </c>
    </row>
    <row r="680" spans="1:4">
      <c r="A680" t="s">
        <v>203</v>
      </c>
      <c r="B680" t="s">
        <v>152</v>
      </c>
      <c r="C680" t="s">
        <v>153</v>
      </c>
      <c r="D680">
        <v>0.16070000000000001</v>
      </c>
    </row>
    <row r="681" spans="1:4">
      <c r="A681" t="s">
        <v>203</v>
      </c>
      <c r="B681" t="s">
        <v>150</v>
      </c>
      <c r="C681" t="s">
        <v>151</v>
      </c>
      <c r="D681">
        <v>0.1578</v>
      </c>
    </row>
    <row r="682" spans="1:4">
      <c r="A682" t="s">
        <v>203</v>
      </c>
      <c r="B682" t="s">
        <v>180</v>
      </c>
      <c r="C682" t="s">
        <v>181</v>
      </c>
      <c r="D682">
        <v>0.1137</v>
      </c>
    </row>
    <row r="683" spans="1:4">
      <c r="A683" t="s">
        <v>203</v>
      </c>
      <c r="B683" t="s">
        <v>178</v>
      </c>
      <c r="C683" t="s">
        <v>179</v>
      </c>
      <c r="D683">
        <v>0.17620000000000002</v>
      </c>
    </row>
    <row r="684" spans="1:4">
      <c r="A684" t="s">
        <v>204</v>
      </c>
      <c r="B684" t="s">
        <v>150</v>
      </c>
      <c r="C684" t="s">
        <v>151</v>
      </c>
      <c r="D684">
        <v>0.1623</v>
      </c>
    </row>
    <row r="685" spans="1:4">
      <c r="A685" t="s">
        <v>204</v>
      </c>
      <c r="B685" t="s">
        <v>120</v>
      </c>
      <c r="C685" t="s">
        <v>121</v>
      </c>
      <c r="D685">
        <v>0.1014</v>
      </c>
    </row>
    <row r="686" spans="1:4">
      <c r="A686" t="s">
        <v>204</v>
      </c>
      <c r="B686" t="s">
        <v>43</v>
      </c>
      <c r="C686" t="s">
        <v>87</v>
      </c>
      <c r="D686">
        <v>0.11720000000000001</v>
      </c>
    </row>
    <row r="687" spans="1:4">
      <c r="A687" t="s">
        <v>204</v>
      </c>
      <c r="B687" t="s">
        <v>88</v>
      </c>
      <c r="C687" t="s">
        <v>89</v>
      </c>
      <c r="D687">
        <v>0.27489999999999998</v>
      </c>
    </row>
    <row r="688" spans="1:4">
      <c r="A688" t="s">
        <v>204</v>
      </c>
      <c r="B688" t="s">
        <v>106</v>
      </c>
      <c r="C688" t="s">
        <v>107</v>
      </c>
      <c r="D688">
        <v>0.12429999999999999</v>
      </c>
    </row>
    <row r="689" spans="1:4">
      <c r="A689" t="s">
        <v>204</v>
      </c>
      <c r="B689" t="s">
        <v>116</v>
      </c>
      <c r="C689" t="s">
        <v>117</v>
      </c>
      <c r="D689">
        <v>0.10560000000000001</v>
      </c>
    </row>
    <row r="690" spans="1:4">
      <c r="A690" t="s">
        <v>204</v>
      </c>
      <c r="B690" t="s">
        <v>118</v>
      </c>
      <c r="C690" t="s">
        <v>119</v>
      </c>
      <c r="D690">
        <v>0.1042</v>
      </c>
    </row>
    <row r="691" spans="1:4">
      <c r="A691" t="s">
        <v>204</v>
      </c>
      <c r="B691" t="s">
        <v>170</v>
      </c>
      <c r="C691" t="s">
        <v>171</v>
      </c>
      <c r="D691">
        <v>9.5399999999999999E-2</v>
      </c>
    </row>
    <row r="692" spans="1:4">
      <c r="A692" t="s">
        <v>204</v>
      </c>
      <c r="B692" t="s">
        <v>190</v>
      </c>
      <c r="C692" t="s">
        <v>191</v>
      </c>
      <c r="D692">
        <v>9.4700000000000006E-2</v>
      </c>
    </row>
    <row r="693" spans="1:4">
      <c r="A693" t="s">
        <v>204</v>
      </c>
      <c r="B693" t="s">
        <v>192</v>
      </c>
      <c r="C693" t="s">
        <v>193</v>
      </c>
      <c r="D693">
        <v>0.1142</v>
      </c>
    </row>
    <row r="694" spans="1:4">
      <c r="A694" t="s">
        <v>204</v>
      </c>
      <c r="B694" t="s">
        <v>112</v>
      </c>
      <c r="C694" t="s">
        <v>113</v>
      </c>
      <c r="D694">
        <v>9.7500000000000003E-2</v>
      </c>
    </row>
    <row r="695" spans="1:4">
      <c r="A695" t="s">
        <v>204</v>
      </c>
      <c r="B695" t="s">
        <v>114</v>
      </c>
      <c r="C695" t="s">
        <v>115</v>
      </c>
      <c r="D695">
        <v>9.7500000000000003E-2</v>
      </c>
    </row>
    <row r="696" spans="1:4">
      <c r="A696" t="s">
        <v>204</v>
      </c>
      <c r="B696" t="s">
        <v>75</v>
      </c>
      <c r="C696" t="s">
        <v>76</v>
      </c>
      <c r="D696">
        <v>0.1017</v>
      </c>
    </row>
    <row r="697" spans="1:4">
      <c r="A697" t="s">
        <v>204</v>
      </c>
      <c r="B697" t="s">
        <v>77</v>
      </c>
      <c r="C697" t="s">
        <v>78</v>
      </c>
      <c r="D697">
        <v>0.10960000000000002</v>
      </c>
    </row>
    <row r="698" spans="1:4">
      <c r="A698" t="s">
        <v>204</v>
      </c>
      <c r="B698" t="s">
        <v>172</v>
      </c>
      <c r="C698" t="s">
        <v>173</v>
      </c>
      <c r="D698">
        <v>0.13269999999999998</v>
      </c>
    </row>
    <row r="699" spans="1:4">
      <c r="A699" t="s">
        <v>204</v>
      </c>
      <c r="B699" t="s">
        <v>174</v>
      </c>
      <c r="C699" t="s">
        <v>175</v>
      </c>
      <c r="D699">
        <v>0.1467</v>
      </c>
    </row>
    <row r="700" spans="1:4">
      <c r="A700" t="s">
        <v>204</v>
      </c>
      <c r="B700" t="s">
        <v>81</v>
      </c>
      <c r="C700" t="s">
        <v>82</v>
      </c>
      <c r="D700">
        <v>0.15380000000000002</v>
      </c>
    </row>
    <row r="701" spans="1:4">
      <c r="A701" t="s">
        <v>204</v>
      </c>
      <c r="B701" t="s">
        <v>83</v>
      </c>
      <c r="C701" t="s">
        <v>84</v>
      </c>
      <c r="D701">
        <v>8.9600000000000013E-2</v>
      </c>
    </row>
    <row r="702" spans="1:4">
      <c r="A702" t="s">
        <v>204</v>
      </c>
      <c r="B702" t="s">
        <v>85</v>
      </c>
      <c r="C702" t="s">
        <v>86</v>
      </c>
      <c r="D702">
        <v>9.1999999999999998E-2</v>
      </c>
    </row>
    <row r="703" spans="1:4">
      <c r="A703" t="s">
        <v>204</v>
      </c>
      <c r="B703" t="s">
        <v>90</v>
      </c>
      <c r="C703" t="s">
        <v>91</v>
      </c>
      <c r="D703">
        <v>0.10650000000000001</v>
      </c>
    </row>
    <row r="704" spans="1:4">
      <c r="A704" t="s">
        <v>204</v>
      </c>
      <c r="B704" t="s">
        <v>184</v>
      </c>
      <c r="C704" t="s">
        <v>185</v>
      </c>
      <c r="D704">
        <v>0.18110000000000001</v>
      </c>
    </row>
    <row r="705" spans="1:4">
      <c r="A705" t="s">
        <v>204</v>
      </c>
      <c r="B705" t="s">
        <v>186</v>
      </c>
      <c r="C705" t="s">
        <v>187</v>
      </c>
      <c r="D705">
        <v>0.11269999999999999</v>
      </c>
    </row>
    <row r="706" spans="1:4">
      <c r="A706" t="s">
        <v>204</v>
      </c>
      <c r="B706" t="s">
        <v>188</v>
      </c>
      <c r="C706" t="s">
        <v>189</v>
      </c>
      <c r="D706">
        <v>0.14779999999999999</v>
      </c>
    </row>
    <row r="707" spans="1:4">
      <c r="A707" t="s">
        <v>204</v>
      </c>
      <c r="B707" t="s">
        <v>136</v>
      </c>
      <c r="C707" t="s">
        <v>137</v>
      </c>
      <c r="D707">
        <v>9.0200000000000002E-2</v>
      </c>
    </row>
    <row r="708" spans="1:4">
      <c r="A708" t="s">
        <v>204</v>
      </c>
      <c r="B708" t="s">
        <v>154</v>
      </c>
      <c r="C708" t="s">
        <v>155</v>
      </c>
      <c r="D708">
        <v>0.11609999999999999</v>
      </c>
    </row>
    <row r="709" spans="1:4">
      <c r="A709" t="s">
        <v>204</v>
      </c>
      <c r="B709" t="s">
        <v>110</v>
      </c>
      <c r="C709" t="s">
        <v>111</v>
      </c>
      <c r="D709">
        <v>9.3200000000000005E-2</v>
      </c>
    </row>
    <row r="710" spans="1:4">
      <c r="A710" t="s">
        <v>204</v>
      </c>
      <c r="B710" t="s">
        <v>108</v>
      </c>
      <c r="C710" t="s">
        <v>109</v>
      </c>
      <c r="D710">
        <v>0.15890000000000001</v>
      </c>
    </row>
    <row r="711" spans="1:4">
      <c r="A711" t="s">
        <v>204</v>
      </c>
      <c r="B711" t="s">
        <v>92</v>
      </c>
      <c r="C711" t="s">
        <v>93</v>
      </c>
      <c r="D711">
        <v>0.10460000000000001</v>
      </c>
    </row>
    <row r="712" spans="1:4">
      <c r="A712" t="s">
        <v>204</v>
      </c>
      <c r="B712" t="s">
        <v>130</v>
      </c>
      <c r="C712" t="s">
        <v>131</v>
      </c>
      <c r="D712">
        <v>0.11050000000000001</v>
      </c>
    </row>
    <row r="713" spans="1:4">
      <c r="A713" t="s">
        <v>204</v>
      </c>
      <c r="B713" t="s">
        <v>132</v>
      </c>
      <c r="C713" t="s">
        <v>133</v>
      </c>
      <c r="D713">
        <v>0.11509999999999999</v>
      </c>
    </row>
    <row r="714" spans="1:4">
      <c r="A714" t="s">
        <v>204</v>
      </c>
      <c r="B714" t="s">
        <v>142</v>
      </c>
      <c r="C714" t="s">
        <v>143</v>
      </c>
      <c r="D714">
        <v>9.11E-2</v>
      </c>
    </row>
    <row r="715" spans="1:4">
      <c r="A715" t="s">
        <v>204</v>
      </c>
      <c r="B715" t="s">
        <v>144</v>
      </c>
      <c r="C715" t="s">
        <v>145</v>
      </c>
      <c r="D715">
        <v>0.13020000000000001</v>
      </c>
    </row>
    <row r="716" spans="1:4">
      <c r="A716" t="s">
        <v>204</v>
      </c>
      <c r="B716" t="s">
        <v>146</v>
      </c>
      <c r="C716" t="s">
        <v>147</v>
      </c>
      <c r="D716">
        <v>9.3900000000000011E-2</v>
      </c>
    </row>
    <row r="717" spans="1:4">
      <c r="A717" t="s">
        <v>204</v>
      </c>
      <c r="B717" t="s">
        <v>148</v>
      </c>
      <c r="C717" t="s">
        <v>149</v>
      </c>
      <c r="D717">
        <v>8.2799999999999999E-2</v>
      </c>
    </row>
    <row r="718" spans="1:4">
      <c r="A718" t="s">
        <v>204</v>
      </c>
      <c r="B718" t="s">
        <v>134</v>
      </c>
      <c r="C718" t="s">
        <v>135</v>
      </c>
      <c r="D718">
        <v>0.13400000000000001</v>
      </c>
    </row>
    <row r="719" spans="1:4">
      <c r="A719" t="s">
        <v>204</v>
      </c>
      <c r="B719" t="s">
        <v>182</v>
      </c>
      <c r="C719" t="s">
        <v>183</v>
      </c>
      <c r="D719">
        <v>0.13699999999999998</v>
      </c>
    </row>
    <row r="720" spans="1:4">
      <c r="A720" t="s">
        <v>204</v>
      </c>
      <c r="B720" t="s">
        <v>138</v>
      </c>
      <c r="C720" t="s">
        <v>139</v>
      </c>
      <c r="D720">
        <v>0.10640000000000001</v>
      </c>
    </row>
    <row r="721" spans="1:4">
      <c r="A721" t="s">
        <v>204</v>
      </c>
      <c r="B721" t="s">
        <v>140</v>
      </c>
      <c r="C721" t="s">
        <v>141</v>
      </c>
      <c r="D721">
        <v>0.16260000000000002</v>
      </c>
    </row>
    <row r="722" spans="1:4">
      <c r="A722" t="s">
        <v>204</v>
      </c>
      <c r="B722" t="s">
        <v>156</v>
      </c>
      <c r="C722" t="s">
        <v>157</v>
      </c>
      <c r="D722">
        <v>8.9600000000000013E-2</v>
      </c>
    </row>
    <row r="723" spans="1:4">
      <c r="A723" t="s">
        <v>204</v>
      </c>
      <c r="B723" t="s">
        <v>158</v>
      </c>
      <c r="C723" t="s">
        <v>159</v>
      </c>
      <c r="D723">
        <v>0.11080000000000001</v>
      </c>
    </row>
    <row r="724" spans="1:4">
      <c r="A724" t="s">
        <v>204</v>
      </c>
      <c r="B724" t="s">
        <v>160</v>
      </c>
      <c r="C724" t="s">
        <v>161</v>
      </c>
      <c r="D724">
        <v>9.98E-2</v>
      </c>
    </row>
    <row r="725" spans="1:4">
      <c r="A725" t="s">
        <v>204</v>
      </c>
      <c r="B725" t="s">
        <v>162</v>
      </c>
      <c r="C725" t="s">
        <v>163</v>
      </c>
      <c r="D725">
        <v>9.35E-2</v>
      </c>
    </row>
    <row r="726" spans="1:4">
      <c r="A726" t="s">
        <v>204</v>
      </c>
      <c r="B726" t="s">
        <v>124</v>
      </c>
      <c r="C726" t="s">
        <v>125</v>
      </c>
      <c r="D726">
        <v>0.11080000000000001</v>
      </c>
    </row>
    <row r="727" spans="1:4">
      <c r="A727" t="s">
        <v>204</v>
      </c>
      <c r="B727" t="s">
        <v>164</v>
      </c>
      <c r="C727" t="s">
        <v>165</v>
      </c>
      <c r="D727">
        <v>0.11050000000000001</v>
      </c>
    </row>
    <row r="728" spans="1:4">
      <c r="A728" t="s">
        <v>204</v>
      </c>
      <c r="B728" t="s">
        <v>166</v>
      </c>
      <c r="C728" t="s">
        <v>167</v>
      </c>
      <c r="D728">
        <v>0.14330000000000001</v>
      </c>
    </row>
    <row r="729" spans="1:4">
      <c r="A729" t="s">
        <v>204</v>
      </c>
      <c r="B729" t="s">
        <v>168</v>
      </c>
      <c r="C729" t="s">
        <v>169</v>
      </c>
      <c r="D729">
        <v>0.1326</v>
      </c>
    </row>
    <row r="730" spans="1:4">
      <c r="A730" t="s">
        <v>204</v>
      </c>
      <c r="B730" t="s">
        <v>126</v>
      </c>
      <c r="C730" t="s">
        <v>127</v>
      </c>
      <c r="D730">
        <v>0.17620000000000002</v>
      </c>
    </row>
    <row r="731" spans="1:4">
      <c r="A731" t="s">
        <v>204</v>
      </c>
      <c r="B731" t="s">
        <v>73</v>
      </c>
      <c r="C731" t="s">
        <v>74</v>
      </c>
      <c r="D731">
        <v>0.1109</v>
      </c>
    </row>
    <row r="732" spans="1:4">
      <c r="A732" t="s">
        <v>204</v>
      </c>
      <c r="B732" t="s">
        <v>100</v>
      </c>
      <c r="C732" t="s">
        <v>101</v>
      </c>
      <c r="D732">
        <v>0.1012</v>
      </c>
    </row>
    <row r="733" spans="1:4">
      <c r="A733" t="s">
        <v>204</v>
      </c>
      <c r="B733" t="s">
        <v>102</v>
      </c>
      <c r="C733" t="s">
        <v>103</v>
      </c>
      <c r="D733">
        <v>0.11789999999999999</v>
      </c>
    </row>
    <row r="734" spans="1:4">
      <c r="A734" t="s">
        <v>204</v>
      </c>
      <c r="B734" t="s">
        <v>104</v>
      </c>
      <c r="C734" t="s">
        <v>105</v>
      </c>
      <c r="D734">
        <v>0.158</v>
      </c>
    </row>
    <row r="735" spans="1:4">
      <c r="A735" t="s">
        <v>204</v>
      </c>
      <c r="B735" t="s">
        <v>71</v>
      </c>
      <c r="C735" t="s">
        <v>72</v>
      </c>
      <c r="D735">
        <v>8.5800000000000001E-2</v>
      </c>
    </row>
    <row r="736" spans="1:4">
      <c r="A736" t="s">
        <v>204</v>
      </c>
      <c r="B736" t="s">
        <v>152</v>
      </c>
      <c r="C736" t="s">
        <v>153</v>
      </c>
      <c r="D736">
        <v>0.16519999999999999</v>
      </c>
    </row>
    <row r="737" spans="1:4">
      <c r="A737" t="s">
        <v>204</v>
      </c>
      <c r="B737" t="s">
        <v>176</v>
      </c>
      <c r="C737" t="s">
        <v>177</v>
      </c>
      <c r="D737">
        <v>0.1026</v>
      </c>
    </row>
    <row r="738" spans="1:4">
      <c r="A738" t="s">
        <v>204</v>
      </c>
      <c r="B738" t="s">
        <v>178</v>
      </c>
      <c r="C738" t="s">
        <v>179</v>
      </c>
      <c r="D738">
        <v>0.18260000000000001</v>
      </c>
    </row>
    <row r="739" spans="1:4">
      <c r="A739" t="s">
        <v>204</v>
      </c>
      <c r="B739" t="s">
        <v>79</v>
      </c>
      <c r="C739" t="s">
        <v>80</v>
      </c>
      <c r="D739">
        <v>0.1331</v>
      </c>
    </row>
    <row r="740" spans="1:4">
      <c r="A740" t="s">
        <v>204</v>
      </c>
      <c r="B740" t="s">
        <v>98</v>
      </c>
      <c r="C740" t="s">
        <v>99</v>
      </c>
      <c r="D740">
        <v>0.1119</v>
      </c>
    </row>
    <row r="741" spans="1:4">
      <c r="A741" t="s">
        <v>204</v>
      </c>
      <c r="B741" t="s">
        <v>94</v>
      </c>
      <c r="C741" t="s">
        <v>95</v>
      </c>
      <c r="D741">
        <v>0.10060000000000001</v>
      </c>
    </row>
    <row r="742" spans="1:4">
      <c r="A742" t="s">
        <v>204</v>
      </c>
      <c r="B742" t="s">
        <v>96</v>
      </c>
      <c r="C742" t="s">
        <v>97</v>
      </c>
      <c r="D742">
        <v>0.1178</v>
      </c>
    </row>
    <row r="743" spans="1:4">
      <c r="A743" t="s">
        <v>204</v>
      </c>
      <c r="B743" t="s">
        <v>122</v>
      </c>
      <c r="C743" t="s">
        <v>123</v>
      </c>
      <c r="D743">
        <v>7.8700000000000006E-2</v>
      </c>
    </row>
    <row r="744" spans="1:4">
      <c r="A744" t="s">
        <v>204</v>
      </c>
      <c r="B744" t="s">
        <v>128</v>
      </c>
      <c r="C744" t="s">
        <v>129</v>
      </c>
      <c r="D744">
        <v>0.3468</v>
      </c>
    </row>
    <row r="745" spans="1:4">
      <c r="A745" t="s">
        <v>204</v>
      </c>
      <c r="B745" t="s">
        <v>180</v>
      </c>
      <c r="C745" t="s">
        <v>181</v>
      </c>
      <c r="D745">
        <v>0.11</v>
      </c>
    </row>
    <row r="746" spans="1:4">
      <c r="A746" t="s">
        <v>205</v>
      </c>
      <c r="B746" t="s">
        <v>120</v>
      </c>
      <c r="C746" t="s">
        <v>121</v>
      </c>
      <c r="D746">
        <v>9.5799999999999996E-2</v>
      </c>
    </row>
    <row r="747" spans="1:4">
      <c r="A747" t="s">
        <v>205</v>
      </c>
      <c r="B747" t="s">
        <v>98</v>
      </c>
      <c r="C747" t="s">
        <v>99</v>
      </c>
      <c r="D747">
        <v>0.10960000000000002</v>
      </c>
    </row>
    <row r="748" spans="1:4">
      <c r="A748" t="s">
        <v>205</v>
      </c>
      <c r="B748" t="s">
        <v>174</v>
      </c>
      <c r="C748" t="s">
        <v>175</v>
      </c>
      <c r="D748">
        <v>0.1459</v>
      </c>
    </row>
    <row r="749" spans="1:4">
      <c r="A749" t="s">
        <v>205</v>
      </c>
      <c r="B749" t="s">
        <v>79</v>
      </c>
      <c r="C749" t="s">
        <v>80</v>
      </c>
      <c r="D749">
        <v>0.14319999999999999</v>
      </c>
    </row>
    <row r="750" spans="1:4">
      <c r="A750" t="s">
        <v>205</v>
      </c>
      <c r="B750" t="s">
        <v>100</v>
      </c>
      <c r="C750" t="s">
        <v>101</v>
      </c>
      <c r="D750">
        <v>9.6400000000000013E-2</v>
      </c>
    </row>
    <row r="751" spans="1:4">
      <c r="A751" t="s">
        <v>205</v>
      </c>
      <c r="B751" t="s">
        <v>102</v>
      </c>
      <c r="C751" t="s">
        <v>103</v>
      </c>
      <c r="D751">
        <v>0.11410000000000001</v>
      </c>
    </row>
    <row r="752" spans="1:4">
      <c r="A752" t="s">
        <v>205</v>
      </c>
      <c r="B752" t="s">
        <v>104</v>
      </c>
      <c r="C752" t="s">
        <v>105</v>
      </c>
      <c r="D752">
        <v>0.15810000000000002</v>
      </c>
    </row>
    <row r="753" spans="1:4">
      <c r="A753" t="s">
        <v>205</v>
      </c>
      <c r="B753" t="s">
        <v>108</v>
      </c>
      <c r="C753" t="s">
        <v>109</v>
      </c>
      <c r="D753">
        <v>0.1623</v>
      </c>
    </row>
    <row r="754" spans="1:4">
      <c r="A754" t="s">
        <v>205</v>
      </c>
      <c r="B754" t="s">
        <v>142</v>
      </c>
      <c r="C754" t="s">
        <v>143</v>
      </c>
      <c r="D754">
        <v>8.77E-2</v>
      </c>
    </row>
    <row r="755" spans="1:4">
      <c r="A755" t="s">
        <v>205</v>
      </c>
      <c r="B755" t="s">
        <v>144</v>
      </c>
      <c r="C755" t="s">
        <v>145</v>
      </c>
      <c r="D755">
        <v>0.1265</v>
      </c>
    </row>
    <row r="756" spans="1:4">
      <c r="A756" t="s">
        <v>205</v>
      </c>
      <c r="B756" t="s">
        <v>81</v>
      </c>
      <c r="C756" t="s">
        <v>82</v>
      </c>
      <c r="D756">
        <v>0.15720000000000001</v>
      </c>
    </row>
    <row r="757" spans="1:4">
      <c r="A757" t="s">
        <v>205</v>
      </c>
      <c r="B757" t="s">
        <v>83</v>
      </c>
      <c r="C757" t="s">
        <v>84</v>
      </c>
      <c r="D757">
        <v>8.9800000000000005E-2</v>
      </c>
    </row>
    <row r="758" spans="1:4">
      <c r="A758" t="s">
        <v>205</v>
      </c>
      <c r="B758" t="s">
        <v>85</v>
      </c>
      <c r="C758" t="s">
        <v>86</v>
      </c>
      <c r="D758">
        <v>8.5699999999999998E-2</v>
      </c>
    </row>
    <row r="759" spans="1:4">
      <c r="A759" t="s">
        <v>205</v>
      </c>
      <c r="B759" t="s">
        <v>146</v>
      </c>
      <c r="C759" t="s">
        <v>147</v>
      </c>
      <c r="D759">
        <v>8.7899999999999992E-2</v>
      </c>
    </row>
    <row r="760" spans="1:4">
      <c r="A760" t="s">
        <v>205</v>
      </c>
      <c r="B760" t="s">
        <v>148</v>
      </c>
      <c r="C760" t="s">
        <v>149</v>
      </c>
      <c r="D760">
        <v>8.0399999999999999E-2</v>
      </c>
    </row>
    <row r="761" spans="1:4">
      <c r="A761" t="s">
        <v>205</v>
      </c>
      <c r="B761" t="s">
        <v>138</v>
      </c>
      <c r="C761" t="s">
        <v>139</v>
      </c>
      <c r="D761">
        <v>0.1045</v>
      </c>
    </row>
    <row r="762" spans="1:4">
      <c r="A762" t="s">
        <v>205</v>
      </c>
      <c r="B762" t="s">
        <v>71</v>
      </c>
      <c r="C762" t="s">
        <v>72</v>
      </c>
      <c r="D762">
        <v>8.1300000000000011E-2</v>
      </c>
    </row>
    <row r="763" spans="1:4">
      <c r="A763" t="s">
        <v>205</v>
      </c>
      <c r="B763" t="s">
        <v>176</v>
      </c>
      <c r="C763" t="s">
        <v>177</v>
      </c>
      <c r="D763">
        <v>0.1012</v>
      </c>
    </row>
    <row r="764" spans="1:4">
      <c r="A764" t="s">
        <v>205</v>
      </c>
      <c r="B764" t="s">
        <v>178</v>
      </c>
      <c r="C764" t="s">
        <v>179</v>
      </c>
      <c r="D764">
        <v>0.18739999999999998</v>
      </c>
    </row>
    <row r="765" spans="1:4">
      <c r="A765" t="s">
        <v>205</v>
      </c>
      <c r="B765" t="s">
        <v>180</v>
      </c>
      <c r="C765" t="s">
        <v>181</v>
      </c>
      <c r="D765">
        <v>0.1052</v>
      </c>
    </row>
    <row r="766" spans="1:4">
      <c r="A766" t="s">
        <v>205</v>
      </c>
      <c r="B766" t="s">
        <v>90</v>
      </c>
      <c r="C766" t="s">
        <v>91</v>
      </c>
      <c r="D766">
        <v>0.1003</v>
      </c>
    </row>
    <row r="767" spans="1:4">
      <c r="A767" t="s">
        <v>205</v>
      </c>
      <c r="B767" t="s">
        <v>92</v>
      </c>
      <c r="C767" t="s">
        <v>93</v>
      </c>
      <c r="D767">
        <v>0.1042</v>
      </c>
    </row>
    <row r="768" spans="1:4">
      <c r="A768" t="s">
        <v>205</v>
      </c>
      <c r="B768" t="s">
        <v>94</v>
      </c>
      <c r="C768" t="s">
        <v>95</v>
      </c>
      <c r="D768">
        <v>9.5600000000000004E-2</v>
      </c>
    </row>
    <row r="769" spans="1:4">
      <c r="A769" t="s">
        <v>205</v>
      </c>
      <c r="B769" t="s">
        <v>96</v>
      </c>
      <c r="C769" t="s">
        <v>97</v>
      </c>
      <c r="D769">
        <v>0.1152</v>
      </c>
    </row>
    <row r="770" spans="1:4">
      <c r="A770" t="s">
        <v>205</v>
      </c>
      <c r="B770" t="s">
        <v>122</v>
      </c>
      <c r="C770" t="s">
        <v>123</v>
      </c>
      <c r="D770">
        <v>7.9899999999999999E-2</v>
      </c>
    </row>
    <row r="771" spans="1:4">
      <c r="A771" t="s">
        <v>205</v>
      </c>
      <c r="B771" t="s">
        <v>128</v>
      </c>
      <c r="C771" t="s">
        <v>129</v>
      </c>
      <c r="D771">
        <v>0.28100000000000003</v>
      </c>
    </row>
    <row r="772" spans="1:4">
      <c r="A772" t="s">
        <v>205</v>
      </c>
      <c r="B772" t="s">
        <v>43</v>
      </c>
      <c r="C772" t="s">
        <v>87</v>
      </c>
      <c r="D772">
        <v>0.11539999999999999</v>
      </c>
    </row>
    <row r="773" spans="1:4">
      <c r="A773" t="s">
        <v>205</v>
      </c>
      <c r="B773" t="s">
        <v>166</v>
      </c>
      <c r="C773" t="s">
        <v>167</v>
      </c>
      <c r="D773">
        <v>0.15920000000000001</v>
      </c>
    </row>
    <row r="774" spans="1:4">
      <c r="A774" t="s">
        <v>205</v>
      </c>
      <c r="B774" t="s">
        <v>168</v>
      </c>
      <c r="C774" t="s">
        <v>169</v>
      </c>
      <c r="D774">
        <v>0.127</v>
      </c>
    </row>
    <row r="775" spans="1:4">
      <c r="A775" t="s">
        <v>205</v>
      </c>
      <c r="B775" t="s">
        <v>170</v>
      </c>
      <c r="C775" t="s">
        <v>171</v>
      </c>
      <c r="D775">
        <v>8.8699999999999987E-2</v>
      </c>
    </row>
    <row r="776" spans="1:4">
      <c r="A776" t="s">
        <v>205</v>
      </c>
      <c r="B776" t="s">
        <v>190</v>
      </c>
      <c r="C776" t="s">
        <v>191</v>
      </c>
      <c r="D776">
        <v>9.1400000000000009E-2</v>
      </c>
    </row>
    <row r="777" spans="1:4">
      <c r="A777" t="s">
        <v>205</v>
      </c>
      <c r="B777" t="s">
        <v>192</v>
      </c>
      <c r="C777" t="s">
        <v>193</v>
      </c>
      <c r="D777">
        <v>0.11310000000000001</v>
      </c>
    </row>
    <row r="778" spans="1:4">
      <c r="A778" t="s">
        <v>205</v>
      </c>
      <c r="B778" t="s">
        <v>156</v>
      </c>
      <c r="C778" t="s">
        <v>157</v>
      </c>
      <c r="D778">
        <v>8.7100000000000011E-2</v>
      </c>
    </row>
    <row r="779" spans="1:4">
      <c r="A779" t="s">
        <v>205</v>
      </c>
      <c r="B779" t="s">
        <v>158</v>
      </c>
      <c r="C779" t="s">
        <v>159</v>
      </c>
      <c r="D779">
        <v>0.11599999999999999</v>
      </c>
    </row>
    <row r="780" spans="1:4">
      <c r="A780" t="s">
        <v>205</v>
      </c>
      <c r="B780" t="s">
        <v>160</v>
      </c>
      <c r="C780" t="s">
        <v>161</v>
      </c>
      <c r="D780">
        <v>9.2300000000000007E-2</v>
      </c>
    </row>
    <row r="781" spans="1:4">
      <c r="A781" t="s">
        <v>205</v>
      </c>
      <c r="B781" t="s">
        <v>162</v>
      </c>
      <c r="C781" t="s">
        <v>163</v>
      </c>
      <c r="D781">
        <v>8.9700000000000002E-2</v>
      </c>
    </row>
    <row r="782" spans="1:4">
      <c r="A782" t="s">
        <v>205</v>
      </c>
      <c r="B782" t="s">
        <v>164</v>
      </c>
      <c r="C782" t="s">
        <v>165</v>
      </c>
      <c r="D782">
        <v>0.105</v>
      </c>
    </row>
    <row r="783" spans="1:4">
      <c r="A783" t="s">
        <v>205</v>
      </c>
      <c r="B783" t="s">
        <v>150</v>
      </c>
      <c r="C783" t="s">
        <v>151</v>
      </c>
      <c r="D783">
        <v>0.16570000000000001</v>
      </c>
    </row>
    <row r="784" spans="1:4">
      <c r="A784" t="s">
        <v>205</v>
      </c>
      <c r="B784" t="s">
        <v>152</v>
      </c>
      <c r="C784" t="s">
        <v>153</v>
      </c>
      <c r="D784">
        <v>0.16320000000000001</v>
      </c>
    </row>
    <row r="785" spans="1:4">
      <c r="A785" t="s">
        <v>205</v>
      </c>
      <c r="B785" t="s">
        <v>154</v>
      </c>
      <c r="C785" t="s">
        <v>155</v>
      </c>
      <c r="D785">
        <v>0.1236</v>
      </c>
    </row>
    <row r="786" spans="1:4">
      <c r="A786" t="s">
        <v>205</v>
      </c>
      <c r="B786" t="s">
        <v>140</v>
      </c>
      <c r="C786" t="s">
        <v>141</v>
      </c>
      <c r="D786">
        <v>0.15570000000000001</v>
      </c>
    </row>
    <row r="787" spans="1:4">
      <c r="A787" t="s">
        <v>205</v>
      </c>
      <c r="B787" t="s">
        <v>182</v>
      </c>
      <c r="C787" t="s">
        <v>183</v>
      </c>
      <c r="D787">
        <v>0.13800000000000001</v>
      </c>
    </row>
    <row r="788" spans="1:4">
      <c r="A788" t="s">
        <v>205</v>
      </c>
      <c r="B788" t="s">
        <v>184</v>
      </c>
      <c r="C788" t="s">
        <v>185</v>
      </c>
      <c r="D788">
        <v>0.1925</v>
      </c>
    </row>
    <row r="789" spans="1:4">
      <c r="A789" t="s">
        <v>205</v>
      </c>
      <c r="B789" t="s">
        <v>186</v>
      </c>
      <c r="C789" t="s">
        <v>187</v>
      </c>
      <c r="D789">
        <v>0.1104</v>
      </c>
    </row>
    <row r="790" spans="1:4">
      <c r="A790" t="s">
        <v>205</v>
      </c>
      <c r="B790" t="s">
        <v>188</v>
      </c>
      <c r="C790" t="s">
        <v>189</v>
      </c>
      <c r="D790">
        <v>0.14749999999999999</v>
      </c>
    </row>
    <row r="791" spans="1:4">
      <c r="A791" t="s">
        <v>205</v>
      </c>
      <c r="B791" t="s">
        <v>136</v>
      </c>
      <c r="C791" t="s">
        <v>137</v>
      </c>
      <c r="D791">
        <v>8.8599999999999998E-2</v>
      </c>
    </row>
    <row r="792" spans="1:4">
      <c r="A792" t="s">
        <v>205</v>
      </c>
      <c r="B792" t="s">
        <v>124</v>
      </c>
      <c r="C792" t="s">
        <v>125</v>
      </c>
      <c r="D792">
        <v>0.10970000000000001</v>
      </c>
    </row>
    <row r="793" spans="1:4">
      <c r="A793" t="s">
        <v>205</v>
      </c>
      <c r="B793" t="s">
        <v>126</v>
      </c>
      <c r="C793" t="s">
        <v>127</v>
      </c>
      <c r="D793">
        <v>0.16260000000000002</v>
      </c>
    </row>
    <row r="794" spans="1:4">
      <c r="A794" t="s">
        <v>205</v>
      </c>
      <c r="B794" t="s">
        <v>73</v>
      </c>
      <c r="C794" t="s">
        <v>74</v>
      </c>
      <c r="D794">
        <v>0.1067</v>
      </c>
    </row>
    <row r="795" spans="1:4">
      <c r="A795" t="s">
        <v>205</v>
      </c>
      <c r="B795" t="s">
        <v>130</v>
      </c>
      <c r="C795" t="s">
        <v>131</v>
      </c>
      <c r="D795">
        <v>0.10070000000000001</v>
      </c>
    </row>
    <row r="796" spans="1:4">
      <c r="A796" t="s">
        <v>205</v>
      </c>
      <c r="B796" t="s">
        <v>132</v>
      </c>
      <c r="C796" t="s">
        <v>133</v>
      </c>
      <c r="D796">
        <v>0.1144</v>
      </c>
    </row>
    <row r="797" spans="1:4">
      <c r="A797" t="s">
        <v>205</v>
      </c>
      <c r="B797" t="s">
        <v>134</v>
      </c>
      <c r="C797" t="s">
        <v>135</v>
      </c>
      <c r="D797">
        <v>0.1401</v>
      </c>
    </row>
    <row r="798" spans="1:4">
      <c r="A798" t="s">
        <v>205</v>
      </c>
      <c r="B798" t="s">
        <v>118</v>
      </c>
      <c r="C798" t="s">
        <v>119</v>
      </c>
      <c r="D798">
        <v>0.1067</v>
      </c>
    </row>
    <row r="799" spans="1:4">
      <c r="A799" t="s">
        <v>205</v>
      </c>
      <c r="B799" t="s">
        <v>116</v>
      </c>
      <c r="C799" t="s">
        <v>117</v>
      </c>
      <c r="D799">
        <v>0.10490000000000001</v>
      </c>
    </row>
    <row r="800" spans="1:4">
      <c r="A800" t="s">
        <v>205</v>
      </c>
      <c r="B800" t="s">
        <v>106</v>
      </c>
      <c r="C800" t="s">
        <v>107</v>
      </c>
      <c r="D800">
        <v>0.1231</v>
      </c>
    </row>
    <row r="801" spans="1:4">
      <c r="A801" t="s">
        <v>205</v>
      </c>
      <c r="B801" t="s">
        <v>88</v>
      </c>
      <c r="C801" t="s">
        <v>89</v>
      </c>
      <c r="D801">
        <v>0.23219999999999999</v>
      </c>
    </row>
    <row r="802" spans="1:4">
      <c r="A802" t="s">
        <v>205</v>
      </c>
      <c r="B802" t="s">
        <v>172</v>
      </c>
      <c r="C802" t="s">
        <v>173</v>
      </c>
      <c r="D802">
        <v>0.12460000000000002</v>
      </c>
    </row>
    <row r="803" spans="1:4">
      <c r="A803" t="s">
        <v>205</v>
      </c>
      <c r="B803" t="s">
        <v>77</v>
      </c>
      <c r="C803" t="s">
        <v>78</v>
      </c>
      <c r="D803">
        <v>0.10589999999999999</v>
      </c>
    </row>
    <row r="804" spans="1:4">
      <c r="A804" t="s">
        <v>205</v>
      </c>
      <c r="B804" t="s">
        <v>75</v>
      </c>
      <c r="C804" t="s">
        <v>76</v>
      </c>
      <c r="D804">
        <v>9.8699999999999996E-2</v>
      </c>
    </row>
    <row r="805" spans="1:4">
      <c r="A805" t="s">
        <v>205</v>
      </c>
      <c r="B805" t="s">
        <v>114</v>
      </c>
      <c r="C805" t="s">
        <v>115</v>
      </c>
      <c r="D805">
        <v>9.0800000000000006E-2</v>
      </c>
    </row>
    <row r="806" spans="1:4">
      <c r="A806" t="s">
        <v>205</v>
      </c>
      <c r="B806" t="s">
        <v>112</v>
      </c>
      <c r="C806" t="s">
        <v>113</v>
      </c>
      <c r="D806">
        <v>9.1600000000000001E-2</v>
      </c>
    </row>
    <row r="807" spans="1:4">
      <c r="A807" t="s">
        <v>205</v>
      </c>
      <c r="B807" t="s">
        <v>110</v>
      </c>
      <c r="C807" t="s">
        <v>111</v>
      </c>
      <c r="D807">
        <v>8.9399999999999993E-2</v>
      </c>
    </row>
    <row r="808" spans="1:4">
      <c r="A808" t="s">
        <v>206</v>
      </c>
      <c r="B808" t="s">
        <v>73</v>
      </c>
      <c r="C808" t="s">
        <v>74</v>
      </c>
      <c r="D808">
        <v>0.1066</v>
      </c>
    </row>
    <row r="809" spans="1:4">
      <c r="A809" t="s">
        <v>206</v>
      </c>
      <c r="B809" t="s">
        <v>120</v>
      </c>
      <c r="C809" t="s">
        <v>121</v>
      </c>
      <c r="D809">
        <v>9.6099999999999991E-2</v>
      </c>
    </row>
    <row r="810" spans="1:4">
      <c r="A810" t="s">
        <v>206</v>
      </c>
      <c r="B810" t="s">
        <v>98</v>
      </c>
      <c r="C810" t="s">
        <v>99</v>
      </c>
      <c r="D810">
        <v>0.11320000000000001</v>
      </c>
    </row>
    <row r="811" spans="1:4">
      <c r="A811" t="s">
        <v>206</v>
      </c>
      <c r="B811" t="s">
        <v>100</v>
      </c>
      <c r="C811" t="s">
        <v>101</v>
      </c>
      <c r="D811">
        <v>9.1400000000000009E-2</v>
      </c>
    </row>
    <row r="812" spans="1:4">
      <c r="A812" t="s">
        <v>206</v>
      </c>
      <c r="B812" t="s">
        <v>102</v>
      </c>
      <c r="C812" t="s">
        <v>103</v>
      </c>
      <c r="D812">
        <v>0.10920000000000001</v>
      </c>
    </row>
    <row r="813" spans="1:4">
      <c r="A813" t="s">
        <v>206</v>
      </c>
      <c r="B813" t="s">
        <v>104</v>
      </c>
      <c r="C813" t="s">
        <v>105</v>
      </c>
      <c r="D813">
        <v>0.1484</v>
      </c>
    </row>
    <row r="814" spans="1:4">
      <c r="A814" t="s">
        <v>206</v>
      </c>
      <c r="B814" t="s">
        <v>108</v>
      </c>
      <c r="C814" t="s">
        <v>109</v>
      </c>
      <c r="D814">
        <v>0.17480000000000001</v>
      </c>
    </row>
    <row r="815" spans="1:4">
      <c r="A815" t="s">
        <v>206</v>
      </c>
      <c r="B815" t="s">
        <v>142</v>
      </c>
      <c r="C815" t="s">
        <v>143</v>
      </c>
      <c r="D815">
        <v>8.5800000000000001E-2</v>
      </c>
    </row>
    <row r="816" spans="1:4">
      <c r="A816" t="s">
        <v>206</v>
      </c>
      <c r="B816" t="s">
        <v>144</v>
      </c>
      <c r="C816" t="s">
        <v>145</v>
      </c>
      <c r="D816">
        <v>0.11939999999999999</v>
      </c>
    </row>
    <row r="817" spans="1:4">
      <c r="A817" t="s">
        <v>206</v>
      </c>
      <c r="B817" t="s">
        <v>146</v>
      </c>
      <c r="C817" t="s">
        <v>147</v>
      </c>
      <c r="D817">
        <v>7.9000000000000001E-2</v>
      </c>
    </row>
    <row r="818" spans="1:4">
      <c r="A818" t="s">
        <v>206</v>
      </c>
      <c r="B818" t="s">
        <v>148</v>
      </c>
      <c r="C818" t="s">
        <v>149</v>
      </c>
      <c r="D818">
        <v>7.6700000000000004E-2</v>
      </c>
    </row>
    <row r="819" spans="1:4">
      <c r="A819" t="s">
        <v>206</v>
      </c>
      <c r="B819" t="s">
        <v>138</v>
      </c>
      <c r="C819" t="s">
        <v>139</v>
      </c>
      <c r="D819">
        <v>0.1061</v>
      </c>
    </row>
    <row r="820" spans="1:4">
      <c r="A820" t="s">
        <v>206</v>
      </c>
      <c r="B820" t="s">
        <v>156</v>
      </c>
      <c r="C820" t="s">
        <v>157</v>
      </c>
      <c r="D820">
        <v>8.48E-2</v>
      </c>
    </row>
    <row r="821" spans="1:4">
      <c r="A821" t="s">
        <v>206</v>
      </c>
      <c r="B821" t="s">
        <v>130</v>
      </c>
      <c r="C821" t="s">
        <v>131</v>
      </c>
      <c r="D821">
        <v>0.10130000000000002</v>
      </c>
    </row>
    <row r="822" spans="1:4">
      <c r="A822" t="s">
        <v>206</v>
      </c>
      <c r="B822" t="s">
        <v>132</v>
      </c>
      <c r="C822" t="s">
        <v>133</v>
      </c>
      <c r="D822">
        <v>0.12390000000000001</v>
      </c>
    </row>
    <row r="823" spans="1:4">
      <c r="A823" t="s">
        <v>206</v>
      </c>
      <c r="B823" t="s">
        <v>128</v>
      </c>
      <c r="C823" t="s">
        <v>129</v>
      </c>
      <c r="D823">
        <v>0.24199999999999999</v>
      </c>
    </row>
    <row r="824" spans="1:4">
      <c r="A824" t="s">
        <v>206</v>
      </c>
      <c r="B824" t="s">
        <v>83</v>
      </c>
      <c r="C824" t="s">
        <v>84</v>
      </c>
      <c r="D824">
        <v>8.1000000000000003E-2</v>
      </c>
    </row>
    <row r="825" spans="1:4">
      <c r="A825" t="s">
        <v>206</v>
      </c>
      <c r="B825" t="s">
        <v>85</v>
      </c>
      <c r="C825" t="s">
        <v>86</v>
      </c>
      <c r="D825">
        <v>8.3699999999999997E-2</v>
      </c>
    </row>
    <row r="826" spans="1:4">
      <c r="A826" t="s">
        <v>206</v>
      </c>
      <c r="B826" t="s">
        <v>90</v>
      </c>
      <c r="C826" t="s">
        <v>91</v>
      </c>
      <c r="D826">
        <v>9.5299999999999996E-2</v>
      </c>
    </row>
    <row r="827" spans="1:4">
      <c r="A827" t="s">
        <v>206</v>
      </c>
      <c r="B827" t="s">
        <v>92</v>
      </c>
      <c r="C827" t="s">
        <v>93</v>
      </c>
      <c r="D827">
        <v>9.9900000000000003E-2</v>
      </c>
    </row>
    <row r="828" spans="1:4">
      <c r="A828" t="s">
        <v>206</v>
      </c>
      <c r="B828" t="s">
        <v>96</v>
      </c>
      <c r="C828" t="s">
        <v>97</v>
      </c>
      <c r="D828">
        <v>0.11269999999999999</v>
      </c>
    </row>
    <row r="829" spans="1:4">
      <c r="A829" t="s">
        <v>206</v>
      </c>
      <c r="B829" t="s">
        <v>112</v>
      </c>
      <c r="C829" t="s">
        <v>113</v>
      </c>
      <c r="D829">
        <v>8.9399999999999993E-2</v>
      </c>
    </row>
    <row r="830" spans="1:4">
      <c r="A830" t="s">
        <v>206</v>
      </c>
      <c r="B830" t="s">
        <v>114</v>
      </c>
      <c r="C830" t="s">
        <v>115</v>
      </c>
      <c r="D830">
        <v>8.539999999999999E-2</v>
      </c>
    </row>
    <row r="831" spans="1:4">
      <c r="A831" t="s">
        <v>206</v>
      </c>
      <c r="B831" t="s">
        <v>79</v>
      </c>
      <c r="C831" t="s">
        <v>80</v>
      </c>
      <c r="D831">
        <v>0.14980000000000002</v>
      </c>
    </row>
    <row r="832" spans="1:4">
      <c r="A832" t="s">
        <v>206</v>
      </c>
      <c r="B832" t="s">
        <v>81</v>
      </c>
      <c r="C832" t="s">
        <v>82</v>
      </c>
      <c r="D832">
        <v>0.15640000000000001</v>
      </c>
    </row>
    <row r="833" spans="1:4">
      <c r="A833" t="s">
        <v>206</v>
      </c>
      <c r="B833" t="s">
        <v>94</v>
      </c>
      <c r="C833" t="s">
        <v>95</v>
      </c>
      <c r="D833">
        <v>9.5000000000000001E-2</v>
      </c>
    </row>
    <row r="834" spans="1:4">
      <c r="A834" t="s">
        <v>206</v>
      </c>
      <c r="B834" t="s">
        <v>122</v>
      </c>
      <c r="C834" t="s">
        <v>123</v>
      </c>
      <c r="D834">
        <v>7.8E-2</v>
      </c>
    </row>
    <row r="835" spans="1:4">
      <c r="A835" t="s">
        <v>206</v>
      </c>
      <c r="B835" t="s">
        <v>75</v>
      </c>
      <c r="C835" t="s">
        <v>76</v>
      </c>
      <c r="D835">
        <v>0.10220000000000001</v>
      </c>
    </row>
    <row r="836" spans="1:4">
      <c r="A836" t="s">
        <v>206</v>
      </c>
      <c r="B836" t="s">
        <v>77</v>
      </c>
      <c r="C836" t="s">
        <v>78</v>
      </c>
      <c r="D836">
        <v>0.10039999999999999</v>
      </c>
    </row>
    <row r="837" spans="1:4">
      <c r="A837" t="s">
        <v>206</v>
      </c>
      <c r="B837" t="s">
        <v>172</v>
      </c>
      <c r="C837" t="s">
        <v>173</v>
      </c>
      <c r="D837">
        <v>0.11599999999999999</v>
      </c>
    </row>
    <row r="838" spans="1:4">
      <c r="A838" t="s">
        <v>206</v>
      </c>
      <c r="B838" t="s">
        <v>174</v>
      </c>
      <c r="C838" t="s">
        <v>175</v>
      </c>
      <c r="D838">
        <v>0.16870000000000002</v>
      </c>
    </row>
    <row r="839" spans="1:4">
      <c r="A839" t="s">
        <v>206</v>
      </c>
      <c r="B839" t="s">
        <v>166</v>
      </c>
      <c r="C839" t="s">
        <v>167</v>
      </c>
      <c r="D839">
        <v>0.156</v>
      </c>
    </row>
    <row r="840" spans="1:4">
      <c r="A840" t="s">
        <v>206</v>
      </c>
      <c r="B840" t="s">
        <v>190</v>
      </c>
      <c r="C840" t="s">
        <v>191</v>
      </c>
      <c r="D840">
        <v>8.4900000000000003E-2</v>
      </c>
    </row>
    <row r="841" spans="1:4">
      <c r="A841" t="s">
        <v>206</v>
      </c>
      <c r="B841" t="s">
        <v>180</v>
      </c>
      <c r="C841" t="s">
        <v>181</v>
      </c>
      <c r="D841">
        <v>0.1002</v>
      </c>
    </row>
    <row r="842" spans="1:4">
      <c r="A842" t="s">
        <v>206</v>
      </c>
      <c r="B842" t="s">
        <v>150</v>
      </c>
      <c r="C842" t="s">
        <v>151</v>
      </c>
      <c r="D842">
        <v>0.16309999999999999</v>
      </c>
    </row>
    <row r="843" spans="1:4">
      <c r="A843" t="s">
        <v>206</v>
      </c>
      <c r="B843" t="s">
        <v>152</v>
      </c>
      <c r="C843" t="s">
        <v>153</v>
      </c>
      <c r="D843">
        <v>0.16390000000000002</v>
      </c>
    </row>
    <row r="844" spans="1:4">
      <c r="A844" t="s">
        <v>206</v>
      </c>
      <c r="B844" t="s">
        <v>154</v>
      </c>
      <c r="C844" t="s">
        <v>155</v>
      </c>
      <c r="D844">
        <v>0.12859999999999999</v>
      </c>
    </row>
    <row r="845" spans="1:4">
      <c r="A845" t="s">
        <v>206</v>
      </c>
      <c r="B845" t="s">
        <v>110</v>
      </c>
      <c r="C845" t="s">
        <v>111</v>
      </c>
      <c r="D845">
        <v>8.5199999999999998E-2</v>
      </c>
    </row>
    <row r="846" spans="1:4">
      <c r="A846" t="s">
        <v>206</v>
      </c>
      <c r="B846" t="s">
        <v>168</v>
      </c>
      <c r="C846" t="s">
        <v>169</v>
      </c>
      <c r="D846">
        <v>0.11650000000000001</v>
      </c>
    </row>
    <row r="847" spans="1:4">
      <c r="A847" t="s">
        <v>206</v>
      </c>
      <c r="B847" t="s">
        <v>170</v>
      </c>
      <c r="C847" t="s">
        <v>171</v>
      </c>
      <c r="D847">
        <v>8.6800000000000002E-2</v>
      </c>
    </row>
    <row r="848" spans="1:4">
      <c r="A848" t="s">
        <v>206</v>
      </c>
      <c r="B848" t="s">
        <v>192</v>
      </c>
      <c r="C848" t="s">
        <v>193</v>
      </c>
      <c r="D848">
        <v>0.1067</v>
      </c>
    </row>
    <row r="849" spans="1:4">
      <c r="A849" t="s">
        <v>206</v>
      </c>
      <c r="B849" t="s">
        <v>71</v>
      </c>
      <c r="C849" t="s">
        <v>72</v>
      </c>
      <c r="D849">
        <v>7.5800000000000006E-2</v>
      </c>
    </row>
    <row r="850" spans="1:4">
      <c r="A850" t="s">
        <v>206</v>
      </c>
      <c r="B850" t="s">
        <v>176</v>
      </c>
      <c r="C850" t="s">
        <v>177</v>
      </c>
      <c r="D850">
        <v>9.9900000000000003E-2</v>
      </c>
    </row>
    <row r="851" spans="1:4">
      <c r="A851" t="s">
        <v>206</v>
      </c>
      <c r="B851" t="s">
        <v>178</v>
      </c>
      <c r="C851" t="s">
        <v>179</v>
      </c>
      <c r="D851">
        <v>0.17500000000000002</v>
      </c>
    </row>
    <row r="852" spans="1:4">
      <c r="A852" t="s">
        <v>206</v>
      </c>
      <c r="B852" t="s">
        <v>162</v>
      </c>
      <c r="C852" t="s">
        <v>163</v>
      </c>
      <c r="D852">
        <v>8.4900000000000003E-2</v>
      </c>
    </row>
    <row r="853" spans="1:4">
      <c r="A853" t="s">
        <v>206</v>
      </c>
      <c r="B853" t="s">
        <v>164</v>
      </c>
      <c r="C853" t="s">
        <v>165</v>
      </c>
      <c r="D853">
        <v>0.10439999999999999</v>
      </c>
    </row>
    <row r="854" spans="1:4">
      <c r="A854" t="s">
        <v>206</v>
      </c>
      <c r="B854" t="s">
        <v>43</v>
      </c>
      <c r="C854" t="s">
        <v>87</v>
      </c>
      <c r="D854">
        <v>0.11509999999999999</v>
      </c>
    </row>
    <row r="855" spans="1:4">
      <c r="A855" t="s">
        <v>206</v>
      </c>
      <c r="B855" t="s">
        <v>88</v>
      </c>
      <c r="C855" t="s">
        <v>89</v>
      </c>
      <c r="D855">
        <v>0.21309999999999998</v>
      </c>
    </row>
    <row r="856" spans="1:4">
      <c r="A856" t="s">
        <v>206</v>
      </c>
      <c r="B856" t="s">
        <v>106</v>
      </c>
      <c r="C856" t="s">
        <v>107</v>
      </c>
      <c r="D856">
        <v>0.12150000000000001</v>
      </c>
    </row>
    <row r="857" spans="1:4">
      <c r="A857" t="s">
        <v>206</v>
      </c>
      <c r="B857" t="s">
        <v>116</v>
      </c>
      <c r="C857" t="s">
        <v>117</v>
      </c>
      <c r="D857">
        <v>0.1018</v>
      </c>
    </row>
    <row r="858" spans="1:4">
      <c r="A858" t="s">
        <v>206</v>
      </c>
      <c r="B858" t="s">
        <v>118</v>
      </c>
      <c r="C858" t="s">
        <v>119</v>
      </c>
      <c r="D858">
        <v>0.1104</v>
      </c>
    </row>
    <row r="859" spans="1:4">
      <c r="A859" t="s">
        <v>206</v>
      </c>
      <c r="B859" t="s">
        <v>140</v>
      </c>
      <c r="C859" t="s">
        <v>141</v>
      </c>
      <c r="D859">
        <v>0.14899999999999999</v>
      </c>
    </row>
    <row r="860" spans="1:4">
      <c r="A860" t="s">
        <v>206</v>
      </c>
      <c r="B860" t="s">
        <v>160</v>
      </c>
      <c r="C860" t="s">
        <v>161</v>
      </c>
      <c r="D860">
        <v>9.3200000000000005E-2</v>
      </c>
    </row>
    <row r="861" spans="1:4">
      <c r="A861" t="s">
        <v>206</v>
      </c>
      <c r="B861" t="s">
        <v>158</v>
      </c>
      <c r="C861" t="s">
        <v>159</v>
      </c>
      <c r="D861">
        <v>0.12380000000000001</v>
      </c>
    </row>
    <row r="862" spans="1:4">
      <c r="A862" t="s">
        <v>206</v>
      </c>
      <c r="B862" t="s">
        <v>188</v>
      </c>
      <c r="C862" t="s">
        <v>189</v>
      </c>
      <c r="D862">
        <v>0.1474</v>
      </c>
    </row>
    <row r="863" spans="1:4">
      <c r="A863" t="s">
        <v>206</v>
      </c>
      <c r="B863" t="s">
        <v>186</v>
      </c>
      <c r="C863" t="s">
        <v>187</v>
      </c>
      <c r="D863">
        <v>0.1</v>
      </c>
    </row>
    <row r="864" spans="1:4">
      <c r="A864" t="s">
        <v>206</v>
      </c>
      <c r="B864" t="s">
        <v>184</v>
      </c>
      <c r="C864" t="s">
        <v>185</v>
      </c>
      <c r="D864">
        <v>0.20329999999999998</v>
      </c>
    </row>
    <row r="865" spans="1:4">
      <c r="A865" t="s">
        <v>206</v>
      </c>
      <c r="B865" t="s">
        <v>126</v>
      </c>
      <c r="C865" t="s">
        <v>127</v>
      </c>
      <c r="D865">
        <v>0.1714</v>
      </c>
    </row>
    <row r="866" spans="1:4">
      <c r="A866" t="s">
        <v>206</v>
      </c>
      <c r="B866" t="s">
        <v>124</v>
      </c>
      <c r="C866" t="s">
        <v>125</v>
      </c>
      <c r="D866">
        <v>0.10730000000000001</v>
      </c>
    </row>
    <row r="867" spans="1:4">
      <c r="A867" t="s">
        <v>206</v>
      </c>
      <c r="B867" t="s">
        <v>136</v>
      </c>
      <c r="C867" t="s">
        <v>137</v>
      </c>
      <c r="D867">
        <v>9.1400000000000009E-2</v>
      </c>
    </row>
    <row r="868" spans="1:4">
      <c r="A868" t="s">
        <v>206</v>
      </c>
      <c r="B868" t="s">
        <v>182</v>
      </c>
      <c r="C868" t="s">
        <v>183</v>
      </c>
      <c r="D868">
        <v>0.14070000000000002</v>
      </c>
    </row>
    <row r="869" spans="1:4">
      <c r="A869" t="s">
        <v>206</v>
      </c>
      <c r="B869" t="s">
        <v>134</v>
      </c>
      <c r="C869" t="s">
        <v>135</v>
      </c>
      <c r="D869">
        <v>0.13730000000000001</v>
      </c>
    </row>
    <row r="870" spans="1:4">
      <c r="A870" t="s">
        <v>207</v>
      </c>
      <c r="B870" t="s">
        <v>186</v>
      </c>
      <c r="C870" t="s">
        <v>187</v>
      </c>
      <c r="D870">
        <v>0.10130000000000002</v>
      </c>
    </row>
    <row r="871" spans="1:4">
      <c r="A871" t="s">
        <v>207</v>
      </c>
      <c r="B871" t="s">
        <v>88</v>
      </c>
      <c r="C871" t="s">
        <v>89</v>
      </c>
      <c r="D871">
        <v>0.25989999999999996</v>
      </c>
    </row>
    <row r="872" spans="1:4">
      <c r="A872" t="s">
        <v>207</v>
      </c>
      <c r="B872" t="s">
        <v>106</v>
      </c>
      <c r="C872" t="s">
        <v>107</v>
      </c>
      <c r="D872">
        <v>0.11550000000000001</v>
      </c>
    </row>
    <row r="873" spans="1:4">
      <c r="A873" t="s">
        <v>207</v>
      </c>
      <c r="B873" t="s">
        <v>116</v>
      </c>
      <c r="C873" t="s">
        <v>117</v>
      </c>
      <c r="D873">
        <v>9.8400000000000001E-2</v>
      </c>
    </row>
    <row r="874" spans="1:4">
      <c r="A874" t="s">
        <v>207</v>
      </c>
      <c r="B874" t="s">
        <v>118</v>
      </c>
      <c r="C874" t="s">
        <v>119</v>
      </c>
      <c r="D874">
        <v>0.1186</v>
      </c>
    </row>
    <row r="875" spans="1:4">
      <c r="A875" t="s">
        <v>207</v>
      </c>
      <c r="B875" t="s">
        <v>120</v>
      </c>
      <c r="C875" t="s">
        <v>121</v>
      </c>
      <c r="D875">
        <v>9.3200000000000005E-2</v>
      </c>
    </row>
    <row r="876" spans="1:4">
      <c r="A876" t="s">
        <v>207</v>
      </c>
      <c r="B876" t="s">
        <v>98</v>
      </c>
      <c r="C876" t="s">
        <v>99</v>
      </c>
      <c r="D876">
        <v>0.1067</v>
      </c>
    </row>
    <row r="877" spans="1:4">
      <c r="A877" t="s">
        <v>207</v>
      </c>
      <c r="B877" t="s">
        <v>100</v>
      </c>
      <c r="C877" t="s">
        <v>101</v>
      </c>
      <c r="D877">
        <v>8.6699999999999999E-2</v>
      </c>
    </row>
    <row r="878" spans="1:4">
      <c r="A878" t="s">
        <v>207</v>
      </c>
      <c r="B878" t="s">
        <v>104</v>
      </c>
      <c r="C878" t="s">
        <v>105</v>
      </c>
      <c r="D878">
        <v>0.14880000000000002</v>
      </c>
    </row>
    <row r="879" spans="1:4">
      <c r="A879" t="s">
        <v>207</v>
      </c>
      <c r="B879" t="s">
        <v>140</v>
      </c>
      <c r="C879" t="s">
        <v>141</v>
      </c>
      <c r="D879">
        <v>0.14480000000000001</v>
      </c>
    </row>
    <row r="880" spans="1:4">
      <c r="A880" t="s">
        <v>207</v>
      </c>
      <c r="B880" t="s">
        <v>156</v>
      </c>
      <c r="C880" t="s">
        <v>157</v>
      </c>
      <c r="D880">
        <v>8.2599999999999993E-2</v>
      </c>
    </row>
    <row r="881" spans="1:4">
      <c r="A881" t="s">
        <v>207</v>
      </c>
      <c r="B881" t="s">
        <v>83</v>
      </c>
      <c r="C881" t="s">
        <v>84</v>
      </c>
      <c r="D881">
        <v>0.1028</v>
      </c>
    </row>
    <row r="882" spans="1:4">
      <c r="A882" t="s">
        <v>207</v>
      </c>
      <c r="B882" t="s">
        <v>85</v>
      </c>
      <c r="C882" t="s">
        <v>86</v>
      </c>
      <c r="D882">
        <v>7.9400000000000012E-2</v>
      </c>
    </row>
    <row r="883" spans="1:4">
      <c r="A883" t="s">
        <v>207</v>
      </c>
      <c r="B883" t="s">
        <v>130</v>
      </c>
      <c r="C883" t="s">
        <v>131</v>
      </c>
      <c r="D883">
        <v>9.9299999999999999E-2</v>
      </c>
    </row>
    <row r="884" spans="1:4">
      <c r="A884" t="s">
        <v>207</v>
      </c>
      <c r="B884" t="s">
        <v>132</v>
      </c>
      <c r="C884" t="s">
        <v>133</v>
      </c>
      <c r="D884">
        <v>0.11650000000000001</v>
      </c>
    </row>
    <row r="885" spans="1:4">
      <c r="A885" t="s">
        <v>207</v>
      </c>
      <c r="B885" t="s">
        <v>134</v>
      </c>
      <c r="C885" t="s">
        <v>135</v>
      </c>
      <c r="D885">
        <v>0.1278</v>
      </c>
    </row>
    <row r="886" spans="1:4">
      <c r="A886" t="s">
        <v>207</v>
      </c>
      <c r="B886" t="s">
        <v>182</v>
      </c>
      <c r="C886" t="s">
        <v>183</v>
      </c>
      <c r="D886">
        <v>0.13930000000000001</v>
      </c>
    </row>
    <row r="887" spans="1:4">
      <c r="A887" t="s">
        <v>207</v>
      </c>
      <c r="B887" t="s">
        <v>184</v>
      </c>
      <c r="C887" t="s">
        <v>185</v>
      </c>
      <c r="D887">
        <v>0.19539999999999999</v>
      </c>
    </row>
    <row r="888" spans="1:4">
      <c r="A888" t="s">
        <v>207</v>
      </c>
      <c r="B888" t="s">
        <v>188</v>
      </c>
      <c r="C888" t="s">
        <v>189</v>
      </c>
      <c r="D888">
        <v>0.1381</v>
      </c>
    </row>
    <row r="889" spans="1:4">
      <c r="A889" t="s">
        <v>207</v>
      </c>
      <c r="B889" t="s">
        <v>136</v>
      </c>
      <c r="C889" t="s">
        <v>137</v>
      </c>
      <c r="D889">
        <v>9.2699999999999991E-2</v>
      </c>
    </row>
    <row r="890" spans="1:4">
      <c r="A890" t="s">
        <v>207</v>
      </c>
      <c r="B890" t="s">
        <v>124</v>
      </c>
      <c r="C890" t="s">
        <v>125</v>
      </c>
      <c r="D890">
        <v>0.1027</v>
      </c>
    </row>
    <row r="891" spans="1:4">
      <c r="A891" t="s">
        <v>207</v>
      </c>
      <c r="B891" t="s">
        <v>126</v>
      </c>
      <c r="C891" t="s">
        <v>127</v>
      </c>
      <c r="D891">
        <v>0.1656</v>
      </c>
    </row>
    <row r="892" spans="1:4">
      <c r="A892" t="s">
        <v>207</v>
      </c>
      <c r="B892" t="s">
        <v>73</v>
      </c>
      <c r="C892" t="s">
        <v>74</v>
      </c>
      <c r="D892">
        <v>0.10400000000000001</v>
      </c>
    </row>
    <row r="893" spans="1:4">
      <c r="A893" t="s">
        <v>207</v>
      </c>
      <c r="B893" t="s">
        <v>190</v>
      </c>
      <c r="C893" t="s">
        <v>191</v>
      </c>
      <c r="D893">
        <v>9.0899999999999995E-2</v>
      </c>
    </row>
    <row r="894" spans="1:4">
      <c r="A894" t="s">
        <v>207</v>
      </c>
      <c r="B894" t="s">
        <v>192</v>
      </c>
      <c r="C894" t="s">
        <v>193</v>
      </c>
      <c r="D894">
        <v>0.10060000000000001</v>
      </c>
    </row>
    <row r="895" spans="1:4">
      <c r="A895" t="s">
        <v>207</v>
      </c>
      <c r="B895" t="s">
        <v>71</v>
      </c>
      <c r="C895" t="s">
        <v>72</v>
      </c>
      <c r="D895">
        <v>7.51E-2</v>
      </c>
    </row>
    <row r="896" spans="1:4">
      <c r="A896" t="s">
        <v>207</v>
      </c>
      <c r="B896" t="s">
        <v>176</v>
      </c>
      <c r="C896" t="s">
        <v>177</v>
      </c>
      <c r="D896">
        <v>9.5199999999999993E-2</v>
      </c>
    </row>
    <row r="897" spans="1:4">
      <c r="A897" t="s">
        <v>207</v>
      </c>
      <c r="B897" t="s">
        <v>178</v>
      </c>
      <c r="C897" t="s">
        <v>179</v>
      </c>
      <c r="D897">
        <v>0.18309999999999998</v>
      </c>
    </row>
    <row r="898" spans="1:4">
      <c r="A898" t="s">
        <v>207</v>
      </c>
      <c r="B898" t="s">
        <v>180</v>
      </c>
      <c r="C898" t="s">
        <v>181</v>
      </c>
      <c r="D898">
        <v>0.10009999999999999</v>
      </c>
    </row>
    <row r="899" spans="1:4">
      <c r="A899" t="s">
        <v>207</v>
      </c>
      <c r="B899" t="s">
        <v>150</v>
      </c>
      <c r="C899" t="s">
        <v>151</v>
      </c>
      <c r="D899">
        <v>0.15660000000000002</v>
      </c>
    </row>
    <row r="900" spans="1:4">
      <c r="A900" t="s">
        <v>207</v>
      </c>
      <c r="B900" t="s">
        <v>108</v>
      </c>
      <c r="C900" t="s">
        <v>109</v>
      </c>
      <c r="D900">
        <v>0.17649999999999999</v>
      </c>
    </row>
    <row r="901" spans="1:4">
      <c r="A901" t="s">
        <v>207</v>
      </c>
      <c r="B901" t="s">
        <v>142</v>
      </c>
      <c r="C901" t="s">
        <v>143</v>
      </c>
      <c r="D901">
        <v>8.2100000000000006E-2</v>
      </c>
    </row>
    <row r="902" spans="1:4">
      <c r="A902" t="s">
        <v>207</v>
      </c>
      <c r="B902" t="s">
        <v>144</v>
      </c>
      <c r="C902" t="s">
        <v>145</v>
      </c>
      <c r="D902">
        <v>0.11509999999999999</v>
      </c>
    </row>
    <row r="903" spans="1:4">
      <c r="A903" t="s">
        <v>207</v>
      </c>
      <c r="B903" t="s">
        <v>146</v>
      </c>
      <c r="C903" t="s">
        <v>147</v>
      </c>
      <c r="D903">
        <v>7.0599999999999996E-2</v>
      </c>
    </row>
    <row r="904" spans="1:4">
      <c r="A904" t="s">
        <v>207</v>
      </c>
      <c r="B904" t="s">
        <v>148</v>
      </c>
      <c r="C904" t="s">
        <v>149</v>
      </c>
      <c r="D904">
        <v>7.5400000000000009E-2</v>
      </c>
    </row>
    <row r="905" spans="1:4">
      <c r="A905" t="s">
        <v>207</v>
      </c>
      <c r="B905" t="s">
        <v>138</v>
      </c>
      <c r="C905" t="s">
        <v>139</v>
      </c>
      <c r="D905">
        <v>9.6199999999999994E-2</v>
      </c>
    </row>
    <row r="906" spans="1:4">
      <c r="A906" t="s">
        <v>207</v>
      </c>
      <c r="B906" t="s">
        <v>154</v>
      </c>
      <c r="C906" t="s">
        <v>155</v>
      </c>
      <c r="D906">
        <v>0.1193</v>
      </c>
    </row>
    <row r="907" spans="1:4">
      <c r="A907" t="s">
        <v>207</v>
      </c>
      <c r="B907" t="s">
        <v>110</v>
      </c>
      <c r="C907" t="s">
        <v>111</v>
      </c>
      <c r="D907">
        <v>7.8700000000000006E-2</v>
      </c>
    </row>
    <row r="908" spans="1:4">
      <c r="A908" t="s">
        <v>207</v>
      </c>
      <c r="B908" t="s">
        <v>114</v>
      </c>
      <c r="C908" t="s">
        <v>115</v>
      </c>
      <c r="D908">
        <v>0.08</v>
      </c>
    </row>
    <row r="909" spans="1:4">
      <c r="A909" t="s">
        <v>207</v>
      </c>
      <c r="B909" t="s">
        <v>75</v>
      </c>
      <c r="C909" t="s">
        <v>76</v>
      </c>
      <c r="D909">
        <v>0.10390000000000001</v>
      </c>
    </row>
    <row r="910" spans="1:4">
      <c r="A910" t="s">
        <v>207</v>
      </c>
      <c r="B910" t="s">
        <v>77</v>
      </c>
      <c r="C910" t="s">
        <v>78</v>
      </c>
      <c r="D910">
        <v>9.74E-2</v>
      </c>
    </row>
    <row r="911" spans="1:4">
      <c r="A911" t="s">
        <v>207</v>
      </c>
      <c r="B911" t="s">
        <v>172</v>
      </c>
      <c r="C911" t="s">
        <v>173</v>
      </c>
      <c r="D911">
        <v>0.1075</v>
      </c>
    </row>
    <row r="912" spans="1:4">
      <c r="A912" t="s">
        <v>207</v>
      </c>
      <c r="B912" t="s">
        <v>174</v>
      </c>
      <c r="C912" t="s">
        <v>175</v>
      </c>
      <c r="D912">
        <v>0.17559999999999998</v>
      </c>
    </row>
    <row r="913" spans="1:4">
      <c r="A913" t="s">
        <v>207</v>
      </c>
      <c r="B913" t="s">
        <v>79</v>
      </c>
      <c r="C913" t="s">
        <v>80</v>
      </c>
      <c r="D913">
        <v>0.1384</v>
      </c>
    </row>
    <row r="914" spans="1:4">
      <c r="A914" t="s">
        <v>207</v>
      </c>
      <c r="B914" t="s">
        <v>81</v>
      </c>
      <c r="C914" t="s">
        <v>82</v>
      </c>
      <c r="D914">
        <v>0.16239999999999999</v>
      </c>
    </row>
    <row r="915" spans="1:4">
      <c r="A915" t="s">
        <v>207</v>
      </c>
      <c r="B915" t="s">
        <v>94</v>
      </c>
      <c r="C915" t="s">
        <v>95</v>
      </c>
      <c r="D915">
        <v>8.8699999999999987E-2</v>
      </c>
    </row>
    <row r="916" spans="1:4">
      <c r="A916" t="s">
        <v>207</v>
      </c>
      <c r="B916" t="s">
        <v>96</v>
      </c>
      <c r="C916" t="s">
        <v>97</v>
      </c>
      <c r="D916">
        <v>0.11070000000000001</v>
      </c>
    </row>
    <row r="917" spans="1:4">
      <c r="A917" t="s">
        <v>207</v>
      </c>
      <c r="B917" t="s">
        <v>122</v>
      </c>
      <c r="C917" t="s">
        <v>123</v>
      </c>
      <c r="D917">
        <v>6.9900000000000004E-2</v>
      </c>
    </row>
    <row r="918" spans="1:4">
      <c r="A918" t="s">
        <v>207</v>
      </c>
      <c r="B918" t="s">
        <v>43</v>
      </c>
      <c r="C918" t="s">
        <v>87</v>
      </c>
      <c r="D918">
        <v>0.11260000000000001</v>
      </c>
    </row>
    <row r="919" spans="1:4">
      <c r="A919" t="s">
        <v>207</v>
      </c>
      <c r="B919" t="s">
        <v>102</v>
      </c>
      <c r="C919" t="s">
        <v>103</v>
      </c>
      <c r="D919">
        <v>0.10390000000000001</v>
      </c>
    </row>
    <row r="920" spans="1:4">
      <c r="A920" t="s">
        <v>207</v>
      </c>
      <c r="B920" t="s">
        <v>158</v>
      </c>
      <c r="C920" t="s">
        <v>159</v>
      </c>
      <c r="D920">
        <v>0.1303</v>
      </c>
    </row>
    <row r="921" spans="1:4">
      <c r="A921" t="s">
        <v>207</v>
      </c>
      <c r="B921" t="s">
        <v>160</v>
      </c>
      <c r="C921" t="s">
        <v>161</v>
      </c>
      <c r="D921">
        <v>8.9099999999999999E-2</v>
      </c>
    </row>
    <row r="922" spans="1:4">
      <c r="A922" t="s">
        <v>207</v>
      </c>
      <c r="B922" t="s">
        <v>162</v>
      </c>
      <c r="C922" t="s">
        <v>163</v>
      </c>
      <c r="D922">
        <v>8.2699999999999996E-2</v>
      </c>
    </row>
    <row r="923" spans="1:4">
      <c r="A923" t="s">
        <v>207</v>
      </c>
      <c r="B923" t="s">
        <v>164</v>
      </c>
      <c r="C923" t="s">
        <v>165</v>
      </c>
      <c r="D923">
        <v>9.8900000000000002E-2</v>
      </c>
    </row>
    <row r="924" spans="1:4">
      <c r="A924" t="s">
        <v>207</v>
      </c>
      <c r="B924" t="s">
        <v>166</v>
      </c>
      <c r="C924" t="s">
        <v>167</v>
      </c>
      <c r="D924">
        <v>0.17449999999999999</v>
      </c>
    </row>
    <row r="925" spans="1:4">
      <c r="A925" t="s">
        <v>207</v>
      </c>
      <c r="B925" t="s">
        <v>168</v>
      </c>
      <c r="C925" t="s">
        <v>169</v>
      </c>
      <c r="D925">
        <v>0.1135</v>
      </c>
    </row>
    <row r="926" spans="1:4">
      <c r="A926" t="s">
        <v>207</v>
      </c>
      <c r="B926" t="s">
        <v>170</v>
      </c>
      <c r="C926" t="s">
        <v>171</v>
      </c>
      <c r="D926">
        <v>8.4900000000000003E-2</v>
      </c>
    </row>
    <row r="927" spans="1:4">
      <c r="A927" t="s">
        <v>207</v>
      </c>
      <c r="B927" t="s">
        <v>152</v>
      </c>
      <c r="C927" t="s">
        <v>153</v>
      </c>
      <c r="D927">
        <v>0.15679999999999999</v>
      </c>
    </row>
    <row r="928" spans="1:4">
      <c r="A928" t="s">
        <v>207</v>
      </c>
      <c r="B928" t="s">
        <v>112</v>
      </c>
      <c r="C928" t="s">
        <v>113</v>
      </c>
      <c r="D928">
        <v>9.1300000000000006E-2</v>
      </c>
    </row>
    <row r="929" spans="1:4">
      <c r="A929" t="s">
        <v>207</v>
      </c>
      <c r="B929" t="s">
        <v>90</v>
      </c>
      <c r="C929" t="s">
        <v>91</v>
      </c>
      <c r="D929">
        <v>8.8900000000000007E-2</v>
      </c>
    </row>
    <row r="930" spans="1:4">
      <c r="A930" t="s">
        <v>207</v>
      </c>
      <c r="B930" t="s">
        <v>92</v>
      </c>
      <c r="C930" t="s">
        <v>93</v>
      </c>
      <c r="D930">
        <v>9.4899999999999998E-2</v>
      </c>
    </row>
    <row r="931" spans="1:4">
      <c r="A931" t="s">
        <v>207</v>
      </c>
      <c r="B931" t="s">
        <v>128</v>
      </c>
      <c r="C931" t="s">
        <v>129</v>
      </c>
      <c r="D931">
        <v>0.32500000000000001</v>
      </c>
    </row>
    <row r="932" spans="1:4">
      <c r="A932" t="s">
        <v>208</v>
      </c>
      <c r="B932" t="s">
        <v>134</v>
      </c>
      <c r="C932" t="s">
        <v>135</v>
      </c>
      <c r="D932">
        <v>0.1118</v>
      </c>
    </row>
    <row r="933" spans="1:4">
      <c r="A933" t="s">
        <v>208</v>
      </c>
      <c r="B933" t="s">
        <v>98</v>
      </c>
      <c r="C933" t="s">
        <v>99</v>
      </c>
      <c r="D933">
        <v>0.1003</v>
      </c>
    </row>
    <row r="934" spans="1:4">
      <c r="A934" t="s">
        <v>208</v>
      </c>
      <c r="B934" t="s">
        <v>100</v>
      </c>
      <c r="C934" t="s">
        <v>101</v>
      </c>
      <c r="D934">
        <v>8.3100000000000007E-2</v>
      </c>
    </row>
    <row r="935" spans="1:4">
      <c r="A935" t="s">
        <v>208</v>
      </c>
      <c r="B935" t="s">
        <v>43</v>
      </c>
      <c r="C935" t="s">
        <v>87</v>
      </c>
      <c r="D935">
        <v>0.10650000000000001</v>
      </c>
    </row>
    <row r="936" spans="1:4">
      <c r="A936" t="s">
        <v>208</v>
      </c>
      <c r="B936" t="s">
        <v>88</v>
      </c>
      <c r="C936" t="s">
        <v>89</v>
      </c>
      <c r="D936">
        <v>0.2056</v>
      </c>
    </row>
    <row r="937" spans="1:4">
      <c r="A937" t="s">
        <v>208</v>
      </c>
      <c r="B937" t="s">
        <v>106</v>
      </c>
      <c r="C937" t="s">
        <v>107</v>
      </c>
      <c r="D937">
        <v>0.1182</v>
      </c>
    </row>
    <row r="938" spans="1:4">
      <c r="A938" t="s">
        <v>208</v>
      </c>
      <c r="B938" t="s">
        <v>116</v>
      </c>
      <c r="C938" t="s">
        <v>117</v>
      </c>
      <c r="D938">
        <v>9.3100000000000002E-2</v>
      </c>
    </row>
    <row r="939" spans="1:4">
      <c r="A939" t="s">
        <v>208</v>
      </c>
      <c r="B939" t="s">
        <v>118</v>
      </c>
      <c r="C939" t="s">
        <v>119</v>
      </c>
      <c r="D939">
        <v>0.1115</v>
      </c>
    </row>
    <row r="940" spans="1:4">
      <c r="A940" t="s">
        <v>208</v>
      </c>
      <c r="B940" t="s">
        <v>120</v>
      </c>
      <c r="C940" t="s">
        <v>121</v>
      </c>
      <c r="D940">
        <v>8.3500000000000005E-2</v>
      </c>
    </row>
    <row r="941" spans="1:4">
      <c r="A941" t="s">
        <v>208</v>
      </c>
      <c r="B941" t="s">
        <v>90</v>
      </c>
      <c r="C941" t="s">
        <v>91</v>
      </c>
      <c r="D941">
        <v>8.1900000000000001E-2</v>
      </c>
    </row>
    <row r="942" spans="1:4">
      <c r="A942" t="s">
        <v>208</v>
      </c>
      <c r="B942" t="s">
        <v>92</v>
      </c>
      <c r="C942" t="s">
        <v>93</v>
      </c>
      <c r="D942">
        <v>9.4500000000000001E-2</v>
      </c>
    </row>
    <row r="943" spans="1:4">
      <c r="A943" t="s">
        <v>208</v>
      </c>
      <c r="B943" t="s">
        <v>94</v>
      </c>
      <c r="C943" t="s">
        <v>95</v>
      </c>
      <c r="D943">
        <v>8.2599999999999993E-2</v>
      </c>
    </row>
    <row r="944" spans="1:4">
      <c r="A944" t="s">
        <v>208</v>
      </c>
      <c r="B944" t="s">
        <v>96</v>
      </c>
      <c r="C944" t="s">
        <v>97</v>
      </c>
      <c r="D944">
        <v>0.1012</v>
      </c>
    </row>
    <row r="945" spans="1:4">
      <c r="A945" t="s">
        <v>208</v>
      </c>
      <c r="B945" t="s">
        <v>77</v>
      </c>
      <c r="C945" t="s">
        <v>78</v>
      </c>
      <c r="D945">
        <v>9.1799999999999993E-2</v>
      </c>
    </row>
    <row r="946" spans="1:4">
      <c r="A946" t="s">
        <v>208</v>
      </c>
      <c r="B946" t="s">
        <v>172</v>
      </c>
      <c r="C946" t="s">
        <v>173</v>
      </c>
      <c r="D946">
        <v>0.10210000000000001</v>
      </c>
    </row>
    <row r="947" spans="1:4">
      <c r="A947" t="s">
        <v>208</v>
      </c>
      <c r="B947" t="s">
        <v>174</v>
      </c>
      <c r="C947" t="s">
        <v>175</v>
      </c>
      <c r="D947">
        <v>0.1623</v>
      </c>
    </row>
    <row r="948" spans="1:4">
      <c r="A948" t="s">
        <v>208</v>
      </c>
      <c r="B948" t="s">
        <v>79</v>
      </c>
      <c r="C948" t="s">
        <v>80</v>
      </c>
      <c r="D948">
        <v>0.11890000000000001</v>
      </c>
    </row>
    <row r="949" spans="1:4">
      <c r="A949" t="s">
        <v>208</v>
      </c>
      <c r="B949" t="s">
        <v>81</v>
      </c>
      <c r="C949" t="s">
        <v>82</v>
      </c>
      <c r="D949">
        <v>0.16519999999999999</v>
      </c>
    </row>
    <row r="950" spans="1:4">
      <c r="A950" t="s">
        <v>208</v>
      </c>
      <c r="B950" t="s">
        <v>83</v>
      </c>
      <c r="C950" t="s">
        <v>84</v>
      </c>
      <c r="D950">
        <v>9.3699999999999992E-2</v>
      </c>
    </row>
    <row r="951" spans="1:4">
      <c r="A951" t="s">
        <v>208</v>
      </c>
      <c r="B951" t="s">
        <v>85</v>
      </c>
      <c r="C951" t="s">
        <v>86</v>
      </c>
      <c r="D951">
        <v>7.3400000000000007E-2</v>
      </c>
    </row>
    <row r="952" spans="1:4">
      <c r="A952" t="s">
        <v>208</v>
      </c>
      <c r="B952" t="s">
        <v>102</v>
      </c>
      <c r="C952" t="s">
        <v>103</v>
      </c>
      <c r="D952">
        <v>9.74E-2</v>
      </c>
    </row>
    <row r="953" spans="1:4">
      <c r="A953" t="s">
        <v>208</v>
      </c>
      <c r="B953" t="s">
        <v>190</v>
      </c>
      <c r="C953" t="s">
        <v>191</v>
      </c>
      <c r="D953">
        <v>8.5800000000000001E-2</v>
      </c>
    </row>
    <row r="954" spans="1:4">
      <c r="A954" t="s">
        <v>208</v>
      </c>
      <c r="B954" t="s">
        <v>192</v>
      </c>
      <c r="C954" t="s">
        <v>193</v>
      </c>
      <c r="D954">
        <v>9.5700000000000007E-2</v>
      </c>
    </row>
    <row r="955" spans="1:4">
      <c r="A955" t="s">
        <v>208</v>
      </c>
      <c r="B955" t="s">
        <v>71</v>
      </c>
      <c r="C955" t="s">
        <v>72</v>
      </c>
      <c r="D955">
        <v>7.2999999999999995E-2</v>
      </c>
    </row>
    <row r="956" spans="1:4">
      <c r="A956" t="s">
        <v>208</v>
      </c>
      <c r="B956" t="s">
        <v>176</v>
      </c>
      <c r="C956" t="s">
        <v>177</v>
      </c>
      <c r="D956">
        <v>9.4E-2</v>
      </c>
    </row>
    <row r="957" spans="1:4">
      <c r="A957" t="s">
        <v>208</v>
      </c>
      <c r="B957" t="s">
        <v>178</v>
      </c>
      <c r="C957" t="s">
        <v>179</v>
      </c>
      <c r="D957">
        <v>0.17100000000000001</v>
      </c>
    </row>
    <row r="958" spans="1:4">
      <c r="A958" t="s">
        <v>208</v>
      </c>
      <c r="B958" t="s">
        <v>180</v>
      </c>
      <c r="C958" t="s">
        <v>181</v>
      </c>
      <c r="D958">
        <v>9.1199999999999989E-2</v>
      </c>
    </row>
    <row r="959" spans="1:4">
      <c r="A959" t="s">
        <v>208</v>
      </c>
      <c r="B959" t="s">
        <v>150</v>
      </c>
      <c r="C959" t="s">
        <v>151</v>
      </c>
      <c r="D959">
        <v>0.1414</v>
      </c>
    </row>
    <row r="960" spans="1:4">
      <c r="A960" t="s">
        <v>208</v>
      </c>
      <c r="B960" t="s">
        <v>152</v>
      </c>
      <c r="C960" t="s">
        <v>153</v>
      </c>
      <c r="D960">
        <v>0.14880000000000002</v>
      </c>
    </row>
    <row r="961" spans="1:4">
      <c r="A961" t="s">
        <v>208</v>
      </c>
      <c r="B961" t="s">
        <v>154</v>
      </c>
      <c r="C961" t="s">
        <v>155</v>
      </c>
      <c r="D961">
        <v>0.1182</v>
      </c>
    </row>
    <row r="962" spans="1:4">
      <c r="A962" t="s">
        <v>208</v>
      </c>
      <c r="B962" t="s">
        <v>110</v>
      </c>
      <c r="C962" t="s">
        <v>111</v>
      </c>
      <c r="D962">
        <v>7.5899999999999995E-2</v>
      </c>
    </row>
    <row r="963" spans="1:4">
      <c r="A963" t="s">
        <v>208</v>
      </c>
      <c r="B963" t="s">
        <v>112</v>
      </c>
      <c r="C963" t="s">
        <v>113</v>
      </c>
      <c r="D963">
        <v>8.77E-2</v>
      </c>
    </row>
    <row r="964" spans="1:4">
      <c r="A964" t="s">
        <v>208</v>
      </c>
      <c r="B964" t="s">
        <v>114</v>
      </c>
      <c r="C964" t="s">
        <v>115</v>
      </c>
      <c r="D964">
        <v>7.690000000000001E-2</v>
      </c>
    </row>
    <row r="965" spans="1:4">
      <c r="A965" t="s">
        <v>208</v>
      </c>
      <c r="B965" t="s">
        <v>75</v>
      </c>
      <c r="C965" t="s">
        <v>76</v>
      </c>
      <c r="D965">
        <v>9.3600000000000003E-2</v>
      </c>
    </row>
    <row r="966" spans="1:4">
      <c r="A966" t="s">
        <v>208</v>
      </c>
      <c r="B966" t="s">
        <v>156</v>
      </c>
      <c r="C966" t="s">
        <v>157</v>
      </c>
      <c r="D966">
        <v>8.1500000000000003E-2</v>
      </c>
    </row>
    <row r="967" spans="1:4">
      <c r="A967" t="s">
        <v>208</v>
      </c>
      <c r="B967" t="s">
        <v>158</v>
      </c>
      <c r="C967" t="s">
        <v>159</v>
      </c>
      <c r="D967">
        <v>0.1234</v>
      </c>
    </row>
    <row r="968" spans="1:4">
      <c r="A968" t="s">
        <v>208</v>
      </c>
      <c r="B968" t="s">
        <v>160</v>
      </c>
      <c r="C968" t="s">
        <v>161</v>
      </c>
      <c r="D968">
        <v>7.8399999999999997E-2</v>
      </c>
    </row>
    <row r="969" spans="1:4">
      <c r="A969" t="s">
        <v>208</v>
      </c>
      <c r="B969" t="s">
        <v>162</v>
      </c>
      <c r="C969" t="s">
        <v>163</v>
      </c>
      <c r="D969">
        <v>8.0700000000000008E-2</v>
      </c>
    </row>
    <row r="970" spans="1:4">
      <c r="A970" t="s">
        <v>208</v>
      </c>
      <c r="B970" t="s">
        <v>164</v>
      </c>
      <c r="C970" t="s">
        <v>165</v>
      </c>
      <c r="D970">
        <v>9.1899999999999996E-2</v>
      </c>
    </row>
    <row r="971" spans="1:4">
      <c r="A971" t="s">
        <v>208</v>
      </c>
      <c r="B971" t="s">
        <v>166</v>
      </c>
      <c r="C971" t="s">
        <v>167</v>
      </c>
      <c r="D971">
        <v>0.14050000000000001</v>
      </c>
    </row>
    <row r="972" spans="1:4">
      <c r="A972" t="s">
        <v>208</v>
      </c>
      <c r="B972" t="s">
        <v>168</v>
      </c>
      <c r="C972" t="s">
        <v>169</v>
      </c>
      <c r="D972">
        <v>0.1095</v>
      </c>
    </row>
    <row r="973" spans="1:4">
      <c r="A973" t="s">
        <v>208</v>
      </c>
      <c r="B973" t="s">
        <v>170</v>
      </c>
      <c r="C973" t="s">
        <v>171</v>
      </c>
      <c r="D973">
        <v>8.1900000000000001E-2</v>
      </c>
    </row>
    <row r="974" spans="1:4">
      <c r="A974" t="s">
        <v>208</v>
      </c>
      <c r="B974" t="s">
        <v>73</v>
      </c>
      <c r="C974" t="s">
        <v>74</v>
      </c>
      <c r="D974">
        <v>9.3200000000000005E-2</v>
      </c>
    </row>
    <row r="975" spans="1:4">
      <c r="A975" t="s">
        <v>208</v>
      </c>
      <c r="B975" t="s">
        <v>186</v>
      </c>
      <c r="C975" t="s">
        <v>187</v>
      </c>
      <c r="D975">
        <v>9.2499999999999999E-2</v>
      </c>
    </row>
    <row r="976" spans="1:4">
      <c r="A976" t="s">
        <v>208</v>
      </c>
      <c r="B976" t="s">
        <v>188</v>
      </c>
      <c r="C976" t="s">
        <v>189</v>
      </c>
      <c r="D976">
        <v>0.14419999999999999</v>
      </c>
    </row>
    <row r="977" spans="1:4">
      <c r="A977" t="s">
        <v>208</v>
      </c>
      <c r="B977" t="s">
        <v>136</v>
      </c>
      <c r="C977" t="s">
        <v>137</v>
      </c>
      <c r="D977">
        <v>8.7300000000000003E-2</v>
      </c>
    </row>
    <row r="978" spans="1:4">
      <c r="A978" t="s">
        <v>208</v>
      </c>
      <c r="B978" t="s">
        <v>108</v>
      </c>
      <c r="C978" t="s">
        <v>109</v>
      </c>
      <c r="D978">
        <v>0.16700000000000001</v>
      </c>
    </row>
    <row r="979" spans="1:4">
      <c r="A979" t="s">
        <v>208</v>
      </c>
      <c r="B979" t="s">
        <v>142</v>
      </c>
      <c r="C979" t="s">
        <v>143</v>
      </c>
      <c r="D979">
        <v>7.7499999999999999E-2</v>
      </c>
    </row>
    <row r="980" spans="1:4">
      <c r="A980" t="s">
        <v>208</v>
      </c>
      <c r="B980" t="s">
        <v>144</v>
      </c>
      <c r="C980" t="s">
        <v>145</v>
      </c>
      <c r="D980">
        <v>0.10869999999999999</v>
      </c>
    </row>
    <row r="981" spans="1:4">
      <c r="A981" t="s">
        <v>208</v>
      </c>
      <c r="B981" t="s">
        <v>146</v>
      </c>
      <c r="C981" t="s">
        <v>147</v>
      </c>
      <c r="D981">
        <v>6.7300000000000013E-2</v>
      </c>
    </row>
    <row r="982" spans="1:4">
      <c r="A982" t="s">
        <v>208</v>
      </c>
      <c r="B982" t="s">
        <v>148</v>
      </c>
      <c r="C982" t="s">
        <v>149</v>
      </c>
      <c r="D982">
        <v>7.2599999999999998E-2</v>
      </c>
    </row>
    <row r="983" spans="1:4">
      <c r="A983" t="s">
        <v>208</v>
      </c>
      <c r="B983" t="s">
        <v>138</v>
      </c>
      <c r="C983" t="s">
        <v>139</v>
      </c>
      <c r="D983">
        <v>8.7400000000000005E-2</v>
      </c>
    </row>
    <row r="984" spans="1:4">
      <c r="A984" t="s">
        <v>208</v>
      </c>
      <c r="B984" t="s">
        <v>140</v>
      </c>
      <c r="C984" t="s">
        <v>141</v>
      </c>
      <c r="D984">
        <v>0.14150000000000001</v>
      </c>
    </row>
    <row r="985" spans="1:4">
      <c r="A985" t="s">
        <v>208</v>
      </c>
      <c r="B985" t="s">
        <v>122</v>
      </c>
      <c r="C985" t="s">
        <v>123</v>
      </c>
      <c r="D985">
        <v>6.3600000000000004E-2</v>
      </c>
    </row>
    <row r="986" spans="1:4">
      <c r="A986" t="s">
        <v>208</v>
      </c>
      <c r="B986" t="s">
        <v>128</v>
      </c>
      <c r="C986" t="s">
        <v>129</v>
      </c>
      <c r="D986">
        <v>0.24120000000000003</v>
      </c>
    </row>
    <row r="987" spans="1:4">
      <c r="A987" t="s">
        <v>208</v>
      </c>
      <c r="B987" t="s">
        <v>104</v>
      </c>
      <c r="C987" t="s">
        <v>105</v>
      </c>
      <c r="D987">
        <v>0.13949999999999999</v>
      </c>
    </row>
    <row r="988" spans="1:4">
      <c r="A988" t="s">
        <v>208</v>
      </c>
      <c r="B988" t="s">
        <v>182</v>
      </c>
      <c r="C988" t="s">
        <v>183</v>
      </c>
      <c r="D988">
        <v>0.13159999999999999</v>
      </c>
    </row>
    <row r="989" spans="1:4">
      <c r="A989" t="s">
        <v>208</v>
      </c>
      <c r="B989" t="s">
        <v>184</v>
      </c>
      <c r="C989" t="s">
        <v>185</v>
      </c>
      <c r="D989">
        <v>0.19109999999999999</v>
      </c>
    </row>
    <row r="990" spans="1:4">
      <c r="A990" t="s">
        <v>208</v>
      </c>
      <c r="B990" t="s">
        <v>124</v>
      </c>
      <c r="C990" t="s">
        <v>125</v>
      </c>
      <c r="D990">
        <v>9.6600000000000005E-2</v>
      </c>
    </row>
    <row r="991" spans="1:4">
      <c r="A991" t="s">
        <v>208</v>
      </c>
      <c r="B991" t="s">
        <v>126</v>
      </c>
      <c r="C991" t="s">
        <v>127</v>
      </c>
      <c r="D991">
        <v>0.15179999999999999</v>
      </c>
    </row>
    <row r="992" spans="1:4">
      <c r="A992" t="s">
        <v>208</v>
      </c>
      <c r="B992" t="s">
        <v>130</v>
      </c>
      <c r="C992" t="s">
        <v>131</v>
      </c>
      <c r="D992">
        <v>9.0999999999999998E-2</v>
      </c>
    </row>
    <row r="993" spans="1:4">
      <c r="A993" t="s">
        <v>208</v>
      </c>
      <c r="B993" t="s">
        <v>132</v>
      </c>
      <c r="C993" t="s">
        <v>133</v>
      </c>
      <c r="D993">
        <v>0.11220000000000001</v>
      </c>
    </row>
    <row r="994" spans="1:4">
      <c r="A994" t="s">
        <v>209</v>
      </c>
      <c r="B994" t="s">
        <v>150</v>
      </c>
      <c r="C994" t="s">
        <v>151</v>
      </c>
      <c r="D994">
        <v>0.12840000000000001</v>
      </c>
    </row>
    <row r="995" spans="1:4">
      <c r="A995" t="s">
        <v>209</v>
      </c>
      <c r="B995" t="s">
        <v>108</v>
      </c>
      <c r="C995" t="s">
        <v>109</v>
      </c>
      <c r="D995">
        <v>0.1598</v>
      </c>
    </row>
    <row r="996" spans="1:4">
      <c r="A996" t="s">
        <v>209</v>
      </c>
      <c r="B996" t="s">
        <v>142</v>
      </c>
      <c r="C996" t="s">
        <v>143</v>
      </c>
      <c r="D996">
        <v>7.7499999999999999E-2</v>
      </c>
    </row>
    <row r="997" spans="1:4">
      <c r="A997" t="s">
        <v>209</v>
      </c>
      <c r="B997" t="s">
        <v>144</v>
      </c>
      <c r="C997" t="s">
        <v>145</v>
      </c>
      <c r="D997">
        <v>0.1051</v>
      </c>
    </row>
    <row r="998" spans="1:4">
      <c r="A998" t="s">
        <v>209</v>
      </c>
      <c r="B998" t="s">
        <v>146</v>
      </c>
      <c r="C998" t="s">
        <v>147</v>
      </c>
      <c r="D998">
        <v>6.3500000000000001E-2</v>
      </c>
    </row>
    <row r="999" spans="1:4">
      <c r="A999" t="s">
        <v>209</v>
      </c>
      <c r="B999" t="s">
        <v>148</v>
      </c>
      <c r="C999" t="s">
        <v>149</v>
      </c>
      <c r="D999">
        <v>6.8200000000000011E-2</v>
      </c>
    </row>
    <row r="1000" spans="1:4">
      <c r="A1000" t="s">
        <v>209</v>
      </c>
      <c r="B1000" t="s">
        <v>138</v>
      </c>
      <c r="C1000" t="s">
        <v>139</v>
      </c>
      <c r="D1000">
        <v>8.4900000000000003E-2</v>
      </c>
    </row>
    <row r="1001" spans="1:4">
      <c r="A1001" t="s">
        <v>209</v>
      </c>
      <c r="B1001" t="s">
        <v>140</v>
      </c>
      <c r="C1001" t="s">
        <v>141</v>
      </c>
      <c r="D1001">
        <v>0.13390000000000002</v>
      </c>
    </row>
    <row r="1002" spans="1:4">
      <c r="A1002" t="s">
        <v>209</v>
      </c>
      <c r="B1002" t="s">
        <v>156</v>
      </c>
      <c r="C1002" t="s">
        <v>157</v>
      </c>
      <c r="D1002">
        <v>7.5899999999999995E-2</v>
      </c>
    </row>
    <row r="1003" spans="1:4">
      <c r="A1003" t="s">
        <v>209</v>
      </c>
      <c r="B1003" t="s">
        <v>158</v>
      </c>
      <c r="C1003" t="s">
        <v>159</v>
      </c>
      <c r="D1003">
        <v>0.12859999999999999</v>
      </c>
    </row>
    <row r="1004" spans="1:4">
      <c r="A1004" t="s">
        <v>209</v>
      </c>
      <c r="B1004" t="s">
        <v>160</v>
      </c>
      <c r="C1004" t="s">
        <v>161</v>
      </c>
      <c r="D1004">
        <v>7.7499999999999999E-2</v>
      </c>
    </row>
    <row r="1005" spans="1:4">
      <c r="A1005" t="s">
        <v>209</v>
      </c>
      <c r="B1005" t="s">
        <v>162</v>
      </c>
      <c r="C1005" t="s">
        <v>163</v>
      </c>
      <c r="D1005">
        <v>7.8300000000000008E-2</v>
      </c>
    </row>
    <row r="1006" spans="1:4">
      <c r="A1006" t="s">
        <v>209</v>
      </c>
      <c r="B1006" t="s">
        <v>164</v>
      </c>
      <c r="C1006" t="s">
        <v>165</v>
      </c>
      <c r="D1006">
        <v>9.0299999999999991E-2</v>
      </c>
    </row>
    <row r="1007" spans="1:4">
      <c r="A1007" t="s">
        <v>209</v>
      </c>
      <c r="B1007" t="s">
        <v>85</v>
      </c>
      <c r="C1007" t="s">
        <v>86</v>
      </c>
      <c r="D1007">
        <v>7.0199999999999999E-2</v>
      </c>
    </row>
    <row r="1008" spans="1:4">
      <c r="A1008" t="s">
        <v>209</v>
      </c>
      <c r="B1008" t="s">
        <v>166</v>
      </c>
      <c r="C1008" t="s">
        <v>167</v>
      </c>
      <c r="D1008">
        <v>0.1512</v>
      </c>
    </row>
    <row r="1009" spans="1:4">
      <c r="A1009" t="s">
        <v>209</v>
      </c>
      <c r="B1009" t="s">
        <v>168</v>
      </c>
      <c r="C1009" t="s">
        <v>169</v>
      </c>
      <c r="D1009">
        <v>0.10349999999999999</v>
      </c>
    </row>
    <row r="1010" spans="1:4">
      <c r="A1010" t="s">
        <v>209</v>
      </c>
      <c r="B1010" t="s">
        <v>170</v>
      </c>
      <c r="C1010" t="s">
        <v>171</v>
      </c>
      <c r="D1010">
        <v>7.4800000000000005E-2</v>
      </c>
    </row>
    <row r="1011" spans="1:4">
      <c r="A1011" t="s">
        <v>209</v>
      </c>
      <c r="B1011" t="s">
        <v>190</v>
      </c>
      <c r="C1011" t="s">
        <v>191</v>
      </c>
      <c r="D1011">
        <v>8.5500000000000007E-2</v>
      </c>
    </row>
    <row r="1012" spans="1:4">
      <c r="A1012" t="s">
        <v>209</v>
      </c>
      <c r="B1012" t="s">
        <v>90</v>
      </c>
      <c r="C1012" t="s">
        <v>91</v>
      </c>
      <c r="D1012">
        <v>8.2500000000000004E-2</v>
      </c>
    </row>
    <row r="1013" spans="1:4">
      <c r="A1013" t="s">
        <v>209</v>
      </c>
      <c r="B1013" t="s">
        <v>92</v>
      </c>
      <c r="C1013" t="s">
        <v>93</v>
      </c>
      <c r="D1013">
        <v>9.6300000000000011E-2</v>
      </c>
    </row>
    <row r="1014" spans="1:4">
      <c r="A1014" t="s">
        <v>209</v>
      </c>
      <c r="B1014" t="s">
        <v>94</v>
      </c>
      <c r="C1014" t="s">
        <v>95</v>
      </c>
      <c r="D1014">
        <v>8.2200000000000009E-2</v>
      </c>
    </row>
    <row r="1015" spans="1:4">
      <c r="A1015" t="s">
        <v>209</v>
      </c>
      <c r="B1015" t="s">
        <v>96</v>
      </c>
      <c r="C1015" t="s">
        <v>97</v>
      </c>
      <c r="D1015">
        <v>8.4199999999999997E-2</v>
      </c>
    </row>
    <row r="1016" spans="1:4">
      <c r="A1016" t="s">
        <v>209</v>
      </c>
      <c r="B1016" t="s">
        <v>122</v>
      </c>
      <c r="C1016" t="s">
        <v>123</v>
      </c>
      <c r="D1016">
        <v>6.2100000000000002E-2</v>
      </c>
    </row>
    <row r="1017" spans="1:4">
      <c r="A1017" t="s">
        <v>209</v>
      </c>
      <c r="B1017" t="s">
        <v>128</v>
      </c>
      <c r="C1017" t="s">
        <v>129</v>
      </c>
      <c r="D1017">
        <v>0.23350000000000001</v>
      </c>
    </row>
    <row r="1018" spans="1:4">
      <c r="A1018" t="s">
        <v>209</v>
      </c>
      <c r="B1018" t="s">
        <v>130</v>
      </c>
      <c r="C1018" t="s">
        <v>131</v>
      </c>
      <c r="D1018">
        <v>8.9099999999999999E-2</v>
      </c>
    </row>
    <row r="1019" spans="1:4">
      <c r="A1019" t="s">
        <v>209</v>
      </c>
      <c r="B1019" t="s">
        <v>152</v>
      </c>
      <c r="C1019" t="s">
        <v>153</v>
      </c>
      <c r="D1019">
        <v>0.14680000000000001</v>
      </c>
    </row>
    <row r="1020" spans="1:4">
      <c r="A1020" t="s">
        <v>209</v>
      </c>
      <c r="B1020" t="s">
        <v>154</v>
      </c>
      <c r="C1020" t="s">
        <v>155</v>
      </c>
      <c r="D1020">
        <v>0.11080000000000001</v>
      </c>
    </row>
    <row r="1021" spans="1:4">
      <c r="A1021" t="s">
        <v>209</v>
      </c>
      <c r="B1021" t="s">
        <v>110</v>
      </c>
      <c r="C1021" t="s">
        <v>111</v>
      </c>
      <c r="D1021">
        <v>7.4099999999999999E-2</v>
      </c>
    </row>
    <row r="1022" spans="1:4">
      <c r="A1022" t="s">
        <v>209</v>
      </c>
      <c r="B1022" t="s">
        <v>112</v>
      </c>
      <c r="C1022" t="s">
        <v>113</v>
      </c>
      <c r="D1022">
        <v>8.2799999999999999E-2</v>
      </c>
    </row>
    <row r="1023" spans="1:4">
      <c r="A1023" t="s">
        <v>209</v>
      </c>
      <c r="B1023" t="s">
        <v>114</v>
      </c>
      <c r="C1023" t="s">
        <v>115</v>
      </c>
      <c r="D1023">
        <v>7.4400000000000008E-2</v>
      </c>
    </row>
    <row r="1024" spans="1:4">
      <c r="A1024" t="s">
        <v>209</v>
      </c>
      <c r="B1024" t="s">
        <v>75</v>
      </c>
      <c r="C1024" t="s">
        <v>76</v>
      </c>
      <c r="D1024">
        <v>9.6600000000000005E-2</v>
      </c>
    </row>
    <row r="1025" spans="1:4">
      <c r="A1025" t="s">
        <v>209</v>
      </c>
      <c r="B1025" t="s">
        <v>77</v>
      </c>
      <c r="C1025" t="s">
        <v>78</v>
      </c>
      <c r="D1025">
        <v>8.6999999999999994E-2</v>
      </c>
    </row>
    <row r="1026" spans="1:4">
      <c r="A1026" t="s">
        <v>209</v>
      </c>
      <c r="B1026" t="s">
        <v>172</v>
      </c>
      <c r="C1026" t="s">
        <v>173</v>
      </c>
      <c r="D1026">
        <v>9.7699999999999995E-2</v>
      </c>
    </row>
    <row r="1027" spans="1:4">
      <c r="A1027" t="s">
        <v>209</v>
      </c>
      <c r="B1027" t="s">
        <v>174</v>
      </c>
      <c r="C1027" t="s">
        <v>175</v>
      </c>
      <c r="D1027">
        <v>0.16600000000000001</v>
      </c>
    </row>
    <row r="1028" spans="1:4">
      <c r="A1028" t="s">
        <v>209</v>
      </c>
      <c r="B1028" t="s">
        <v>79</v>
      </c>
      <c r="C1028" t="s">
        <v>80</v>
      </c>
      <c r="D1028">
        <v>9.7100000000000006E-2</v>
      </c>
    </row>
    <row r="1029" spans="1:4">
      <c r="A1029" t="s">
        <v>209</v>
      </c>
      <c r="B1029" t="s">
        <v>81</v>
      </c>
      <c r="C1029" t="s">
        <v>82</v>
      </c>
      <c r="D1029">
        <v>0.13800000000000001</v>
      </c>
    </row>
    <row r="1030" spans="1:4">
      <c r="A1030" t="s">
        <v>209</v>
      </c>
      <c r="B1030" t="s">
        <v>83</v>
      </c>
      <c r="C1030" t="s">
        <v>84</v>
      </c>
      <c r="D1030">
        <v>9.1400000000000009E-2</v>
      </c>
    </row>
    <row r="1031" spans="1:4">
      <c r="A1031" t="s">
        <v>209</v>
      </c>
      <c r="B1031" t="s">
        <v>43</v>
      </c>
      <c r="C1031" t="s">
        <v>87</v>
      </c>
      <c r="D1031">
        <v>0.10400000000000001</v>
      </c>
    </row>
    <row r="1032" spans="1:4">
      <c r="A1032" t="s">
        <v>209</v>
      </c>
      <c r="B1032" t="s">
        <v>88</v>
      </c>
      <c r="C1032" t="s">
        <v>89</v>
      </c>
      <c r="D1032">
        <v>0.19940000000000002</v>
      </c>
    </row>
    <row r="1033" spans="1:4">
      <c r="A1033" t="s">
        <v>209</v>
      </c>
      <c r="B1033" t="s">
        <v>106</v>
      </c>
      <c r="C1033" t="s">
        <v>107</v>
      </c>
      <c r="D1033">
        <v>0.1162</v>
      </c>
    </row>
    <row r="1034" spans="1:4">
      <c r="A1034" t="s">
        <v>209</v>
      </c>
      <c r="B1034" t="s">
        <v>116</v>
      </c>
      <c r="C1034" t="s">
        <v>117</v>
      </c>
      <c r="D1034">
        <v>8.9800000000000005E-2</v>
      </c>
    </row>
    <row r="1035" spans="1:4">
      <c r="A1035" t="s">
        <v>209</v>
      </c>
      <c r="B1035" t="s">
        <v>118</v>
      </c>
      <c r="C1035" t="s">
        <v>119</v>
      </c>
      <c r="D1035">
        <v>0.11480000000000001</v>
      </c>
    </row>
    <row r="1036" spans="1:4">
      <c r="A1036" t="s">
        <v>209</v>
      </c>
      <c r="B1036" t="s">
        <v>120</v>
      </c>
      <c r="C1036" t="s">
        <v>121</v>
      </c>
      <c r="D1036">
        <v>8.1600000000000006E-2</v>
      </c>
    </row>
    <row r="1037" spans="1:4">
      <c r="A1037" t="s">
        <v>209</v>
      </c>
      <c r="B1037" t="s">
        <v>98</v>
      </c>
      <c r="C1037" t="s">
        <v>99</v>
      </c>
      <c r="D1037">
        <v>9.7600000000000006E-2</v>
      </c>
    </row>
    <row r="1038" spans="1:4">
      <c r="A1038" t="s">
        <v>209</v>
      </c>
      <c r="B1038" t="s">
        <v>100</v>
      </c>
      <c r="C1038" t="s">
        <v>101</v>
      </c>
      <c r="D1038">
        <v>8.1199999999999994E-2</v>
      </c>
    </row>
    <row r="1039" spans="1:4">
      <c r="A1039" t="s">
        <v>209</v>
      </c>
      <c r="B1039" t="s">
        <v>136</v>
      </c>
      <c r="C1039" t="s">
        <v>137</v>
      </c>
      <c r="D1039">
        <v>8.8499999999999995E-2</v>
      </c>
    </row>
    <row r="1040" spans="1:4">
      <c r="A1040" t="s">
        <v>209</v>
      </c>
      <c r="B1040" t="s">
        <v>124</v>
      </c>
      <c r="C1040" t="s">
        <v>125</v>
      </c>
      <c r="D1040">
        <v>9.4E-2</v>
      </c>
    </row>
    <row r="1041" spans="1:4">
      <c r="A1041" t="s">
        <v>209</v>
      </c>
      <c r="B1041" t="s">
        <v>126</v>
      </c>
      <c r="C1041" t="s">
        <v>127</v>
      </c>
      <c r="D1041">
        <v>0.14830000000000002</v>
      </c>
    </row>
    <row r="1042" spans="1:4">
      <c r="A1042" t="s">
        <v>209</v>
      </c>
      <c r="B1042" t="s">
        <v>102</v>
      </c>
      <c r="C1042" t="s">
        <v>103</v>
      </c>
      <c r="D1042">
        <v>9.1400000000000009E-2</v>
      </c>
    </row>
    <row r="1043" spans="1:4">
      <c r="A1043" t="s">
        <v>209</v>
      </c>
      <c r="B1043" t="s">
        <v>104</v>
      </c>
      <c r="C1043" t="s">
        <v>105</v>
      </c>
      <c r="D1043">
        <v>0.1336</v>
      </c>
    </row>
    <row r="1044" spans="1:4">
      <c r="A1044" t="s">
        <v>209</v>
      </c>
      <c r="B1044" t="s">
        <v>73</v>
      </c>
      <c r="C1044" t="s">
        <v>74</v>
      </c>
      <c r="D1044">
        <v>8.7500000000000008E-2</v>
      </c>
    </row>
    <row r="1045" spans="1:4">
      <c r="A1045" t="s">
        <v>209</v>
      </c>
      <c r="B1045" t="s">
        <v>132</v>
      </c>
      <c r="C1045" t="s">
        <v>133</v>
      </c>
      <c r="D1045">
        <v>0.1133</v>
      </c>
    </row>
    <row r="1046" spans="1:4">
      <c r="A1046" t="s">
        <v>209</v>
      </c>
      <c r="B1046" t="s">
        <v>134</v>
      </c>
      <c r="C1046" t="s">
        <v>135</v>
      </c>
      <c r="D1046">
        <v>9.8800000000000013E-2</v>
      </c>
    </row>
    <row r="1047" spans="1:4">
      <c r="A1047" t="s">
        <v>209</v>
      </c>
      <c r="B1047" t="s">
        <v>182</v>
      </c>
      <c r="C1047" t="s">
        <v>183</v>
      </c>
      <c r="D1047">
        <v>0.11849999999999999</v>
      </c>
    </row>
    <row r="1048" spans="1:4">
      <c r="A1048" t="s">
        <v>209</v>
      </c>
      <c r="B1048" t="s">
        <v>184</v>
      </c>
      <c r="C1048" t="s">
        <v>185</v>
      </c>
      <c r="D1048">
        <v>0.1686</v>
      </c>
    </row>
    <row r="1049" spans="1:4">
      <c r="A1049" t="s">
        <v>209</v>
      </c>
      <c r="B1049" t="s">
        <v>186</v>
      </c>
      <c r="C1049" t="s">
        <v>187</v>
      </c>
      <c r="D1049">
        <v>9.0200000000000002E-2</v>
      </c>
    </row>
    <row r="1050" spans="1:4">
      <c r="A1050" t="s">
        <v>209</v>
      </c>
      <c r="B1050" t="s">
        <v>188</v>
      </c>
      <c r="C1050" t="s">
        <v>189</v>
      </c>
      <c r="D1050">
        <v>0.14330000000000001</v>
      </c>
    </row>
    <row r="1051" spans="1:4">
      <c r="A1051" t="s">
        <v>209</v>
      </c>
      <c r="B1051" t="s">
        <v>192</v>
      </c>
      <c r="C1051" t="s">
        <v>193</v>
      </c>
      <c r="D1051">
        <v>9.3399999999999997E-2</v>
      </c>
    </row>
    <row r="1052" spans="1:4">
      <c r="A1052" t="s">
        <v>209</v>
      </c>
      <c r="B1052" t="s">
        <v>71</v>
      </c>
      <c r="C1052" t="s">
        <v>72</v>
      </c>
      <c r="D1052">
        <v>7.1400000000000005E-2</v>
      </c>
    </row>
    <row r="1053" spans="1:4">
      <c r="A1053" t="s">
        <v>209</v>
      </c>
      <c r="B1053" t="s">
        <v>176</v>
      </c>
      <c r="C1053" t="s">
        <v>177</v>
      </c>
      <c r="D1053">
        <v>9.1199999999999989E-2</v>
      </c>
    </row>
    <row r="1054" spans="1:4">
      <c r="A1054" t="s">
        <v>209</v>
      </c>
      <c r="B1054" t="s">
        <v>178</v>
      </c>
      <c r="C1054" t="s">
        <v>179</v>
      </c>
      <c r="D1054">
        <v>0.16890000000000002</v>
      </c>
    </row>
    <row r="1055" spans="1:4">
      <c r="A1055" t="s">
        <v>209</v>
      </c>
      <c r="B1055" t="s">
        <v>180</v>
      </c>
      <c r="C1055" t="s">
        <v>181</v>
      </c>
      <c r="D1055">
        <v>9.06E-2</v>
      </c>
    </row>
    <row r="1056" spans="1:4">
      <c r="A1056" t="s">
        <v>210</v>
      </c>
      <c r="B1056" t="s">
        <v>188</v>
      </c>
      <c r="C1056" t="s">
        <v>189</v>
      </c>
      <c r="D1056">
        <v>0.12509999999999999</v>
      </c>
    </row>
    <row r="1057" spans="1:4">
      <c r="A1057" t="s">
        <v>210</v>
      </c>
      <c r="B1057" t="s">
        <v>186</v>
      </c>
      <c r="C1057" t="s">
        <v>187</v>
      </c>
      <c r="D1057">
        <v>9.06E-2</v>
      </c>
    </row>
    <row r="1058" spans="1:4">
      <c r="A1058" t="s">
        <v>210</v>
      </c>
      <c r="B1058" t="s">
        <v>106</v>
      </c>
      <c r="C1058" t="s">
        <v>107</v>
      </c>
      <c r="D1058">
        <v>0.1036</v>
      </c>
    </row>
    <row r="1059" spans="1:4">
      <c r="A1059" t="s">
        <v>210</v>
      </c>
      <c r="B1059" t="s">
        <v>81</v>
      </c>
      <c r="C1059" t="s">
        <v>82</v>
      </c>
      <c r="D1059">
        <v>0.1323</v>
      </c>
    </row>
    <row r="1060" spans="1:4">
      <c r="A1060" t="s">
        <v>210</v>
      </c>
      <c r="B1060" t="s">
        <v>79</v>
      </c>
      <c r="C1060" t="s">
        <v>80</v>
      </c>
      <c r="D1060">
        <v>8.4600000000000009E-2</v>
      </c>
    </row>
    <row r="1061" spans="1:4">
      <c r="A1061" t="s">
        <v>210</v>
      </c>
      <c r="B1061" t="s">
        <v>174</v>
      </c>
      <c r="C1061" t="s">
        <v>175</v>
      </c>
      <c r="D1061">
        <v>0.13439999999999999</v>
      </c>
    </row>
    <row r="1062" spans="1:4">
      <c r="A1062" t="s">
        <v>210</v>
      </c>
      <c r="B1062" t="s">
        <v>172</v>
      </c>
      <c r="C1062" t="s">
        <v>173</v>
      </c>
      <c r="D1062">
        <v>8.4000000000000005E-2</v>
      </c>
    </row>
    <row r="1063" spans="1:4">
      <c r="A1063" t="s">
        <v>210</v>
      </c>
      <c r="B1063" t="s">
        <v>152</v>
      </c>
      <c r="C1063" t="s">
        <v>153</v>
      </c>
      <c r="D1063">
        <v>0.1351</v>
      </c>
    </row>
    <row r="1064" spans="1:4">
      <c r="A1064" t="s">
        <v>210</v>
      </c>
      <c r="B1064" t="s">
        <v>150</v>
      </c>
      <c r="C1064" t="s">
        <v>151</v>
      </c>
      <c r="D1064">
        <v>0.1174</v>
      </c>
    </row>
    <row r="1065" spans="1:4">
      <c r="A1065" t="s">
        <v>210</v>
      </c>
      <c r="B1065" t="s">
        <v>184</v>
      </c>
      <c r="C1065" t="s">
        <v>185</v>
      </c>
      <c r="D1065">
        <v>0.13640000000000002</v>
      </c>
    </row>
    <row r="1066" spans="1:4">
      <c r="A1066" t="s">
        <v>210</v>
      </c>
      <c r="B1066" t="s">
        <v>182</v>
      </c>
      <c r="C1066" t="s">
        <v>183</v>
      </c>
      <c r="D1066">
        <v>9.01E-2</v>
      </c>
    </row>
    <row r="1067" spans="1:4">
      <c r="A1067" t="s">
        <v>210</v>
      </c>
      <c r="B1067" t="s">
        <v>134</v>
      </c>
      <c r="C1067" t="s">
        <v>135</v>
      </c>
      <c r="D1067">
        <v>9.0999999999999998E-2</v>
      </c>
    </row>
    <row r="1068" spans="1:4">
      <c r="A1068" t="s">
        <v>210</v>
      </c>
      <c r="B1068" t="s">
        <v>132</v>
      </c>
      <c r="C1068" t="s">
        <v>133</v>
      </c>
      <c r="D1068">
        <v>9.6199999999999994E-2</v>
      </c>
    </row>
    <row r="1069" spans="1:4">
      <c r="A1069" t="s">
        <v>210</v>
      </c>
      <c r="B1069" t="s">
        <v>130</v>
      </c>
      <c r="C1069" t="s">
        <v>131</v>
      </c>
      <c r="D1069">
        <v>8.6400000000000005E-2</v>
      </c>
    </row>
    <row r="1070" spans="1:4">
      <c r="A1070" t="s">
        <v>210</v>
      </c>
      <c r="B1070" t="s">
        <v>128</v>
      </c>
      <c r="C1070" t="s">
        <v>129</v>
      </c>
      <c r="D1070">
        <v>0.20699999999999999</v>
      </c>
    </row>
    <row r="1071" spans="1:4">
      <c r="A1071" t="s">
        <v>210</v>
      </c>
      <c r="B1071" t="s">
        <v>122</v>
      </c>
      <c r="C1071" t="s">
        <v>123</v>
      </c>
      <c r="D1071">
        <v>6.2899999999999998E-2</v>
      </c>
    </row>
    <row r="1072" spans="1:4">
      <c r="A1072" t="s">
        <v>210</v>
      </c>
      <c r="B1072" t="s">
        <v>96</v>
      </c>
      <c r="C1072" t="s">
        <v>97</v>
      </c>
      <c r="D1072">
        <v>8.3400000000000002E-2</v>
      </c>
    </row>
    <row r="1073" spans="1:4">
      <c r="A1073" t="s">
        <v>210</v>
      </c>
      <c r="B1073" t="s">
        <v>94</v>
      </c>
      <c r="C1073" t="s">
        <v>95</v>
      </c>
      <c r="D1073">
        <v>7.4999999999999997E-2</v>
      </c>
    </row>
    <row r="1074" spans="1:4">
      <c r="A1074" t="s">
        <v>210</v>
      </c>
      <c r="B1074" t="s">
        <v>180</v>
      </c>
      <c r="C1074" t="s">
        <v>181</v>
      </c>
      <c r="D1074">
        <v>9.1300000000000006E-2</v>
      </c>
    </row>
    <row r="1075" spans="1:4">
      <c r="A1075" t="s">
        <v>210</v>
      </c>
      <c r="B1075" t="s">
        <v>178</v>
      </c>
      <c r="C1075" t="s">
        <v>179</v>
      </c>
      <c r="D1075">
        <v>0.15720000000000001</v>
      </c>
    </row>
    <row r="1076" spans="1:4">
      <c r="A1076" t="s">
        <v>210</v>
      </c>
      <c r="B1076" t="s">
        <v>176</v>
      </c>
      <c r="C1076" t="s">
        <v>177</v>
      </c>
      <c r="D1076">
        <v>8.6500000000000007E-2</v>
      </c>
    </row>
    <row r="1077" spans="1:4">
      <c r="A1077" t="s">
        <v>210</v>
      </c>
      <c r="B1077" t="s">
        <v>71</v>
      </c>
      <c r="C1077" t="s">
        <v>72</v>
      </c>
      <c r="D1077">
        <v>6.9900000000000004E-2</v>
      </c>
    </row>
    <row r="1078" spans="1:4">
      <c r="A1078" t="s">
        <v>210</v>
      </c>
      <c r="B1078" t="s">
        <v>192</v>
      </c>
      <c r="C1078" t="s">
        <v>193</v>
      </c>
      <c r="D1078">
        <v>8.5099999999999995E-2</v>
      </c>
    </row>
    <row r="1079" spans="1:4">
      <c r="A1079" t="s">
        <v>210</v>
      </c>
      <c r="B1079" t="s">
        <v>190</v>
      </c>
      <c r="C1079" t="s">
        <v>191</v>
      </c>
      <c r="D1079">
        <v>7.9500000000000001E-2</v>
      </c>
    </row>
    <row r="1080" spans="1:4">
      <c r="A1080" t="s">
        <v>210</v>
      </c>
      <c r="B1080" t="s">
        <v>170</v>
      </c>
      <c r="C1080" t="s">
        <v>171</v>
      </c>
      <c r="D1080">
        <v>7.2499999999999995E-2</v>
      </c>
    </row>
    <row r="1081" spans="1:4">
      <c r="A1081" t="s">
        <v>210</v>
      </c>
      <c r="B1081" t="s">
        <v>168</v>
      </c>
      <c r="C1081" t="s">
        <v>169</v>
      </c>
      <c r="D1081">
        <v>9.8599999999999993E-2</v>
      </c>
    </row>
    <row r="1082" spans="1:4">
      <c r="A1082" t="s">
        <v>210</v>
      </c>
      <c r="B1082" t="s">
        <v>166</v>
      </c>
      <c r="C1082" t="s">
        <v>167</v>
      </c>
      <c r="D1082">
        <v>0.13039999999999999</v>
      </c>
    </row>
    <row r="1083" spans="1:4">
      <c r="A1083" t="s">
        <v>210</v>
      </c>
      <c r="B1083" t="s">
        <v>92</v>
      </c>
      <c r="C1083" t="s">
        <v>93</v>
      </c>
      <c r="D1083">
        <v>9.2699999999999991E-2</v>
      </c>
    </row>
    <row r="1084" spans="1:4">
      <c r="A1084" t="s">
        <v>210</v>
      </c>
      <c r="B1084" t="s">
        <v>90</v>
      </c>
      <c r="C1084" t="s">
        <v>91</v>
      </c>
      <c r="D1084">
        <v>7.9000000000000001E-2</v>
      </c>
    </row>
    <row r="1085" spans="1:4">
      <c r="A1085" t="s">
        <v>210</v>
      </c>
      <c r="B1085" t="s">
        <v>85</v>
      </c>
      <c r="C1085" t="s">
        <v>86</v>
      </c>
      <c r="D1085">
        <v>6.5700000000000008E-2</v>
      </c>
    </row>
    <row r="1086" spans="1:4">
      <c r="A1086" t="s">
        <v>210</v>
      </c>
      <c r="B1086" t="s">
        <v>83</v>
      </c>
      <c r="C1086" t="s">
        <v>84</v>
      </c>
      <c r="D1086">
        <v>8.8699999999999987E-2</v>
      </c>
    </row>
    <row r="1087" spans="1:4">
      <c r="A1087" t="s">
        <v>210</v>
      </c>
      <c r="B1087" t="s">
        <v>164</v>
      </c>
      <c r="C1087" t="s">
        <v>165</v>
      </c>
      <c r="D1087">
        <v>8.6699999999999999E-2</v>
      </c>
    </row>
    <row r="1088" spans="1:4">
      <c r="A1088" t="s">
        <v>210</v>
      </c>
      <c r="B1088" t="s">
        <v>162</v>
      </c>
      <c r="C1088" t="s">
        <v>163</v>
      </c>
      <c r="D1088">
        <v>7.7699999999999991E-2</v>
      </c>
    </row>
    <row r="1089" spans="1:4">
      <c r="A1089" t="s">
        <v>210</v>
      </c>
      <c r="B1089" t="s">
        <v>160</v>
      </c>
      <c r="C1089" t="s">
        <v>161</v>
      </c>
      <c r="D1089">
        <v>6.9800000000000001E-2</v>
      </c>
    </row>
    <row r="1090" spans="1:4">
      <c r="A1090" t="s">
        <v>210</v>
      </c>
      <c r="B1090" t="s">
        <v>158</v>
      </c>
      <c r="C1090" t="s">
        <v>159</v>
      </c>
      <c r="D1090">
        <v>0.10929999999999999</v>
      </c>
    </row>
    <row r="1091" spans="1:4">
      <c r="A1091" t="s">
        <v>210</v>
      </c>
      <c r="B1091" t="s">
        <v>77</v>
      </c>
      <c r="C1091" t="s">
        <v>78</v>
      </c>
      <c r="D1091">
        <v>8.2799999999999999E-2</v>
      </c>
    </row>
    <row r="1092" spans="1:4">
      <c r="A1092" t="s">
        <v>210</v>
      </c>
      <c r="B1092" t="s">
        <v>75</v>
      </c>
      <c r="C1092" t="s">
        <v>76</v>
      </c>
      <c r="D1092">
        <v>8.7100000000000011E-2</v>
      </c>
    </row>
    <row r="1093" spans="1:4">
      <c r="A1093" t="s">
        <v>210</v>
      </c>
      <c r="B1093" t="s">
        <v>114</v>
      </c>
      <c r="C1093" t="s">
        <v>115</v>
      </c>
      <c r="D1093">
        <v>7.0800000000000002E-2</v>
      </c>
    </row>
    <row r="1094" spans="1:4">
      <c r="A1094" t="s">
        <v>210</v>
      </c>
      <c r="B1094" t="s">
        <v>112</v>
      </c>
      <c r="C1094" t="s">
        <v>113</v>
      </c>
      <c r="D1094">
        <v>8.1000000000000003E-2</v>
      </c>
    </row>
    <row r="1095" spans="1:4">
      <c r="A1095" t="s">
        <v>210</v>
      </c>
      <c r="B1095" t="s">
        <v>110</v>
      </c>
      <c r="C1095" t="s">
        <v>111</v>
      </c>
      <c r="D1095">
        <v>7.1400000000000005E-2</v>
      </c>
    </row>
    <row r="1096" spans="1:4">
      <c r="A1096" t="s">
        <v>210</v>
      </c>
      <c r="B1096" t="s">
        <v>154</v>
      </c>
      <c r="C1096" t="s">
        <v>155</v>
      </c>
      <c r="D1096">
        <v>0.10199999999999999</v>
      </c>
    </row>
    <row r="1097" spans="1:4">
      <c r="A1097" t="s">
        <v>210</v>
      </c>
      <c r="B1097" t="s">
        <v>140</v>
      </c>
      <c r="C1097" t="s">
        <v>141</v>
      </c>
      <c r="D1097">
        <v>0.12960000000000002</v>
      </c>
    </row>
    <row r="1098" spans="1:4">
      <c r="A1098" t="s">
        <v>210</v>
      </c>
      <c r="B1098" t="s">
        <v>138</v>
      </c>
      <c r="C1098" t="s">
        <v>139</v>
      </c>
      <c r="D1098">
        <v>8.1600000000000006E-2</v>
      </c>
    </row>
    <row r="1099" spans="1:4">
      <c r="A1099" t="s">
        <v>210</v>
      </c>
      <c r="B1099" t="s">
        <v>148</v>
      </c>
      <c r="C1099" t="s">
        <v>149</v>
      </c>
      <c r="D1099">
        <v>6.54E-2</v>
      </c>
    </row>
    <row r="1100" spans="1:4">
      <c r="A1100" t="s">
        <v>210</v>
      </c>
      <c r="B1100" t="s">
        <v>146</v>
      </c>
      <c r="C1100" t="s">
        <v>147</v>
      </c>
      <c r="D1100">
        <v>6.2100000000000002E-2</v>
      </c>
    </row>
    <row r="1101" spans="1:4">
      <c r="A1101" t="s">
        <v>210</v>
      </c>
      <c r="B1101" t="s">
        <v>144</v>
      </c>
      <c r="C1101" t="s">
        <v>145</v>
      </c>
      <c r="D1101">
        <v>9.6600000000000005E-2</v>
      </c>
    </row>
    <row r="1102" spans="1:4">
      <c r="A1102" t="s">
        <v>210</v>
      </c>
      <c r="B1102" t="s">
        <v>142</v>
      </c>
      <c r="C1102" t="s">
        <v>143</v>
      </c>
      <c r="D1102">
        <v>7.4800000000000005E-2</v>
      </c>
    </row>
    <row r="1103" spans="1:4">
      <c r="A1103" t="s">
        <v>210</v>
      </c>
      <c r="B1103" t="s">
        <v>108</v>
      </c>
      <c r="C1103" t="s">
        <v>109</v>
      </c>
      <c r="D1103">
        <v>0.13439999999999999</v>
      </c>
    </row>
    <row r="1104" spans="1:4">
      <c r="A1104" t="s">
        <v>210</v>
      </c>
      <c r="B1104" t="s">
        <v>104</v>
      </c>
      <c r="C1104" t="s">
        <v>105</v>
      </c>
      <c r="D1104">
        <v>0.12490000000000001</v>
      </c>
    </row>
    <row r="1105" spans="1:4">
      <c r="A1105" t="s">
        <v>210</v>
      </c>
      <c r="B1105" t="s">
        <v>102</v>
      </c>
      <c r="C1105" t="s">
        <v>103</v>
      </c>
      <c r="D1105">
        <v>8.4100000000000008E-2</v>
      </c>
    </row>
    <row r="1106" spans="1:4">
      <c r="A1106" t="s">
        <v>210</v>
      </c>
      <c r="B1106" t="s">
        <v>100</v>
      </c>
      <c r="C1106" t="s">
        <v>101</v>
      </c>
      <c r="D1106">
        <v>7.7800000000000008E-2</v>
      </c>
    </row>
    <row r="1107" spans="1:4">
      <c r="A1107" t="s">
        <v>210</v>
      </c>
      <c r="B1107" t="s">
        <v>98</v>
      </c>
      <c r="C1107" t="s">
        <v>99</v>
      </c>
      <c r="D1107">
        <v>8.8300000000000003E-2</v>
      </c>
    </row>
    <row r="1108" spans="1:4">
      <c r="A1108" t="s">
        <v>210</v>
      </c>
      <c r="B1108" t="s">
        <v>120</v>
      </c>
      <c r="C1108" t="s">
        <v>121</v>
      </c>
      <c r="D1108">
        <v>7.4200000000000002E-2</v>
      </c>
    </row>
    <row r="1109" spans="1:4">
      <c r="A1109" t="s">
        <v>210</v>
      </c>
      <c r="B1109" t="s">
        <v>118</v>
      </c>
      <c r="C1109" t="s">
        <v>119</v>
      </c>
      <c r="D1109">
        <v>0.10039999999999999</v>
      </c>
    </row>
    <row r="1110" spans="1:4">
      <c r="A1110" t="s">
        <v>210</v>
      </c>
      <c r="B1110" t="s">
        <v>116</v>
      </c>
      <c r="C1110" t="s">
        <v>117</v>
      </c>
      <c r="D1110">
        <v>8.6699999999999999E-2</v>
      </c>
    </row>
    <row r="1111" spans="1:4">
      <c r="A1111" t="s">
        <v>210</v>
      </c>
      <c r="B1111" t="s">
        <v>88</v>
      </c>
      <c r="C1111" t="s">
        <v>89</v>
      </c>
      <c r="D1111">
        <v>0.17780000000000001</v>
      </c>
    </row>
    <row r="1112" spans="1:4">
      <c r="A1112" t="s">
        <v>210</v>
      </c>
      <c r="B1112" t="s">
        <v>43</v>
      </c>
      <c r="C1112" t="s">
        <v>87</v>
      </c>
      <c r="D1112">
        <v>9.4500000000000001E-2</v>
      </c>
    </row>
    <row r="1113" spans="1:4">
      <c r="A1113" t="s">
        <v>210</v>
      </c>
      <c r="B1113" t="s">
        <v>156</v>
      </c>
      <c r="C1113" t="s">
        <v>157</v>
      </c>
      <c r="D1113">
        <v>7.5200000000000003E-2</v>
      </c>
    </row>
    <row r="1114" spans="1:4">
      <c r="A1114" t="s">
        <v>210</v>
      </c>
      <c r="B1114" t="s">
        <v>73</v>
      </c>
      <c r="C1114" t="s">
        <v>74</v>
      </c>
      <c r="D1114">
        <v>0.08</v>
      </c>
    </row>
    <row r="1115" spans="1:4">
      <c r="A1115" t="s">
        <v>210</v>
      </c>
      <c r="B1115" t="s">
        <v>126</v>
      </c>
      <c r="C1115" t="s">
        <v>127</v>
      </c>
      <c r="D1115">
        <v>0.13300000000000001</v>
      </c>
    </row>
    <row r="1116" spans="1:4">
      <c r="A1116" t="s">
        <v>210</v>
      </c>
      <c r="B1116" t="s">
        <v>124</v>
      </c>
      <c r="C1116" t="s">
        <v>125</v>
      </c>
      <c r="D1116">
        <v>8.8599999999999998E-2</v>
      </c>
    </row>
    <row r="1117" spans="1:4">
      <c r="A1117" t="s">
        <v>210</v>
      </c>
      <c r="B1117" t="s">
        <v>136</v>
      </c>
      <c r="C1117" t="s">
        <v>137</v>
      </c>
      <c r="D1117">
        <v>0.08</v>
      </c>
    </row>
    <row r="1118" spans="1:4">
      <c r="A1118" t="s">
        <v>211</v>
      </c>
      <c r="B1118" t="s">
        <v>154</v>
      </c>
      <c r="C1118" t="s">
        <v>155</v>
      </c>
      <c r="D1118">
        <v>9.69E-2</v>
      </c>
    </row>
    <row r="1119" spans="1:4">
      <c r="A1119" t="s">
        <v>211</v>
      </c>
      <c r="B1119" t="s">
        <v>146</v>
      </c>
      <c r="C1119" t="s">
        <v>147</v>
      </c>
      <c r="D1119">
        <v>6.2300000000000008E-2</v>
      </c>
    </row>
    <row r="1120" spans="1:4">
      <c r="A1120" t="s">
        <v>211</v>
      </c>
      <c r="B1120" t="s">
        <v>148</v>
      </c>
      <c r="C1120" t="s">
        <v>149</v>
      </c>
      <c r="D1120">
        <v>6.3700000000000007E-2</v>
      </c>
    </row>
    <row r="1121" spans="1:4">
      <c r="A1121" t="s">
        <v>211</v>
      </c>
      <c r="B1121" t="s">
        <v>138</v>
      </c>
      <c r="C1121" t="s">
        <v>139</v>
      </c>
      <c r="D1121">
        <v>7.9899999999999999E-2</v>
      </c>
    </row>
    <row r="1122" spans="1:4">
      <c r="A1122" t="s">
        <v>211</v>
      </c>
      <c r="B1122" t="s">
        <v>140</v>
      </c>
      <c r="C1122" t="s">
        <v>141</v>
      </c>
      <c r="D1122">
        <v>0.12939999999999999</v>
      </c>
    </row>
    <row r="1123" spans="1:4">
      <c r="A1123" t="s">
        <v>211</v>
      </c>
      <c r="B1123" t="s">
        <v>156</v>
      </c>
      <c r="C1123" t="s">
        <v>157</v>
      </c>
      <c r="D1123">
        <v>7.2099999999999997E-2</v>
      </c>
    </row>
    <row r="1124" spans="1:4">
      <c r="A1124" t="s">
        <v>211</v>
      </c>
      <c r="B1124" t="s">
        <v>73</v>
      </c>
      <c r="C1124" t="s">
        <v>74</v>
      </c>
      <c r="D1124">
        <v>7.6200000000000004E-2</v>
      </c>
    </row>
    <row r="1125" spans="1:4">
      <c r="A1125" t="s">
        <v>211</v>
      </c>
      <c r="B1125" t="s">
        <v>134</v>
      </c>
      <c r="C1125" t="s">
        <v>135</v>
      </c>
      <c r="D1125">
        <v>0.08</v>
      </c>
    </row>
    <row r="1126" spans="1:4">
      <c r="A1126" t="s">
        <v>211</v>
      </c>
      <c r="B1126" t="s">
        <v>182</v>
      </c>
      <c r="C1126" t="s">
        <v>183</v>
      </c>
      <c r="D1126">
        <v>8.7799999999999989E-2</v>
      </c>
    </row>
    <row r="1127" spans="1:4">
      <c r="A1127" t="s">
        <v>211</v>
      </c>
      <c r="B1127" t="s">
        <v>184</v>
      </c>
      <c r="C1127" t="s">
        <v>185</v>
      </c>
      <c r="D1127">
        <v>0.11630000000000001</v>
      </c>
    </row>
    <row r="1128" spans="1:4">
      <c r="A1128" t="s">
        <v>211</v>
      </c>
      <c r="B1128" t="s">
        <v>158</v>
      </c>
      <c r="C1128" t="s">
        <v>159</v>
      </c>
      <c r="D1128">
        <v>9.7300000000000011E-2</v>
      </c>
    </row>
    <row r="1129" spans="1:4">
      <c r="A1129" t="s">
        <v>211</v>
      </c>
      <c r="B1129" t="s">
        <v>160</v>
      </c>
      <c r="C1129" t="s">
        <v>161</v>
      </c>
      <c r="D1129">
        <v>6.9000000000000006E-2</v>
      </c>
    </row>
    <row r="1130" spans="1:4">
      <c r="A1130" t="s">
        <v>211</v>
      </c>
      <c r="B1130" t="s">
        <v>162</v>
      </c>
      <c r="C1130" t="s">
        <v>163</v>
      </c>
      <c r="D1130">
        <v>7.6499999999999999E-2</v>
      </c>
    </row>
    <row r="1131" spans="1:4">
      <c r="A1131" t="s">
        <v>211</v>
      </c>
      <c r="B1131" t="s">
        <v>110</v>
      </c>
      <c r="C1131" t="s">
        <v>111</v>
      </c>
      <c r="D1131">
        <v>6.9599999999999995E-2</v>
      </c>
    </row>
    <row r="1132" spans="1:4">
      <c r="A1132" t="s">
        <v>211</v>
      </c>
      <c r="B1132" t="s">
        <v>112</v>
      </c>
      <c r="C1132" t="s">
        <v>113</v>
      </c>
      <c r="D1132">
        <v>7.8600000000000003E-2</v>
      </c>
    </row>
    <row r="1133" spans="1:4">
      <c r="A1133" t="s">
        <v>211</v>
      </c>
      <c r="B1133" t="s">
        <v>114</v>
      </c>
      <c r="C1133" t="s">
        <v>115</v>
      </c>
      <c r="D1133">
        <v>6.9699999999999998E-2</v>
      </c>
    </row>
    <row r="1134" spans="1:4">
      <c r="A1134" t="s">
        <v>211</v>
      </c>
      <c r="B1134" t="s">
        <v>75</v>
      </c>
      <c r="C1134" t="s">
        <v>76</v>
      </c>
      <c r="D1134">
        <v>8.2100000000000006E-2</v>
      </c>
    </row>
    <row r="1135" spans="1:4">
      <c r="A1135" t="s">
        <v>211</v>
      </c>
      <c r="B1135" t="s">
        <v>77</v>
      </c>
      <c r="C1135" t="s">
        <v>78</v>
      </c>
      <c r="D1135">
        <v>7.9200000000000007E-2</v>
      </c>
    </row>
    <row r="1136" spans="1:4">
      <c r="A1136" t="s">
        <v>211</v>
      </c>
      <c r="B1136" t="s">
        <v>172</v>
      </c>
      <c r="C1136" t="s">
        <v>173</v>
      </c>
      <c r="D1136">
        <v>8.3299999999999999E-2</v>
      </c>
    </row>
    <row r="1137" spans="1:4">
      <c r="A1137" t="s">
        <v>211</v>
      </c>
      <c r="B1137" t="s">
        <v>174</v>
      </c>
      <c r="C1137" t="s">
        <v>175</v>
      </c>
      <c r="D1137">
        <v>0.11750000000000001</v>
      </c>
    </row>
    <row r="1138" spans="1:4">
      <c r="A1138" t="s">
        <v>211</v>
      </c>
      <c r="B1138" t="s">
        <v>79</v>
      </c>
      <c r="C1138" t="s">
        <v>80</v>
      </c>
      <c r="D1138">
        <v>7.8E-2</v>
      </c>
    </row>
    <row r="1139" spans="1:4">
      <c r="A1139" t="s">
        <v>211</v>
      </c>
      <c r="B1139" t="s">
        <v>81</v>
      </c>
      <c r="C1139" t="s">
        <v>82</v>
      </c>
      <c r="D1139">
        <v>0.1216</v>
      </c>
    </row>
    <row r="1140" spans="1:4">
      <c r="A1140" t="s">
        <v>211</v>
      </c>
      <c r="B1140" t="s">
        <v>83</v>
      </c>
      <c r="C1140" t="s">
        <v>84</v>
      </c>
      <c r="D1140">
        <v>8.0500000000000002E-2</v>
      </c>
    </row>
    <row r="1141" spans="1:4">
      <c r="A1141" t="s">
        <v>211</v>
      </c>
      <c r="B1141" t="s">
        <v>85</v>
      </c>
      <c r="C1141" t="s">
        <v>86</v>
      </c>
      <c r="D1141">
        <v>6.1100000000000002E-2</v>
      </c>
    </row>
    <row r="1142" spans="1:4">
      <c r="A1142" t="s">
        <v>211</v>
      </c>
      <c r="B1142" t="s">
        <v>90</v>
      </c>
      <c r="C1142" t="s">
        <v>91</v>
      </c>
      <c r="D1142">
        <v>7.740000000000001E-2</v>
      </c>
    </row>
    <row r="1143" spans="1:4">
      <c r="A1143" t="s">
        <v>211</v>
      </c>
      <c r="B1143" t="s">
        <v>124</v>
      </c>
      <c r="C1143" t="s">
        <v>125</v>
      </c>
      <c r="D1143">
        <v>8.4600000000000009E-2</v>
      </c>
    </row>
    <row r="1144" spans="1:4">
      <c r="A1144" t="s">
        <v>211</v>
      </c>
      <c r="B1144" t="s">
        <v>126</v>
      </c>
      <c r="C1144" t="s">
        <v>127</v>
      </c>
      <c r="D1144">
        <v>0.1244</v>
      </c>
    </row>
    <row r="1145" spans="1:4">
      <c r="A1145" t="s">
        <v>211</v>
      </c>
      <c r="B1145" t="s">
        <v>92</v>
      </c>
      <c r="C1145" t="s">
        <v>93</v>
      </c>
      <c r="D1145">
        <v>8.9600000000000013E-2</v>
      </c>
    </row>
    <row r="1146" spans="1:4">
      <c r="A1146" t="s">
        <v>211</v>
      </c>
      <c r="B1146" t="s">
        <v>94</v>
      </c>
      <c r="C1146" t="s">
        <v>95</v>
      </c>
      <c r="D1146">
        <v>7.2999999999999995E-2</v>
      </c>
    </row>
    <row r="1147" spans="1:4">
      <c r="A1147" t="s">
        <v>211</v>
      </c>
      <c r="B1147" t="s">
        <v>96</v>
      </c>
      <c r="C1147" t="s">
        <v>97</v>
      </c>
      <c r="D1147">
        <v>8.3699999999999997E-2</v>
      </c>
    </row>
    <row r="1148" spans="1:4">
      <c r="A1148" t="s">
        <v>211</v>
      </c>
      <c r="B1148" t="s">
        <v>122</v>
      </c>
      <c r="C1148" t="s">
        <v>123</v>
      </c>
      <c r="D1148">
        <v>6.0999999999999999E-2</v>
      </c>
    </row>
    <row r="1149" spans="1:4">
      <c r="A1149" t="s">
        <v>211</v>
      </c>
      <c r="B1149" t="s">
        <v>128</v>
      </c>
      <c r="C1149" t="s">
        <v>129</v>
      </c>
      <c r="D1149">
        <v>0.18059999999999998</v>
      </c>
    </row>
    <row r="1150" spans="1:4">
      <c r="A1150" t="s">
        <v>211</v>
      </c>
      <c r="B1150" t="s">
        <v>130</v>
      </c>
      <c r="C1150" t="s">
        <v>131</v>
      </c>
      <c r="D1150">
        <v>7.8600000000000003E-2</v>
      </c>
    </row>
    <row r="1151" spans="1:4">
      <c r="A1151" t="s">
        <v>211</v>
      </c>
      <c r="B1151" t="s">
        <v>132</v>
      </c>
      <c r="C1151" t="s">
        <v>133</v>
      </c>
      <c r="D1151">
        <v>8.9900000000000008E-2</v>
      </c>
    </row>
    <row r="1152" spans="1:4">
      <c r="A1152" t="s">
        <v>211</v>
      </c>
      <c r="B1152" t="s">
        <v>186</v>
      </c>
      <c r="C1152" t="s">
        <v>187</v>
      </c>
      <c r="D1152">
        <v>8.4199999999999997E-2</v>
      </c>
    </row>
    <row r="1153" spans="1:4">
      <c r="A1153" t="s">
        <v>211</v>
      </c>
      <c r="B1153" t="s">
        <v>188</v>
      </c>
      <c r="C1153" t="s">
        <v>189</v>
      </c>
      <c r="D1153">
        <v>0.122</v>
      </c>
    </row>
    <row r="1154" spans="1:4">
      <c r="A1154" t="s">
        <v>211</v>
      </c>
      <c r="B1154" t="s">
        <v>136</v>
      </c>
      <c r="C1154" t="s">
        <v>137</v>
      </c>
      <c r="D1154">
        <v>7.3599999999999999E-2</v>
      </c>
    </row>
    <row r="1155" spans="1:4">
      <c r="A1155" t="s">
        <v>211</v>
      </c>
      <c r="B1155" t="s">
        <v>43</v>
      </c>
      <c r="C1155" t="s">
        <v>87</v>
      </c>
      <c r="D1155">
        <v>8.9499999999999996E-2</v>
      </c>
    </row>
    <row r="1156" spans="1:4">
      <c r="A1156" t="s">
        <v>211</v>
      </c>
      <c r="B1156" t="s">
        <v>88</v>
      </c>
      <c r="C1156" t="s">
        <v>89</v>
      </c>
      <c r="D1156">
        <v>0.15840000000000001</v>
      </c>
    </row>
    <row r="1157" spans="1:4">
      <c r="A1157" t="s">
        <v>211</v>
      </c>
      <c r="B1157" t="s">
        <v>106</v>
      </c>
      <c r="C1157" t="s">
        <v>107</v>
      </c>
      <c r="D1157">
        <v>0.1011</v>
      </c>
    </row>
    <row r="1158" spans="1:4">
      <c r="A1158" t="s">
        <v>211</v>
      </c>
      <c r="B1158" t="s">
        <v>116</v>
      </c>
      <c r="C1158" t="s">
        <v>117</v>
      </c>
      <c r="D1158">
        <v>8.2400000000000001E-2</v>
      </c>
    </row>
    <row r="1159" spans="1:4">
      <c r="A1159" t="s">
        <v>211</v>
      </c>
      <c r="B1159" t="s">
        <v>118</v>
      </c>
      <c r="C1159" t="s">
        <v>119</v>
      </c>
      <c r="D1159">
        <v>9.0500000000000011E-2</v>
      </c>
    </row>
    <row r="1160" spans="1:4">
      <c r="A1160" t="s">
        <v>211</v>
      </c>
      <c r="B1160" t="s">
        <v>120</v>
      </c>
      <c r="C1160" t="s">
        <v>121</v>
      </c>
      <c r="D1160">
        <v>7.1199999999999999E-2</v>
      </c>
    </row>
    <row r="1161" spans="1:4">
      <c r="A1161" t="s">
        <v>211</v>
      </c>
      <c r="B1161" t="s">
        <v>98</v>
      </c>
      <c r="C1161" t="s">
        <v>99</v>
      </c>
      <c r="D1161">
        <v>8.3299999999999999E-2</v>
      </c>
    </row>
    <row r="1162" spans="1:4">
      <c r="A1162" t="s">
        <v>211</v>
      </c>
      <c r="B1162" t="s">
        <v>100</v>
      </c>
      <c r="C1162" t="s">
        <v>101</v>
      </c>
      <c r="D1162">
        <v>7.5700000000000003E-2</v>
      </c>
    </row>
    <row r="1163" spans="1:4">
      <c r="A1163" t="s">
        <v>211</v>
      </c>
      <c r="B1163" t="s">
        <v>102</v>
      </c>
      <c r="C1163" t="s">
        <v>103</v>
      </c>
      <c r="D1163">
        <v>8.2799999999999999E-2</v>
      </c>
    </row>
    <row r="1164" spans="1:4">
      <c r="A1164" t="s">
        <v>211</v>
      </c>
      <c r="B1164" t="s">
        <v>104</v>
      </c>
      <c r="C1164" t="s">
        <v>105</v>
      </c>
      <c r="D1164">
        <v>0.11810000000000001</v>
      </c>
    </row>
    <row r="1165" spans="1:4">
      <c r="A1165" t="s">
        <v>211</v>
      </c>
      <c r="B1165" t="s">
        <v>108</v>
      </c>
      <c r="C1165" t="s">
        <v>109</v>
      </c>
      <c r="D1165">
        <v>0.1191</v>
      </c>
    </row>
    <row r="1166" spans="1:4">
      <c r="A1166" t="s">
        <v>211</v>
      </c>
      <c r="B1166" t="s">
        <v>142</v>
      </c>
      <c r="C1166" t="s">
        <v>143</v>
      </c>
      <c r="D1166">
        <v>7.2099999999999997E-2</v>
      </c>
    </row>
    <row r="1167" spans="1:4">
      <c r="A1167" t="s">
        <v>211</v>
      </c>
      <c r="B1167" t="s">
        <v>144</v>
      </c>
      <c r="C1167" t="s">
        <v>145</v>
      </c>
      <c r="D1167">
        <v>9.0700000000000003E-2</v>
      </c>
    </row>
    <row r="1168" spans="1:4">
      <c r="A1168" t="s">
        <v>211</v>
      </c>
      <c r="B1168" t="s">
        <v>164</v>
      </c>
      <c r="C1168" t="s">
        <v>165</v>
      </c>
      <c r="D1168">
        <v>8.1199999999999994E-2</v>
      </c>
    </row>
    <row r="1169" spans="1:4">
      <c r="A1169" t="s">
        <v>211</v>
      </c>
      <c r="B1169" t="s">
        <v>166</v>
      </c>
      <c r="C1169" t="s">
        <v>167</v>
      </c>
      <c r="D1169">
        <v>0.12189999999999999</v>
      </c>
    </row>
    <row r="1170" spans="1:4">
      <c r="A1170" t="s">
        <v>211</v>
      </c>
      <c r="B1170" t="s">
        <v>168</v>
      </c>
      <c r="C1170" t="s">
        <v>169</v>
      </c>
      <c r="D1170">
        <v>9.5799999999999996E-2</v>
      </c>
    </row>
    <row r="1171" spans="1:4">
      <c r="A1171" t="s">
        <v>211</v>
      </c>
      <c r="B1171" t="s">
        <v>170</v>
      </c>
      <c r="C1171" t="s">
        <v>171</v>
      </c>
      <c r="D1171">
        <v>7.1800000000000003E-2</v>
      </c>
    </row>
    <row r="1172" spans="1:4">
      <c r="A1172" t="s">
        <v>211</v>
      </c>
      <c r="B1172" t="s">
        <v>190</v>
      </c>
      <c r="C1172" t="s">
        <v>191</v>
      </c>
      <c r="D1172">
        <v>7.7200000000000005E-2</v>
      </c>
    </row>
    <row r="1173" spans="1:4">
      <c r="A1173" t="s">
        <v>211</v>
      </c>
      <c r="B1173" t="s">
        <v>192</v>
      </c>
      <c r="C1173" t="s">
        <v>193</v>
      </c>
      <c r="D1173">
        <v>8.4499999999999992E-2</v>
      </c>
    </row>
    <row r="1174" spans="1:4">
      <c r="A1174" t="s">
        <v>211</v>
      </c>
      <c r="B1174" t="s">
        <v>71</v>
      </c>
      <c r="C1174" t="s">
        <v>72</v>
      </c>
      <c r="D1174">
        <v>6.7900000000000002E-2</v>
      </c>
    </row>
    <row r="1175" spans="1:4">
      <c r="A1175" t="s">
        <v>211</v>
      </c>
      <c r="B1175" t="s">
        <v>176</v>
      </c>
      <c r="C1175" t="s">
        <v>177</v>
      </c>
      <c r="D1175">
        <v>8.4499999999999992E-2</v>
      </c>
    </row>
    <row r="1176" spans="1:4">
      <c r="A1176" t="s">
        <v>211</v>
      </c>
      <c r="B1176" t="s">
        <v>178</v>
      </c>
      <c r="C1176" t="s">
        <v>179</v>
      </c>
      <c r="D1176">
        <v>0.1454</v>
      </c>
    </row>
    <row r="1177" spans="1:4">
      <c r="A1177" t="s">
        <v>211</v>
      </c>
      <c r="B1177" t="s">
        <v>180</v>
      </c>
      <c r="C1177" t="s">
        <v>181</v>
      </c>
      <c r="D1177">
        <v>8.6699999999999999E-2</v>
      </c>
    </row>
    <row r="1178" spans="1:4">
      <c r="A1178" t="s">
        <v>211</v>
      </c>
      <c r="B1178" t="s">
        <v>150</v>
      </c>
      <c r="C1178" t="s">
        <v>151</v>
      </c>
      <c r="D1178">
        <v>0.11230000000000001</v>
      </c>
    </row>
    <row r="1179" spans="1:4">
      <c r="A1179" t="s">
        <v>211</v>
      </c>
      <c r="B1179" t="s">
        <v>152</v>
      </c>
      <c r="C1179" t="s">
        <v>153</v>
      </c>
      <c r="D1179">
        <v>0.12490000000000001</v>
      </c>
    </row>
    <row r="1180" spans="1:4">
      <c r="A1180" t="s">
        <v>212</v>
      </c>
      <c r="B1180" t="s">
        <v>73</v>
      </c>
      <c r="C1180" t="s">
        <v>74</v>
      </c>
      <c r="D1180">
        <v>7.3899999999999993E-2</v>
      </c>
    </row>
    <row r="1181" spans="1:4">
      <c r="A1181" t="s">
        <v>212</v>
      </c>
      <c r="B1181" t="s">
        <v>138</v>
      </c>
      <c r="C1181" t="s">
        <v>139</v>
      </c>
      <c r="D1181">
        <v>7.7600000000000002E-2</v>
      </c>
    </row>
    <row r="1182" spans="1:4">
      <c r="A1182" t="s">
        <v>212</v>
      </c>
      <c r="B1182" t="s">
        <v>142</v>
      </c>
      <c r="C1182" t="s">
        <v>143</v>
      </c>
      <c r="D1182">
        <v>7.0400000000000004E-2</v>
      </c>
    </row>
    <row r="1183" spans="1:4">
      <c r="A1183" t="s">
        <v>212</v>
      </c>
      <c r="B1183" t="s">
        <v>144</v>
      </c>
      <c r="C1183" t="s">
        <v>145</v>
      </c>
      <c r="D1183">
        <v>8.6699999999999999E-2</v>
      </c>
    </row>
    <row r="1184" spans="1:4">
      <c r="A1184" t="s">
        <v>212</v>
      </c>
      <c r="B1184" t="s">
        <v>146</v>
      </c>
      <c r="C1184" t="s">
        <v>147</v>
      </c>
      <c r="D1184">
        <v>6.2400000000000004E-2</v>
      </c>
    </row>
    <row r="1185" spans="1:4">
      <c r="A1185" t="s">
        <v>212</v>
      </c>
      <c r="B1185" t="s">
        <v>148</v>
      </c>
      <c r="C1185" t="s">
        <v>149</v>
      </c>
      <c r="D1185">
        <v>6.3100000000000003E-2</v>
      </c>
    </row>
    <row r="1186" spans="1:4">
      <c r="A1186" t="s">
        <v>212</v>
      </c>
      <c r="B1186" t="s">
        <v>43</v>
      </c>
      <c r="C1186" t="s">
        <v>87</v>
      </c>
      <c r="D1186">
        <v>8.7200000000000014E-2</v>
      </c>
    </row>
    <row r="1187" spans="1:4">
      <c r="A1187" t="s">
        <v>212</v>
      </c>
      <c r="B1187" t="s">
        <v>88</v>
      </c>
      <c r="C1187" t="s">
        <v>89</v>
      </c>
      <c r="D1187">
        <v>0.14849999999999999</v>
      </c>
    </row>
    <row r="1188" spans="1:4">
      <c r="A1188" t="s">
        <v>212</v>
      </c>
      <c r="B1188" t="s">
        <v>106</v>
      </c>
      <c r="C1188" t="s">
        <v>107</v>
      </c>
      <c r="D1188">
        <v>0.1011</v>
      </c>
    </row>
    <row r="1189" spans="1:4">
      <c r="A1189" t="s">
        <v>212</v>
      </c>
      <c r="B1189" t="s">
        <v>116</v>
      </c>
      <c r="C1189" t="s">
        <v>117</v>
      </c>
      <c r="D1189">
        <v>8.0199999999999994E-2</v>
      </c>
    </row>
    <row r="1190" spans="1:4">
      <c r="A1190" t="s">
        <v>212</v>
      </c>
      <c r="B1190" t="s">
        <v>118</v>
      </c>
      <c r="C1190" t="s">
        <v>119</v>
      </c>
      <c r="D1190">
        <v>8.6099999999999996E-2</v>
      </c>
    </row>
    <row r="1191" spans="1:4">
      <c r="A1191" t="s">
        <v>212</v>
      </c>
      <c r="B1191" t="s">
        <v>120</v>
      </c>
      <c r="C1191" t="s">
        <v>121</v>
      </c>
      <c r="D1191">
        <v>6.7799999999999999E-2</v>
      </c>
    </row>
    <row r="1192" spans="1:4">
      <c r="A1192" t="s">
        <v>212</v>
      </c>
      <c r="B1192" t="s">
        <v>126</v>
      </c>
      <c r="C1192" t="s">
        <v>127</v>
      </c>
      <c r="D1192">
        <v>0.1198</v>
      </c>
    </row>
    <row r="1193" spans="1:4">
      <c r="A1193" t="s">
        <v>212</v>
      </c>
      <c r="B1193" t="s">
        <v>124</v>
      </c>
      <c r="C1193" t="s">
        <v>125</v>
      </c>
      <c r="D1193">
        <v>8.3500000000000005E-2</v>
      </c>
    </row>
    <row r="1194" spans="1:4">
      <c r="A1194" t="s">
        <v>212</v>
      </c>
      <c r="B1194" t="s">
        <v>136</v>
      </c>
      <c r="C1194" t="s">
        <v>137</v>
      </c>
      <c r="D1194">
        <v>7.2400000000000006E-2</v>
      </c>
    </row>
    <row r="1195" spans="1:4">
      <c r="A1195" t="s">
        <v>212</v>
      </c>
      <c r="B1195" t="s">
        <v>188</v>
      </c>
      <c r="C1195" t="s">
        <v>189</v>
      </c>
      <c r="D1195">
        <v>0.12230000000000001</v>
      </c>
    </row>
    <row r="1196" spans="1:4">
      <c r="A1196" t="s">
        <v>212</v>
      </c>
      <c r="B1196" t="s">
        <v>186</v>
      </c>
      <c r="C1196" t="s">
        <v>187</v>
      </c>
      <c r="D1196">
        <v>8.1400000000000014E-2</v>
      </c>
    </row>
    <row r="1197" spans="1:4">
      <c r="A1197" t="s">
        <v>212</v>
      </c>
      <c r="B1197" t="s">
        <v>184</v>
      </c>
      <c r="C1197" t="s">
        <v>185</v>
      </c>
      <c r="D1197">
        <v>0.11310000000000001</v>
      </c>
    </row>
    <row r="1198" spans="1:4">
      <c r="A1198" t="s">
        <v>212</v>
      </c>
      <c r="B1198" t="s">
        <v>182</v>
      </c>
      <c r="C1198" t="s">
        <v>183</v>
      </c>
      <c r="D1198">
        <v>8.5900000000000004E-2</v>
      </c>
    </row>
    <row r="1199" spans="1:4">
      <c r="A1199" t="s">
        <v>212</v>
      </c>
      <c r="B1199" t="s">
        <v>134</v>
      </c>
      <c r="C1199" t="s">
        <v>135</v>
      </c>
      <c r="D1199">
        <v>7.8399999999999997E-2</v>
      </c>
    </row>
    <row r="1200" spans="1:4">
      <c r="A1200" t="s">
        <v>212</v>
      </c>
      <c r="B1200" t="s">
        <v>132</v>
      </c>
      <c r="C1200" t="s">
        <v>133</v>
      </c>
      <c r="D1200">
        <v>8.5500000000000007E-2</v>
      </c>
    </row>
    <row r="1201" spans="1:4">
      <c r="A1201" t="s">
        <v>212</v>
      </c>
      <c r="B1201" t="s">
        <v>130</v>
      </c>
      <c r="C1201" t="s">
        <v>131</v>
      </c>
      <c r="D1201">
        <v>7.6999999999999999E-2</v>
      </c>
    </row>
    <row r="1202" spans="1:4">
      <c r="A1202" t="s">
        <v>212</v>
      </c>
      <c r="B1202" t="s">
        <v>128</v>
      </c>
      <c r="C1202" t="s">
        <v>129</v>
      </c>
      <c r="D1202">
        <v>0.1673</v>
      </c>
    </row>
    <row r="1203" spans="1:4">
      <c r="A1203" t="s">
        <v>212</v>
      </c>
      <c r="B1203" t="s">
        <v>114</v>
      </c>
      <c r="C1203" t="s">
        <v>115</v>
      </c>
      <c r="D1203">
        <v>6.9599999999999995E-2</v>
      </c>
    </row>
    <row r="1204" spans="1:4">
      <c r="A1204" t="s">
        <v>212</v>
      </c>
      <c r="B1204" t="s">
        <v>112</v>
      </c>
      <c r="C1204" t="s">
        <v>113</v>
      </c>
      <c r="D1204">
        <v>7.5600000000000001E-2</v>
      </c>
    </row>
    <row r="1205" spans="1:4">
      <c r="A1205" t="s">
        <v>212</v>
      </c>
      <c r="B1205" t="s">
        <v>110</v>
      </c>
      <c r="C1205" t="s">
        <v>111</v>
      </c>
      <c r="D1205">
        <v>6.8699999999999997E-2</v>
      </c>
    </row>
    <row r="1206" spans="1:4">
      <c r="A1206" t="s">
        <v>212</v>
      </c>
      <c r="B1206" t="s">
        <v>154</v>
      </c>
      <c r="C1206" t="s">
        <v>155</v>
      </c>
      <c r="D1206">
        <v>9.0200000000000002E-2</v>
      </c>
    </row>
    <row r="1207" spans="1:4">
      <c r="A1207" t="s">
        <v>212</v>
      </c>
      <c r="B1207" t="s">
        <v>152</v>
      </c>
      <c r="C1207" t="s">
        <v>153</v>
      </c>
      <c r="D1207">
        <v>0.1198</v>
      </c>
    </row>
    <row r="1208" spans="1:4">
      <c r="A1208" t="s">
        <v>212</v>
      </c>
      <c r="B1208" t="s">
        <v>150</v>
      </c>
      <c r="C1208" t="s">
        <v>151</v>
      </c>
      <c r="D1208">
        <v>0.1067</v>
      </c>
    </row>
    <row r="1209" spans="1:4">
      <c r="A1209" t="s">
        <v>212</v>
      </c>
      <c r="B1209" t="s">
        <v>180</v>
      </c>
      <c r="C1209" t="s">
        <v>181</v>
      </c>
      <c r="D1209">
        <v>8.6899999999999991E-2</v>
      </c>
    </row>
    <row r="1210" spans="1:4">
      <c r="A1210" t="s">
        <v>212</v>
      </c>
      <c r="B1210" t="s">
        <v>178</v>
      </c>
      <c r="C1210" t="s">
        <v>179</v>
      </c>
      <c r="D1210">
        <v>0.1431</v>
      </c>
    </row>
    <row r="1211" spans="1:4">
      <c r="A1211" t="s">
        <v>212</v>
      </c>
      <c r="B1211" t="s">
        <v>176</v>
      </c>
      <c r="C1211" t="s">
        <v>177</v>
      </c>
      <c r="D1211">
        <v>8.320000000000001E-2</v>
      </c>
    </row>
    <row r="1212" spans="1:4">
      <c r="A1212" t="s">
        <v>212</v>
      </c>
      <c r="B1212" t="s">
        <v>71</v>
      </c>
      <c r="C1212" t="s">
        <v>72</v>
      </c>
      <c r="D1212">
        <v>6.4899999999999999E-2</v>
      </c>
    </row>
    <row r="1213" spans="1:4">
      <c r="A1213" t="s">
        <v>212</v>
      </c>
      <c r="B1213" t="s">
        <v>192</v>
      </c>
      <c r="C1213" t="s">
        <v>193</v>
      </c>
      <c r="D1213">
        <v>8.2599999999999993E-2</v>
      </c>
    </row>
    <row r="1214" spans="1:4">
      <c r="A1214" t="s">
        <v>212</v>
      </c>
      <c r="B1214" t="s">
        <v>108</v>
      </c>
      <c r="C1214" t="s">
        <v>109</v>
      </c>
      <c r="D1214">
        <v>0.1168</v>
      </c>
    </row>
    <row r="1215" spans="1:4">
      <c r="A1215" t="s">
        <v>212</v>
      </c>
      <c r="B1215" t="s">
        <v>104</v>
      </c>
      <c r="C1215" t="s">
        <v>105</v>
      </c>
      <c r="D1215">
        <v>0.1162</v>
      </c>
    </row>
    <row r="1216" spans="1:4">
      <c r="A1216" t="s">
        <v>212</v>
      </c>
      <c r="B1216" t="s">
        <v>102</v>
      </c>
      <c r="C1216" t="s">
        <v>103</v>
      </c>
      <c r="D1216">
        <v>8.1500000000000003E-2</v>
      </c>
    </row>
    <row r="1217" spans="1:4">
      <c r="A1217" t="s">
        <v>212</v>
      </c>
      <c r="B1217" t="s">
        <v>100</v>
      </c>
      <c r="C1217" t="s">
        <v>101</v>
      </c>
      <c r="D1217">
        <v>7.4200000000000002E-2</v>
      </c>
    </row>
    <row r="1218" spans="1:4">
      <c r="A1218" t="s">
        <v>212</v>
      </c>
      <c r="B1218" t="s">
        <v>98</v>
      </c>
      <c r="C1218" t="s">
        <v>99</v>
      </c>
      <c r="D1218">
        <v>8.1000000000000003E-2</v>
      </c>
    </row>
    <row r="1219" spans="1:4">
      <c r="A1219" t="s">
        <v>212</v>
      </c>
      <c r="B1219" t="s">
        <v>190</v>
      </c>
      <c r="C1219" t="s">
        <v>191</v>
      </c>
      <c r="D1219">
        <v>7.4700000000000003E-2</v>
      </c>
    </row>
    <row r="1220" spans="1:4">
      <c r="A1220" t="s">
        <v>212</v>
      </c>
      <c r="B1220" t="s">
        <v>170</v>
      </c>
      <c r="C1220" t="s">
        <v>171</v>
      </c>
      <c r="D1220">
        <v>7.0599999999999996E-2</v>
      </c>
    </row>
    <row r="1221" spans="1:4">
      <c r="A1221" t="s">
        <v>212</v>
      </c>
      <c r="B1221" t="s">
        <v>168</v>
      </c>
      <c r="C1221" t="s">
        <v>169</v>
      </c>
      <c r="D1221">
        <v>9.5899999999999999E-2</v>
      </c>
    </row>
    <row r="1222" spans="1:4">
      <c r="A1222" t="s">
        <v>212</v>
      </c>
      <c r="B1222" t="s">
        <v>166</v>
      </c>
      <c r="C1222" t="s">
        <v>167</v>
      </c>
      <c r="D1222">
        <v>0.11609999999999999</v>
      </c>
    </row>
    <row r="1223" spans="1:4">
      <c r="A1223" t="s">
        <v>212</v>
      </c>
      <c r="B1223" t="s">
        <v>164</v>
      </c>
      <c r="C1223" t="s">
        <v>165</v>
      </c>
      <c r="D1223">
        <v>8.0100000000000005E-2</v>
      </c>
    </row>
    <row r="1224" spans="1:4">
      <c r="A1224" t="s">
        <v>212</v>
      </c>
      <c r="B1224" t="s">
        <v>162</v>
      </c>
      <c r="C1224" t="s">
        <v>163</v>
      </c>
      <c r="D1224">
        <v>7.4700000000000003E-2</v>
      </c>
    </row>
    <row r="1225" spans="1:4">
      <c r="A1225" t="s">
        <v>212</v>
      </c>
      <c r="B1225" t="s">
        <v>160</v>
      </c>
      <c r="C1225" t="s">
        <v>161</v>
      </c>
      <c r="D1225">
        <v>6.5500000000000003E-2</v>
      </c>
    </row>
    <row r="1226" spans="1:4">
      <c r="A1226" t="s">
        <v>212</v>
      </c>
      <c r="B1226" t="s">
        <v>158</v>
      </c>
      <c r="C1226" t="s">
        <v>159</v>
      </c>
      <c r="D1226">
        <v>9.1600000000000001E-2</v>
      </c>
    </row>
    <row r="1227" spans="1:4">
      <c r="A1227" t="s">
        <v>212</v>
      </c>
      <c r="B1227" t="s">
        <v>156</v>
      </c>
      <c r="C1227" t="s">
        <v>157</v>
      </c>
      <c r="D1227">
        <v>6.9000000000000006E-2</v>
      </c>
    </row>
    <row r="1228" spans="1:4">
      <c r="A1228" t="s">
        <v>212</v>
      </c>
      <c r="B1228" t="s">
        <v>122</v>
      </c>
      <c r="C1228" t="s">
        <v>123</v>
      </c>
      <c r="D1228">
        <v>6.2400000000000004E-2</v>
      </c>
    </row>
    <row r="1229" spans="1:4">
      <c r="A1229" t="s">
        <v>212</v>
      </c>
      <c r="B1229" t="s">
        <v>96</v>
      </c>
      <c r="C1229" t="s">
        <v>97</v>
      </c>
      <c r="D1229">
        <v>8.3800000000000013E-2</v>
      </c>
    </row>
    <row r="1230" spans="1:4">
      <c r="A1230" t="s">
        <v>212</v>
      </c>
      <c r="B1230" t="s">
        <v>94</v>
      </c>
      <c r="C1230" t="s">
        <v>95</v>
      </c>
      <c r="D1230">
        <v>7.0400000000000004E-2</v>
      </c>
    </row>
    <row r="1231" spans="1:4">
      <c r="A1231" t="s">
        <v>212</v>
      </c>
      <c r="B1231" t="s">
        <v>92</v>
      </c>
      <c r="C1231" t="s">
        <v>93</v>
      </c>
      <c r="D1231">
        <v>8.5699999999999998E-2</v>
      </c>
    </row>
    <row r="1232" spans="1:4">
      <c r="A1232" t="s">
        <v>212</v>
      </c>
      <c r="B1232" t="s">
        <v>90</v>
      </c>
      <c r="C1232" t="s">
        <v>91</v>
      </c>
      <c r="D1232">
        <v>7.7100000000000002E-2</v>
      </c>
    </row>
    <row r="1233" spans="1:4">
      <c r="A1233" t="s">
        <v>212</v>
      </c>
      <c r="B1233" t="s">
        <v>85</v>
      </c>
      <c r="C1233" t="s">
        <v>86</v>
      </c>
      <c r="D1233">
        <v>5.8099999999999999E-2</v>
      </c>
    </row>
    <row r="1234" spans="1:4">
      <c r="A1234" t="s">
        <v>212</v>
      </c>
      <c r="B1234" t="s">
        <v>83</v>
      </c>
      <c r="C1234" t="s">
        <v>84</v>
      </c>
      <c r="D1234">
        <v>7.8399999999999997E-2</v>
      </c>
    </row>
    <row r="1235" spans="1:4">
      <c r="A1235" t="s">
        <v>212</v>
      </c>
      <c r="B1235" t="s">
        <v>81</v>
      </c>
      <c r="C1235" t="s">
        <v>82</v>
      </c>
      <c r="D1235">
        <v>0.12369999999999999</v>
      </c>
    </row>
    <row r="1236" spans="1:4">
      <c r="A1236" t="s">
        <v>212</v>
      </c>
      <c r="B1236" t="s">
        <v>79</v>
      </c>
      <c r="C1236" t="s">
        <v>80</v>
      </c>
      <c r="D1236">
        <v>7.7300000000000008E-2</v>
      </c>
    </row>
    <row r="1237" spans="1:4">
      <c r="A1237" t="s">
        <v>212</v>
      </c>
      <c r="B1237" t="s">
        <v>174</v>
      </c>
      <c r="C1237" t="s">
        <v>175</v>
      </c>
      <c r="D1237">
        <v>0.11599999999999999</v>
      </c>
    </row>
    <row r="1238" spans="1:4">
      <c r="A1238" t="s">
        <v>212</v>
      </c>
      <c r="B1238" t="s">
        <v>172</v>
      </c>
      <c r="C1238" t="s">
        <v>173</v>
      </c>
      <c r="D1238">
        <v>8.3500000000000005E-2</v>
      </c>
    </row>
    <row r="1239" spans="1:4">
      <c r="A1239" t="s">
        <v>212</v>
      </c>
      <c r="B1239" t="s">
        <v>77</v>
      </c>
      <c r="C1239" t="s">
        <v>78</v>
      </c>
      <c r="D1239">
        <v>7.6499999999999999E-2</v>
      </c>
    </row>
    <row r="1240" spans="1:4">
      <c r="A1240" t="s">
        <v>212</v>
      </c>
      <c r="B1240" t="s">
        <v>75</v>
      </c>
      <c r="C1240" t="s">
        <v>76</v>
      </c>
      <c r="D1240">
        <v>7.5999999999999998E-2</v>
      </c>
    </row>
    <row r="1241" spans="1:4">
      <c r="A1241" t="s">
        <v>212</v>
      </c>
      <c r="B1241" t="s">
        <v>140</v>
      </c>
      <c r="C1241" t="s">
        <v>141</v>
      </c>
      <c r="D1241">
        <v>0.12820000000000001</v>
      </c>
    </row>
    <row r="1242" spans="1:4">
      <c r="A1242" t="s">
        <v>213</v>
      </c>
      <c r="B1242" t="s">
        <v>96</v>
      </c>
      <c r="C1242" t="s">
        <v>97</v>
      </c>
      <c r="D1242">
        <v>8.3900000000000002E-2</v>
      </c>
    </row>
    <row r="1243" spans="1:4">
      <c r="A1243" t="s">
        <v>213</v>
      </c>
      <c r="B1243" t="s">
        <v>188</v>
      </c>
      <c r="C1243" t="s">
        <v>189</v>
      </c>
      <c r="D1243">
        <v>0.12640000000000001</v>
      </c>
    </row>
    <row r="1244" spans="1:4">
      <c r="A1244" t="s">
        <v>213</v>
      </c>
      <c r="B1244" t="s">
        <v>136</v>
      </c>
      <c r="C1244" t="s">
        <v>137</v>
      </c>
      <c r="D1244">
        <v>7.2499999999999995E-2</v>
      </c>
    </row>
    <row r="1245" spans="1:4">
      <c r="A1245" t="s">
        <v>213</v>
      </c>
      <c r="B1245" t="s">
        <v>124</v>
      </c>
      <c r="C1245" t="s">
        <v>125</v>
      </c>
      <c r="D1245">
        <v>8.2699999999999996E-2</v>
      </c>
    </row>
    <row r="1246" spans="1:4">
      <c r="A1246" t="s">
        <v>213</v>
      </c>
      <c r="B1246" t="s">
        <v>126</v>
      </c>
      <c r="C1246" t="s">
        <v>127</v>
      </c>
      <c r="D1246">
        <v>0.12050000000000001</v>
      </c>
    </row>
    <row r="1247" spans="1:4">
      <c r="A1247" t="s">
        <v>213</v>
      </c>
      <c r="B1247" t="s">
        <v>73</v>
      </c>
      <c r="C1247" t="s">
        <v>74</v>
      </c>
      <c r="D1247">
        <v>7.1199999999999999E-2</v>
      </c>
    </row>
    <row r="1248" spans="1:4">
      <c r="A1248" t="s">
        <v>213</v>
      </c>
      <c r="B1248" t="s">
        <v>152</v>
      </c>
      <c r="C1248" t="s">
        <v>153</v>
      </c>
      <c r="D1248">
        <v>0.11890000000000001</v>
      </c>
    </row>
    <row r="1249" spans="1:4">
      <c r="A1249" t="s">
        <v>213</v>
      </c>
      <c r="B1249" t="s">
        <v>154</v>
      </c>
      <c r="C1249" t="s">
        <v>155</v>
      </c>
      <c r="D1249">
        <v>9.4299999999999995E-2</v>
      </c>
    </row>
    <row r="1250" spans="1:4">
      <c r="A1250" t="s">
        <v>213</v>
      </c>
      <c r="B1250" t="s">
        <v>110</v>
      </c>
      <c r="C1250" t="s">
        <v>111</v>
      </c>
      <c r="D1250">
        <v>6.7300000000000013E-2</v>
      </c>
    </row>
    <row r="1251" spans="1:4">
      <c r="A1251" t="s">
        <v>213</v>
      </c>
      <c r="B1251" t="s">
        <v>112</v>
      </c>
      <c r="C1251" t="s">
        <v>113</v>
      </c>
      <c r="D1251">
        <v>7.2300000000000003E-2</v>
      </c>
    </row>
    <row r="1252" spans="1:4">
      <c r="A1252" t="s">
        <v>213</v>
      </c>
      <c r="B1252" t="s">
        <v>114</v>
      </c>
      <c r="C1252" t="s">
        <v>115</v>
      </c>
      <c r="D1252">
        <v>7.0599999999999996E-2</v>
      </c>
    </row>
    <row r="1253" spans="1:4">
      <c r="A1253" t="s">
        <v>213</v>
      </c>
      <c r="B1253" t="s">
        <v>75</v>
      </c>
      <c r="C1253" t="s">
        <v>76</v>
      </c>
      <c r="D1253">
        <v>7.2800000000000004E-2</v>
      </c>
    </row>
    <row r="1254" spans="1:4">
      <c r="A1254" t="s">
        <v>213</v>
      </c>
      <c r="B1254" t="s">
        <v>77</v>
      </c>
      <c r="C1254" t="s">
        <v>78</v>
      </c>
      <c r="D1254">
        <v>7.4900000000000008E-2</v>
      </c>
    </row>
    <row r="1255" spans="1:4">
      <c r="A1255" t="s">
        <v>213</v>
      </c>
      <c r="B1255" t="s">
        <v>172</v>
      </c>
      <c r="C1255" t="s">
        <v>173</v>
      </c>
      <c r="D1255">
        <v>8.2799999999999999E-2</v>
      </c>
    </row>
    <row r="1256" spans="1:4">
      <c r="A1256" t="s">
        <v>213</v>
      </c>
      <c r="B1256" t="s">
        <v>174</v>
      </c>
      <c r="C1256" t="s">
        <v>175</v>
      </c>
      <c r="D1256">
        <v>0.10929999999999999</v>
      </c>
    </row>
    <row r="1257" spans="1:4">
      <c r="A1257" t="s">
        <v>213</v>
      </c>
      <c r="B1257" t="s">
        <v>79</v>
      </c>
      <c r="C1257" t="s">
        <v>80</v>
      </c>
      <c r="D1257">
        <v>7.740000000000001E-2</v>
      </c>
    </row>
    <row r="1258" spans="1:4">
      <c r="A1258" t="s">
        <v>213</v>
      </c>
      <c r="B1258" t="s">
        <v>81</v>
      </c>
      <c r="C1258" t="s">
        <v>82</v>
      </c>
      <c r="D1258">
        <v>0.12740000000000001</v>
      </c>
    </row>
    <row r="1259" spans="1:4">
      <c r="A1259" t="s">
        <v>213</v>
      </c>
      <c r="B1259" t="s">
        <v>83</v>
      </c>
      <c r="C1259" t="s">
        <v>84</v>
      </c>
      <c r="D1259">
        <v>7.0999999999999994E-2</v>
      </c>
    </row>
    <row r="1260" spans="1:4">
      <c r="A1260" t="s">
        <v>213</v>
      </c>
      <c r="B1260" t="s">
        <v>122</v>
      </c>
      <c r="C1260" t="s">
        <v>123</v>
      </c>
      <c r="D1260">
        <v>6.59E-2</v>
      </c>
    </row>
    <row r="1261" spans="1:4">
      <c r="A1261" t="s">
        <v>213</v>
      </c>
      <c r="B1261" t="s">
        <v>128</v>
      </c>
      <c r="C1261" t="s">
        <v>129</v>
      </c>
      <c r="D1261">
        <v>0.15630000000000002</v>
      </c>
    </row>
    <row r="1262" spans="1:4">
      <c r="A1262" t="s">
        <v>213</v>
      </c>
      <c r="B1262" t="s">
        <v>102</v>
      </c>
      <c r="C1262" t="s">
        <v>103</v>
      </c>
      <c r="D1262">
        <v>8.0500000000000002E-2</v>
      </c>
    </row>
    <row r="1263" spans="1:4">
      <c r="A1263" t="s">
        <v>213</v>
      </c>
      <c r="B1263" t="s">
        <v>130</v>
      </c>
      <c r="C1263" t="s">
        <v>131</v>
      </c>
      <c r="D1263">
        <v>7.6300000000000007E-2</v>
      </c>
    </row>
    <row r="1264" spans="1:4">
      <c r="A1264" t="s">
        <v>213</v>
      </c>
      <c r="B1264" t="s">
        <v>94</v>
      </c>
      <c r="C1264" t="s">
        <v>95</v>
      </c>
      <c r="D1264">
        <v>6.9100000000000009E-2</v>
      </c>
    </row>
    <row r="1265" spans="1:4">
      <c r="A1265" t="s">
        <v>213</v>
      </c>
      <c r="B1265" t="s">
        <v>92</v>
      </c>
      <c r="C1265" t="s">
        <v>93</v>
      </c>
      <c r="D1265">
        <v>8.3500000000000005E-2</v>
      </c>
    </row>
    <row r="1266" spans="1:4">
      <c r="A1266" t="s">
        <v>213</v>
      </c>
      <c r="B1266" t="s">
        <v>90</v>
      </c>
      <c r="C1266" t="s">
        <v>91</v>
      </c>
      <c r="D1266">
        <v>7.6700000000000004E-2</v>
      </c>
    </row>
    <row r="1267" spans="1:4">
      <c r="A1267" t="s">
        <v>213</v>
      </c>
      <c r="B1267" t="s">
        <v>85</v>
      </c>
      <c r="C1267" t="s">
        <v>86</v>
      </c>
      <c r="D1267">
        <v>5.6500000000000002E-2</v>
      </c>
    </row>
    <row r="1268" spans="1:4">
      <c r="A1268" t="s">
        <v>213</v>
      </c>
      <c r="B1268" t="s">
        <v>186</v>
      </c>
      <c r="C1268" t="s">
        <v>187</v>
      </c>
      <c r="D1268">
        <v>7.3700000000000002E-2</v>
      </c>
    </row>
    <row r="1269" spans="1:4">
      <c r="A1269" t="s">
        <v>213</v>
      </c>
      <c r="B1269" t="s">
        <v>184</v>
      </c>
      <c r="C1269" t="s">
        <v>185</v>
      </c>
      <c r="D1269">
        <v>0.10960000000000002</v>
      </c>
    </row>
    <row r="1270" spans="1:4">
      <c r="A1270" t="s">
        <v>213</v>
      </c>
      <c r="B1270" t="s">
        <v>182</v>
      </c>
      <c r="C1270" t="s">
        <v>183</v>
      </c>
      <c r="D1270">
        <v>8.6999999999999994E-2</v>
      </c>
    </row>
    <row r="1271" spans="1:4">
      <c r="A1271" t="s">
        <v>213</v>
      </c>
      <c r="B1271" t="s">
        <v>134</v>
      </c>
      <c r="C1271" t="s">
        <v>135</v>
      </c>
      <c r="D1271">
        <v>7.980000000000001E-2</v>
      </c>
    </row>
    <row r="1272" spans="1:4">
      <c r="A1272" t="s">
        <v>213</v>
      </c>
      <c r="B1272" t="s">
        <v>132</v>
      </c>
      <c r="C1272" t="s">
        <v>133</v>
      </c>
      <c r="D1272">
        <v>8.1600000000000006E-2</v>
      </c>
    </row>
    <row r="1273" spans="1:4">
      <c r="A1273" t="s">
        <v>213</v>
      </c>
      <c r="B1273" t="s">
        <v>100</v>
      </c>
      <c r="C1273" t="s">
        <v>101</v>
      </c>
      <c r="D1273">
        <v>7.3700000000000002E-2</v>
      </c>
    </row>
    <row r="1274" spans="1:4">
      <c r="A1274" t="s">
        <v>213</v>
      </c>
      <c r="B1274" t="s">
        <v>98</v>
      </c>
      <c r="C1274" t="s">
        <v>99</v>
      </c>
      <c r="D1274">
        <v>7.9100000000000004E-2</v>
      </c>
    </row>
    <row r="1275" spans="1:4">
      <c r="A1275" t="s">
        <v>213</v>
      </c>
      <c r="B1275" t="s">
        <v>120</v>
      </c>
      <c r="C1275" t="s">
        <v>121</v>
      </c>
      <c r="D1275">
        <v>6.5700000000000008E-2</v>
      </c>
    </row>
    <row r="1276" spans="1:4">
      <c r="A1276" t="s">
        <v>213</v>
      </c>
      <c r="B1276" t="s">
        <v>118</v>
      </c>
      <c r="C1276" t="s">
        <v>119</v>
      </c>
      <c r="D1276">
        <v>7.6999999999999999E-2</v>
      </c>
    </row>
    <row r="1277" spans="1:4">
      <c r="A1277" t="s">
        <v>213</v>
      </c>
      <c r="B1277" t="s">
        <v>116</v>
      </c>
      <c r="C1277" t="s">
        <v>117</v>
      </c>
      <c r="D1277">
        <v>7.8700000000000006E-2</v>
      </c>
    </row>
    <row r="1278" spans="1:4">
      <c r="A1278" t="s">
        <v>213</v>
      </c>
      <c r="B1278" t="s">
        <v>106</v>
      </c>
      <c r="C1278" t="s">
        <v>107</v>
      </c>
      <c r="D1278">
        <v>0.1027</v>
      </c>
    </row>
    <row r="1279" spans="1:4">
      <c r="A1279" t="s">
        <v>213</v>
      </c>
      <c r="B1279" t="s">
        <v>88</v>
      </c>
      <c r="C1279" t="s">
        <v>89</v>
      </c>
      <c r="D1279">
        <v>0.14199999999999999</v>
      </c>
    </row>
    <row r="1280" spans="1:4">
      <c r="A1280" t="s">
        <v>213</v>
      </c>
      <c r="B1280" t="s">
        <v>43</v>
      </c>
      <c r="C1280" t="s">
        <v>87</v>
      </c>
      <c r="D1280">
        <v>8.4400000000000003E-2</v>
      </c>
    </row>
    <row r="1281" spans="1:4">
      <c r="A1281" t="s">
        <v>213</v>
      </c>
      <c r="B1281" t="s">
        <v>150</v>
      </c>
      <c r="C1281" t="s">
        <v>151</v>
      </c>
      <c r="D1281">
        <v>0.1038</v>
      </c>
    </row>
    <row r="1282" spans="1:4">
      <c r="A1282" t="s">
        <v>213</v>
      </c>
      <c r="B1282" t="s">
        <v>180</v>
      </c>
      <c r="C1282" t="s">
        <v>181</v>
      </c>
      <c r="D1282">
        <v>8.5000000000000006E-2</v>
      </c>
    </row>
    <row r="1283" spans="1:4">
      <c r="A1283" t="s">
        <v>213</v>
      </c>
      <c r="B1283" t="s">
        <v>178</v>
      </c>
      <c r="C1283" t="s">
        <v>179</v>
      </c>
      <c r="D1283">
        <v>0.13550000000000001</v>
      </c>
    </row>
    <row r="1284" spans="1:4">
      <c r="A1284" t="s">
        <v>213</v>
      </c>
      <c r="B1284" t="s">
        <v>176</v>
      </c>
      <c r="C1284" t="s">
        <v>177</v>
      </c>
      <c r="D1284">
        <v>8.1900000000000001E-2</v>
      </c>
    </row>
    <row r="1285" spans="1:4">
      <c r="A1285" t="s">
        <v>213</v>
      </c>
      <c r="B1285" t="s">
        <v>162</v>
      </c>
      <c r="C1285" t="s">
        <v>163</v>
      </c>
      <c r="D1285">
        <v>7.400000000000001E-2</v>
      </c>
    </row>
    <row r="1286" spans="1:4">
      <c r="A1286" t="s">
        <v>213</v>
      </c>
      <c r="B1286" t="s">
        <v>160</v>
      </c>
      <c r="C1286" t="s">
        <v>161</v>
      </c>
      <c r="D1286">
        <v>6.4100000000000004E-2</v>
      </c>
    </row>
    <row r="1287" spans="1:4">
      <c r="A1287" t="s">
        <v>213</v>
      </c>
      <c r="B1287" t="s">
        <v>71</v>
      </c>
      <c r="C1287" t="s">
        <v>72</v>
      </c>
      <c r="D1287">
        <v>6.3899999999999998E-2</v>
      </c>
    </row>
    <row r="1288" spans="1:4">
      <c r="A1288" t="s">
        <v>213</v>
      </c>
      <c r="B1288" t="s">
        <v>192</v>
      </c>
      <c r="C1288" t="s">
        <v>193</v>
      </c>
      <c r="D1288">
        <v>8.2400000000000001E-2</v>
      </c>
    </row>
    <row r="1289" spans="1:4">
      <c r="A1289" t="s">
        <v>213</v>
      </c>
      <c r="B1289" t="s">
        <v>190</v>
      </c>
      <c r="C1289" t="s">
        <v>191</v>
      </c>
      <c r="D1289">
        <v>6.7300000000000013E-2</v>
      </c>
    </row>
    <row r="1290" spans="1:4">
      <c r="A1290" t="s">
        <v>213</v>
      </c>
      <c r="B1290" t="s">
        <v>170</v>
      </c>
      <c r="C1290" t="s">
        <v>171</v>
      </c>
      <c r="D1290">
        <v>7.1199999999999999E-2</v>
      </c>
    </row>
    <row r="1291" spans="1:4">
      <c r="A1291" t="s">
        <v>213</v>
      </c>
      <c r="B1291" t="s">
        <v>168</v>
      </c>
      <c r="C1291" t="s">
        <v>169</v>
      </c>
      <c r="D1291">
        <v>9.74E-2</v>
      </c>
    </row>
    <row r="1292" spans="1:4">
      <c r="A1292" t="s">
        <v>213</v>
      </c>
      <c r="B1292" t="s">
        <v>166</v>
      </c>
      <c r="C1292" t="s">
        <v>167</v>
      </c>
      <c r="D1292">
        <v>0.10199999999999999</v>
      </c>
    </row>
    <row r="1293" spans="1:4">
      <c r="A1293" t="s">
        <v>213</v>
      </c>
      <c r="B1293" t="s">
        <v>164</v>
      </c>
      <c r="C1293" t="s">
        <v>165</v>
      </c>
      <c r="D1293">
        <v>7.7200000000000005E-2</v>
      </c>
    </row>
    <row r="1294" spans="1:4">
      <c r="A1294" t="s">
        <v>213</v>
      </c>
      <c r="B1294" t="s">
        <v>158</v>
      </c>
      <c r="C1294" t="s">
        <v>159</v>
      </c>
      <c r="D1294">
        <v>8.0500000000000002E-2</v>
      </c>
    </row>
    <row r="1295" spans="1:4">
      <c r="A1295" t="s">
        <v>213</v>
      </c>
      <c r="B1295" t="s">
        <v>156</v>
      </c>
      <c r="C1295" t="s">
        <v>157</v>
      </c>
      <c r="D1295">
        <v>6.7900000000000002E-2</v>
      </c>
    </row>
    <row r="1296" spans="1:4">
      <c r="A1296" t="s">
        <v>213</v>
      </c>
      <c r="B1296" t="s">
        <v>140</v>
      </c>
      <c r="C1296" t="s">
        <v>141</v>
      </c>
      <c r="D1296">
        <v>0.1278</v>
      </c>
    </row>
    <row r="1297" spans="1:4">
      <c r="A1297" t="s">
        <v>213</v>
      </c>
      <c r="B1297" t="s">
        <v>138</v>
      </c>
      <c r="C1297" t="s">
        <v>139</v>
      </c>
      <c r="D1297">
        <v>7.7899999999999997E-2</v>
      </c>
    </row>
    <row r="1298" spans="1:4">
      <c r="A1298" t="s">
        <v>213</v>
      </c>
      <c r="B1298" t="s">
        <v>148</v>
      </c>
      <c r="C1298" t="s">
        <v>149</v>
      </c>
      <c r="D1298">
        <v>6.2899999999999998E-2</v>
      </c>
    </row>
    <row r="1299" spans="1:4">
      <c r="A1299" t="s">
        <v>213</v>
      </c>
      <c r="B1299" t="s">
        <v>146</v>
      </c>
      <c r="C1299" t="s">
        <v>147</v>
      </c>
      <c r="D1299">
        <v>6.2300000000000008E-2</v>
      </c>
    </row>
    <row r="1300" spans="1:4">
      <c r="A1300" t="s">
        <v>213</v>
      </c>
      <c r="B1300" t="s">
        <v>144</v>
      </c>
      <c r="C1300" t="s">
        <v>145</v>
      </c>
      <c r="D1300">
        <v>8.1799999999999998E-2</v>
      </c>
    </row>
    <row r="1301" spans="1:4">
      <c r="A1301" t="s">
        <v>213</v>
      </c>
      <c r="B1301" t="s">
        <v>142</v>
      </c>
      <c r="C1301" t="s">
        <v>143</v>
      </c>
      <c r="D1301">
        <v>6.9699999999999998E-2</v>
      </c>
    </row>
    <row r="1302" spans="1:4">
      <c r="A1302" t="s">
        <v>213</v>
      </c>
      <c r="B1302" t="s">
        <v>108</v>
      </c>
      <c r="C1302" t="s">
        <v>109</v>
      </c>
      <c r="D1302">
        <v>0.11230000000000001</v>
      </c>
    </row>
    <row r="1303" spans="1:4">
      <c r="A1303" t="s">
        <v>213</v>
      </c>
      <c r="B1303" t="s">
        <v>104</v>
      </c>
      <c r="C1303" t="s">
        <v>105</v>
      </c>
      <c r="D1303">
        <v>0.1133</v>
      </c>
    </row>
    <row r="1304" spans="1:4">
      <c r="A1304" t="s">
        <v>214</v>
      </c>
      <c r="B1304" t="s">
        <v>73</v>
      </c>
      <c r="C1304" t="s">
        <v>74</v>
      </c>
      <c r="D1304">
        <v>7.0099999999999996E-2</v>
      </c>
    </row>
    <row r="1305" spans="1:4">
      <c r="A1305" t="s">
        <v>214</v>
      </c>
      <c r="B1305" t="s">
        <v>126</v>
      </c>
      <c r="C1305" t="s">
        <v>127</v>
      </c>
      <c r="D1305">
        <v>0.12119999999999999</v>
      </c>
    </row>
    <row r="1306" spans="1:4">
      <c r="A1306" t="s">
        <v>214</v>
      </c>
      <c r="B1306" t="s">
        <v>124</v>
      </c>
      <c r="C1306" t="s">
        <v>125</v>
      </c>
      <c r="D1306">
        <v>8.3000000000000004E-2</v>
      </c>
    </row>
    <row r="1307" spans="1:4">
      <c r="A1307" t="s">
        <v>214</v>
      </c>
      <c r="B1307" t="s">
        <v>162</v>
      </c>
      <c r="C1307" t="s">
        <v>163</v>
      </c>
      <c r="D1307">
        <v>7.4200000000000002E-2</v>
      </c>
    </row>
    <row r="1308" spans="1:4">
      <c r="A1308" t="s">
        <v>214</v>
      </c>
      <c r="B1308" t="s">
        <v>160</v>
      </c>
      <c r="C1308" t="s">
        <v>161</v>
      </c>
      <c r="D1308">
        <v>6.3200000000000006E-2</v>
      </c>
    </row>
    <row r="1309" spans="1:4">
      <c r="A1309" t="s">
        <v>214</v>
      </c>
      <c r="B1309" t="s">
        <v>158</v>
      </c>
      <c r="C1309" t="s">
        <v>159</v>
      </c>
      <c r="D1309">
        <v>8.8599999999999998E-2</v>
      </c>
    </row>
    <row r="1310" spans="1:4">
      <c r="A1310" t="s">
        <v>214</v>
      </c>
      <c r="B1310" t="s">
        <v>136</v>
      </c>
      <c r="C1310" t="s">
        <v>137</v>
      </c>
      <c r="D1310">
        <v>7.7200000000000005E-2</v>
      </c>
    </row>
    <row r="1311" spans="1:4">
      <c r="A1311" t="s">
        <v>214</v>
      </c>
      <c r="B1311" t="s">
        <v>188</v>
      </c>
      <c r="C1311" t="s">
        <v>189</v>
      </c>
      <c r="D1311">
        <v>0.12090000000000001</v>
      </c>
    </row>
    <row r="1312" spans="1:4">
      <c r="A1312" t="s">
        <v>214</v>
      </c>
      <c r="B1312" t="s">
        <v>186</v>
      </c>
      <c r="C1312" t="s">
        <v>187</v>
      </c>
      <c r="D1312">
        <v>7.4700000000000003E-2</v>
      </c>
    </row>
    <row r="1313" spans="1:4">
      <c r="A1313" t="s">
        <v>214</v>
      </c>
      <c r="B1313" t="s">
        <v>184</v>
      </c>
      <c r="C1313" t="s">
        <v>185</v>
      </c>
      <c r="D1313">
        <v>0.109</v>
      </c>
    </row>
    <row r="1314" spans="1:4">
      <c r="A1314" t="s">
        <v>214</v>
      </c>
      <c r="B1314" t="s">
        <v>182</v>
      </c>
      <c r="C1314" t="s">
        <v>183</v>
      </c>
      <c r="D1314">
        <v>8.6099999999999996E-2</v>
      </c>
    </row>
    <row r="1315" spans="1:4">
      <c r="A1315" t="s">
        <v>214</v>
      </c>
      <c r="B1315" t="s">
        <v>134</v>
      </c>
      <c r="C1315" t="s">
        <v>135</v>
      </c>
      <c r="D1315">
        <v>7.7899999999999997E-2</v>
      </c>
    </row>
    <row r="1316" spans="1:4">
      <c r="A1316" t="s">
        <v>214</v>
      </c>
      <c r="B1316" t="s">
        <v>132</v>
      </c>
      <c r="C1316" t="s">
        <v>133</v>
      </c>
      <c r="D1316">
        <v>8.5900000000000004E-2</v>
      </c>
    </row>
    <row r="1317" spans="1:4">
      <c r="A1317" t="s">
        <v>214</v>
      </c>
      <c r="B1317" t="s">
        <v>130</v>
      </c>
      <c r="C1317" t="s">
        <v>131</v>
      </c>
      <c r="D1317">
        <v>7.7200000000000005E-2</v>
      </c>
    </row>
    <row r="1318" spans="1:4">
      <c r="A1318" t="s">
        <v>214</v>
      </c>
      <c r="B1318" t="s">
        <v>128</v>
      </c>
      <c r="C1318" t="s">
        <v>129</v>
      </c>
      <c r="D1318">
        <v>0.16339999999999999</v>
      </c>
    </row>
    <row r="1319" spans="1:4">
      <c r="A1319" t="s">
        <v>214</v>
      </c>
      <c r="B1319" t="s">
        <v>122</v>
      </c>
      <c r="C1319" t="s">
        <v>123</v>
      </c>
      <c r="D1319">
        <v>6.0100000000000001E-2</v>
      </c>
    </row>
    <row r="1320" spans="1:4">
      <c r="A1320" t="s">
        <v>214</v>
      </c>
      <c r="B1320" t="s">
        <v>96</v>
      </c>
      <c r="C1320" t="s">
        <v>97</v>
      </c>
      <c r="D1320">
        <v>8.7100000000000011E-2</v>
      </c>
    </row>
    <row r="1321" spans="1:4">
      <c r="A1321" t="s">
        <v>214</v>
      </c>
      <c r="B1321" t="s">
        <v>94</v>
      </c>
      <c r="C1321" t="s">
        <v>95</v>
      </c>
      <c r="D1321">
        <v>6.9199999999999998E-2</v>
      </c>
    </row>
    <row r="1322" spans="1:4">
      <c r="A1322" t="s">
        <v>214</v>
      </c>
      <c r="B1322" t="s">
        <v>110</v>
      </c>
      <c r="C1322" t="s">
        <v>111</v>
      </c>
      <c r="D1322">
        <v>6.5000000000000002E-2</v>
      </c>
    </row>
    <row r="1323" spans="1:4">
      <c r="A1323" t="s">
        <v>214</v>
      </c>
      <c r="B1323" t="s">
        <v>154</v>
      </c>
      <c r="C1323" t="s">
        <v>155</v>
      </c>
      <c r="D1323">
        <v>9.0800000000000006E-2</v>
      </c>
    </row>
    <row r="1324" spans="1:4">
      <c r="A1324" t="s">
        <v>214</v>
      </c>
      <c r="B1324" t="s">
        <v>152</v>
      </c>
      <c r="C1324" t="s">
        <v>153</v>
      </c>
      <c r="D1324">
        <v>0.12490000000000001</v>
      </c>
    </row>
    <row r="1325" spans="1:4">
      <c r="A1325" t="s">
        <v>214</v>
      </c>
      <c r="B1325" t="s">
        <v>150</v>
      </c>
      <c r="C1325" t="s">
        <v>151</v>
      </c>
      <c r="D1325">
        <v>0.10210000000000001</v>
      </c>
    </row>
    <row r="1326" spans="1:4">
      <c r="A1326" t="s">
        <v>214</v>
      </c>
      <c r="B1326" t="s">
        <v>180</v>
      </c>
      <c r="C1326" t="s">
        <v>181</v>
      </c>
      <c r="D1326">
        <v>8.7400000000000005E-2</v>
      </c>
    </row>
    <row r="1327" spans="1:4">
      <c r="A1327" t="s">
        <v>214</v>
      </c>
      <c r="B1327" t="s">
        <v>83</v>
      </c>
      <c r="C1327" t="s">
        <v>84</v>
      </c>
      <c r="D1327">
        <v>7.9200000000000007E-2</v>
      </c>
    </row>
    <row r="1328" spans="1:4">
      <c r="A1328" t="s">
        <v>214</v>
      </c>
      <c r="B1328" t="s">
        <v>81</v>
      </c>
      <c r="C1328" t="s">
        <v>82</v>
      </c>
      <c r="D1328">
        <v>0.1313</v>
      </c>
    </row>
    <row r="1329" spans="1:4">
      <c r="A1329" t="s">
        <v>214</v>
      </c>
      <c r="B1329" t="s">
        <v>79</v>
      </c>
      <c r="C1329" t="s">
        <v>80</v>
      </c>
      <c r="D1329">
        <v>7.6700000000000004E-2</v>
      </c>
    </row>
    <row r="1330" spans="1:4">
      <c r="A1330" t="s">
        <v>214</v>
      </c>
      <c r="B1330" t="s">
        <v>174</v>
      </c>
      <c r="C1330" t="s">
        <v>175</v>
      </c>
      <c r="D1330">
        <v>0.12470000000000001</v>
      </c>
    </row>
    <row r="1331" spans="1:4">
      <c r="A1331" t="s">
        <v>214</v>
      </c>
      <c r="B1331" t="s">
        <v>172</v>
      </c>
      <c r="C1331" t="s">
        <v>173</v>
      </c>
      <c r="D1331">
        <v>8.2599999999999993E-2</v>
      </c>
    </row>
    <row r="1332" spans="1:4">
      <c r="A1332" t="s">
        <v>214</v>
      </c>
      <c r="B1332" t="s">
        <v>77</v>
      </c>
      <c r="C1332" t="s">
        <v>78</v>
      </c>
      <c r="D1332">
        <v>7.6100000000000001E-2</v>
      </c>
    </row>
    <row r="1333" spans="1:4">
      <c r="A1333" t="s">
        <v>214</v>
      </c>
      <c r="B1333" t="s">
        <v>75</v>
      </c>
      <c r="C1333" t="s">
        <v>76</v>
      </c>
      <c r="D1333">
        <v>7.3700000000000002E-2</v>
      </c>
    </row>
    <row r="1334" spans="1:4">
      <c r="A1334" t="s">
        <v>214</v>
      </c>
      <c r="B1334" t="s">
        <v>114</v>
      </c>
      <c r="C1334" t="s">
        <v>115</v>
      </c>
      <c r="D1334">
        <v>7.0000000000000007E-2</v>
      </c>
    </row>
    <row r="1335" spans="1:4">
      <c r="A1335" t="s">
        <v>214</v>
      </c>
      <c r="B1335" t="s">
        <v>112</v>
      </c>
      <c r="C1335" t="s">
        <v>113</v>
      </c>
      <c r="D1335">
        <v>6.88E-2</v>
      </c>
    </row>
    <row r="1336" spans="1:4">
      <c r="A1336" t="s">
        <v>214</v>
      </c>
      <c r="B1336" t="s">
        <v>178</v>
      </c>
      <c r="C1336" t="s">
        <v>179</v>
      </c>
      <c r="D1336">
        <v>0.1404</v>
      </c>
    </row>
    <row r="1337" spans="1:4">
      <c r="A1337" t="s">
        <v>214</v>
      </c>
      <c r="B1337" t="s">
        <v>176</v>
      </c>
      <c r="C1337" t="s">
        <v>177</v>
      </c>
      <c r="D1337">
        <v>8.1199999999999994E-2</v>
      </c>
    </row>
    <row r="1338" spans="1:4">
      <c r="A1338" t="s">
        <v>214</v>
      </c>
      <c r="B1338" t="s">
        <v>71</v>
      </c>
      <c r="C1338" t="s">
        <v>72</v>
      </c>
      <c r="D1338">
        <v>6.4699999999999994E-2</v>
      </c>
    </row>
    <row r="1339" spans="1:4">
      <c r="A1339" t="s">
        <v>214</v>
      </c>
      <c r="B1339" t="s">
        <v>192</v>
      </c>
      <c r="C1339" t="s">
        <v>193</v>
      </c>
      <c r="D1339">
        <v>8.3699999999999997E-2</v>
      </c>
    </row>
    <row r="1340" spans="1:4">
      <c r="A1340" t="s">
        <v>214</v>
      </c>
      <c r="B1340" t="s">
        <v>190</v>
      </c>
      <c r="C1340" t="s">
        <v>191</v>
      </c>
      <c r="D1340">
        <v>7.2700000000000001E-2</v>
      </c>
    </row>
    <row r="1341" spans="1:4">
      <c r="A1341" t="s">
        <v>214</v>
      </c>
      <c r="B1341" t="s">
        <v>170</v>
      </c>
      <c r="C1341" t="s">
        <v>171</v>
      </c>
      <c r="D1341">
        <v>6.2899999999999998E-2</v>
      </c>
    </row>
    <row r="1342" spans="1:4">
      <c r="A1342" t="s">
        <v>214</v>
      </c>
      <c r="B1342" t="s">
        <v>168</v>
      </c>
      <c r="C1342" t="s">
        <v>169</v>
      </c>
      <c r="D1342">
        <v>9.6799999999999997E-2</v>
      </c>
    </row>
    <row r="1343" spans="1:4">
      <c r="A1343" t="s">
        <v>214</v>
      </c>
      <c r="B1343" t="s">
        <v>166</v>
      </c>
      <c r="C1343" t="s">
        <v>167</v>
      </c>
      <c r="D1343">
        <v>0.12130000000000001</v>
      </c>
    </row>
    <row r="1344" spans="1:4">
      <c r="A1344" t="s">
        <v>214</v>
      </c>
      <c r="B1344" t="s">
        <v>164</v>
      </c>
      <c r="C1344" t="s">
        <v>165</v>
      </c>
      <c r="D1344">
        <v>7.690000000000001E-2</v>
      </c>
    </row>
    <row r="1345" spans="1:4">
      <c r="A1345" t="s">
        <v>214</v>
      </c>
      <c r="B1345" t="s">
        <v>104</v>
      </c>
      <c r="C1345" t="s">
        <v>105</v>
      </c>
      <c r="D1345">
        <v>0.11460000000000001</v>
      </c>
    </row>
    <row r="1346" spans="1:4">
      <c r="A1346" t="s">
        <v>214</v>
      </c>
      <c r="B1346" t="s">
        <v>102</v>
      </c>
      <c r="C1346" t="s">
        <v>103</v>
      </c>
      <c r="D1346">
        <v>8.1300000000000011E-2</v>
      </c>
    </row>
    <row r="1347" spans="1:4">
      <c r="A1347" t="s">
        <v>214</v>
      </c>
      <c r="B1347" t="s">
        <v>100</v>
      </c>
      <c r="C1347" t="s">
        <v>101</v>
      </c>
      <c r="D1347">
        <v>7.3700000000000002E-2</v>
      </c>
    </row>
    <row r="1348" spans="1:4">
      <c r="A1348" t="s">
        <v>214</v>
      </c>
      <c r="B1348" t="s">
        <v>98</v>
      </c>
      <c r="C1348" t="s">
        <v>99</v>
      </c>
      <c r="D1348">
        <v>8.0500000000000002E-2</v>
      </c>
    </row>
    <row r="1349" spans="1:4">
      <c r="A1349" t="s">
        <v>214</v>
      </c>
      <c r="B1349" t="s">
        <v>120</v>
      </c>
      <c r="C1349" t="s">
        <v>121</v>
      </c>
      <c r="D1349">
        <v>6.5100000000000005E-2</v>
      </c>
    </row>
    <row r="1350" spans="1:4">
      <c r="A1350" t="s">
        <v>214</v>
      </c>
      <c r="B1350" t="s">
        <v>118</v>
      </c>
      <c r="C1350" t="s">
        <v>119</v>
      </c>
      <c r="D1350">
        <v>8.4499999999999992E-2</v>
      </c>
    </row>
    <row r="1351" spans="1:4">
      <c r="A1351" t="s">
        <v>214</v>
      </c>
      <c r="B1351" t="s">
        <v>116</v>
      </c>
      <c r="C1351" t="s">
        <v>117</v>
      </c>
      <c r="D1351">
        <v>7.8E-2</v>
      </c>
    </row>
    <row r="1352" spans="1:4">
      <c r="A1352" t="s">
        <v>214</v>
      </c>
      <c r="B1352" t="s">
        <v>106</v>
      </c>
      <c r="C1352" t="s">
        <v>107</v>
      </c>
      <c r="D1352">
        <v>9.6799999999999997E-2</v>
      </c>
    </row>
    <row r="1353" spans="1:4">
      <c r="A1353" t="s">
        <v>214</v>
      </c>
      <c r="B1353" t="s">
        <v>88</v>
      </c>
      <c r="C1353" t="s">
        <v>89</v>
      </c>
      <c r="D1353">
        <v>0.1464</v>
      </c>
    </row>
    <row r="1354" spans="1:4">
      <c r="A1354" t="s">
        <v>214</v>
      </c>
      <c r="B1354" t="s">
        <v>43</v>
      </c>
      <c r="C1354" t="s">
        <v>87</v>
      </c>
      <c r="D1354">
        <v>8.5800000000000001E-2</v>
      </c>
    </row>
    <row r="1355" spans="1:4">
      <c r="A1355" t="s">
        <v>214</v>
      </c>
      <c r="B1355" t="s">
        <v>156</v>
      </c>
      <c r="C1355" t="s">
        <v>157</v>
      </c>
      <c r="D1355">
        <v>6.7199999999999996E-2</v>
      </c>
    </row>
    <row r="1356" spans="1:4">
      <c r="A1356" t="s">
        <v>214</v>
      </c>
      <c r="B1356" t="s">
        <v>140</v>
      </c>
      <c r="C1356" t="s">
        <v>141</v>
      </c>
      <c r="D1356">
        <v>0.12670000000000001</v>
      </c>
    </row>
    <row r="1357" spans="1:4">
      <c r="A1357" t="s">
        <v>214</v>
      </c>
      <c r="B1357" t="s">
        <v>138</v>
      </c>
      <c r="C1357" t="s">
        <v>139</v>
      </c>
      <c r="D1357">
        <v>7.7899999999999997E-2</v>
      </c>
    </row>
    <row r="1358" spans="1:4">
      <c r="A1358" t="s">
        <v>214</v>
      </c>
      <c r="B1358" t="s">
        <v>148</v>
      </c>
      <c r="C1358" t="s">
        <v>149</v>
      </c>
      <c r="D1358">
        <v>5.7000000000000002E-2</v>
      </c>
    </row>
    <row r="1359" spans="1:4">
      <c r="A1359" t="s">
        <v>214</v>
      </c>
      <c r="B1359" t="s">
        <v>146</v>
      </c>
      <c r="C1359" t="s">
        <v>147</v>
      </c>
      <c r="D1359">
        <v>6.2600000000000003E-2</v>
      </c>
    </row>
    <row r="1360" spans="1:4">
      <c r="A1360" t="s">
        <v>214</v>
      </c>
      <c r="B1360" t="s">
        <v>144</v>
      </c>
      <c r="C1360" t="s">
        <v>145</v>
      </c>
      <c r="D1360">
        <v>7.9000000000000001E-2</v>
      </c>
    </row>
    <row r="1361" spans="1:4">
      <c r="A1361" t="s">
        <v>214</v>
      </c>
      <c r="B1361" t="s">
        <v>142</v>
      </c>
      <c r="C1361" t="s">
        <v>143</v>
      </c>
      <c r="D1361">
        <v>6.7699999999999996E-2</v>
      </c>
    </row>
    <row r="1362" spans="1:4">
      <c r="A1362" t="s">
        <v>214</v>
      </c>
      <c r="B1362" t="s">
        <v>108</v>
      </c>
      <c r="C1362" t="s">
        <v>109</v>
      </c>
      <c r="D1362">
        <v>0.1208</v>
      </c>
    </row>
    <row r="1363" spans="1:4">
      <c r="A1363" t="s">
        <v>214</v>
      </c>
      <c r="B1363" t="s">
        <v>92</v>
      </c>
      <c r="C1363" t="s">
        <v>93</v>
      </c>
      <c r="D1363">
        <v>8.4100000000000008E-2</v>
      </c>
    </row>
    <row r="1364" spans="1:4">
      <c r="A1364" t="s">
        <v>214</v>
      </c>
      <c r="B1364" t="s">
        <v>90</v>
      </c>
      <c r="C1364" t="s">
        <v>91</v>
      </c>
      <c r="D1364">
        <v>7.6600000000000001E-2</v>
      </c>
    </row>
    <row r="1365" spans="1:4">
      <c r="A1365" t="s">
        <v>214</v>
      </c>
      <c r="B1365" t="s">
        <v>85</v>
      </c>
      <c r="C1365" t="s">
        <v>86</v>
      </c>
      <c r="D1365">
        <v>5.5800000000000002E-2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237D-2539-4A7C-91FA-7F43F83A87C3}">
  <sheetPr codeName="Sheet16"/>
  <dimension ref="A1:BA34"/>
  <sheetViews>
    <sheetView workbookViewId="0">
      <selection activeCell="Q23" sqref="Q23"/>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5.8</v>
      </c>
      <c r="C2">
        <v>6.57</v>
      </c>
      <c r="D2">
        <v>3.79</v>
      </c>
      <c r="E2">
        <v>6.85</v>
      </c>
      <c r="F2">
        <v>5.0999999999999996</v>
      </c>
      <c r="G2">
        <v>5.78</v>
      </c>
      <c r="H2">
        <v>4.57</v>
      </c>
      <c r="I2">
        <v>8.58</v>
      </c>
      <c r="J2">
        <v>6.13</v>
      </c>
      <c r="K2">
        <v>7.18</v>
      </c>
      <c r="L2">
        <v>8.4700000000000006</v>
      </c>
      <c r="M2">
        <v>6.82</v>
      </c>
      <c r="N2">
        <v>16.45</v>
      </c>
      <c r="O2">
        <v>5.05</v>
      </c>
      <c r="P2">
        <v>5.0599999999999996</v>
      </c>
      <c r="Q2">
        <v>5.38</v>
      </c>
      <c r="R2">
        <v>4.99</v>
      </c>
      <c r="S2">
        <v>4.4800000000000004</v>
      </c>
      <c r="T2">
        <v>4.93</v>
      </c>
      <c r="U2">
        <v>6.09</v>
      </c>
      <c r="V2">
        <v>7.61</v>
      </c>
      <c r="W2">
        <v>6.45</v>
      </c>
      <c r="X2">
        <v>7.82</v>
      </c>
      <c r="Y2">
        <v>5.0199999999999996</v>
      </c>
      <c r="Z2">
        <v>4.63</v>
      </c>
      <c r="AA2">
        <v>5.33</v>
      </c>
      <c r="AB2">
        <v>5.21</v>
      </c>
      <c r="AC2">
        <v>4.59</v>
      </c>
      <c r="AD2">
        <v>4.5999999999999996</v>
      </c>
      <c r="AE2">
        <v>5.66</v>
      </c>
      <c r="AF2">
        <v>7.41</v>
      </c>
      <c r="AG2">
        <v>6.6</v>
      </c>
      <c r="AH2">
        <v>5.67</v>
      </c>
      <c r="AI2">
        <v>7.4</v>
      </c>
      <c r="AJ2">
        <v>6.17</v>
      </c>
      <c r="AK2">
        <v>4.7</v>
      </c>
      <c r="AL2">
        <v>5.29</v>
      </c>
      <c r="AM2">
        <v>4.8</v>
      </c>
      <c r="AN2">
        <v>6.27</v>
      </c>
      <c r="AO2">
        <v>6.61</v>
      </c>
      <c r="AP2">
        <v>7.22</v>
      </c>
      <c r="AQ2">
        <v>7.17</v>
      </c>
      <c r="AR2">
        <v>5.14</v>
      </c>
      <c r="AS2">
        <v>5.1100000000000003</v>
      </c>
      <c r="AT2">
        <v>5.78</v>
      </c>
      <c r="AU2">
        <v>5.28</v>
      </c>
      <c r="AV2">
        <v>5.79</v>
      </c>
      <c r="AW2">
        <v>6.75</v>
      </c>
      <c r="AX2">
        <v>5.0199999999999996</v>
      </c>
      <c r="AY2">
        <v>6.46</v>
      </c>
      <c r="AZ2">
        <v>5.74</v>
      </c>
      <c r="BA2">
        <v>4.84</v>
      </c>
    </row>
    <row r="3" spans="1:53">
      <c r="A3" s="7">
        <f>A2+1</f>
        <v>1991</v>
      </c>
      <c r="B3">
        <v>5.82</v>
      </c>
      <c r="C3">
        <v>7.05</v>
      </c>
      <c r="D3">
        <v>4.18</v>
      </c>
      <c r="E3">
        <v>6.99</v>
      </c>
      <c r="F3">
        <v>4.9800000000000004</v>
      </c>
      <c r="G3">
        <v>6.27</v>
      </c>
      <c r="H3">
        <v>4.59</v>
      </c>
      <c r="I3">
        <v>8.74</v>
      </c>
      <c r="J3">
        <v>5.86</v>
      </c>
      <c r="K3">
        <v>7.07</v>
      </c>
      <c r="L3">
        <v>8.98</v>
      </c>
      <c r="M3">
        <v>6.7</v>
      </c>
      <c r="N3">
        <v>22.93</v>
      </c>
      <c r="O3">
        <v>5.19</v>
      </c>
      <c r="P3">
        <v>4.95</v>
      </c>
      <c r="Q3">
        <v>5.46</v>
      </c>
      <c r="R3">
        <v>4.8099999999999996</v>
      </c>
      <c r="S3">
        <v>4.38</v>
      </c>
      <c r="T3">
        <v>4.87</v>
      </c>
      <c r="U3">
        <v>5.77</v>
      </c>
      <c r="V3">
        <v>6.86</v>
      </c>
      <c r="W3">
        <v>6.16</v>
      </c>
      <c r="X3">
        <v>8.11</v>
      </c>
      <c r="Y3">
        <v>5.07</v>
      </c>
      <c r="Z3">
        <v>4.5199999999999996</v>
      </c>
      <c r="AA3">
        <v>5.21</v>
      </c>
      <c r="AB3">
        <v>5.14</v>
      </c>
      <c r="AC3">
        <v>4.5199999999999996</v>
      </c>
      <c r="AD3">
        <v>4.6399999999999997</v>
      </c>
      <c r="AE3">
        <v>5.61</v>
      </c>
      <c r="AF3">
        <v>7.14</v>
      </c>
      <c r="AG3">
        <v>6.73</v>
      </c>
      <c r="AH3">
        <v>5.4</v>
      </c>
      <c r="AI3">
        <v>7.35</v>
      </c>
      <c r="AJ3">
        <v>6.24</v>
      </c>
      <c r="AK3">
        <v>4.82</v>
      </c>
      <c r="AL3">
        <v>5.28</v>
      </c>
      <c r="AM3">
        <v>4.72</v>
      </c>
      <c r="AN3">
        <v>6.13</v>
      </c>
      <c r="AO3">
        <v>6.76</v>
      </c>
      <c r="AP3">
        <v>7.63</v>
      </c>
      <c r="AQ3">
        <v>6.98</v>
      </c>
      <c r="AR3">
        <v>4.9400000000000004</v>
      </c>
      <c r="AS3">
        <v>5.19</v>
      </c>
      <c r="AT3">
        <v>5.71</v>
      </c>
      <c r="AU3">
        <v>5.44</v>
      </c>
      <c r="AV3">
        <v>6.23</v>
      </c>
      <c r="AW3">
        <v>6.8</v>
      </c>
      <c r="AX3">
        <v>4.68</v>
      </c>
      <c r="AY3">
        <v>6.5</v>
      </c>
      <c r="AZ3">
        <v>5.61</v>
      </c>
      <c r="BA3">
        <v>4.74</v>
      </c>
    </row>
    <row r="4" spans="1:53">
      <c r="A4" s="7">
        <f t="shared" ref="A4:A34" si="0">A3+1</f>
        <v>1992</v>
      </c>
      <c r="B4">
        <v>5.89</v>
      </c>
      <c r="C4">
        <v>6.74</v>
      </c>
      <c r="D4">
        <v>3.79</v>
      </c>
      <c r="E4">
        <v>7.24</v>
      </c>
      <c r="F4">
        <v>5.0999999999999996</v>
      </c>
      <c r="G4">
        <v>5.97</v>
      </c>
      <c r="H4">
        <v>4.5599999999999996</v>
      </c>
      <c r="I4">
        <v>8.9600000000000009</v>
      </c>
      <c r="J4">
        <v>6.13</v>
      </c>
      <c r="K4">
        <v>7.61</v>
      </c>
      <c r="L4">
        <v>9.08</v>
      </c>
      <c r="M4">
        <v>6.44</v>
      </c>
      <c r="N4">
        <v>18.03</v>
      </c>
      <c r="O4">
        <v>5.23</v>
      </c>
      <c r="P4">
        <v>5.09</v>
      </c>
      <c r="Q4">
        <v>5.43</v>
      </c>
      <c r="R4">
        <v>5.23</v>
      </c>
      <c r="S4">
        <v>4.7</v>
      </c>
      <c r="T4">
        <v>5.01</v>
      </c>
      <c r="U4">
        <v>5.6</v>
      </c>
      <c r="V4">
        <v>6.95</v>
      </c>
      <c r="W4">
        <v>6.43</v>
      </c>
      <c r="X4">
        <v>7.92</v>
      </c>
      <c r="Y4">
        <v>5.0599999999999996</v>
      </c>
      <c r="Z4">
        <v>4.8600000000000003</v>
      </c>
      <c r="AA4">
        <v>4.95</v>
      </c>
      <c r="AB4">
        <v>5.1100000000000003</v>
      </c>
      <c r="AC4">
        <v>4.8</v>
      </c>
      <c r="AD4">
        <v>4.82</v>
      </c>
      <c r="AE4">
        <v>5.59</v>
      </c>
      <c r="AF4">
        <v>7.55</v>
      </c>
      <c r="AG4">
        <v>6.94</v>
      </c>
      <c r="AH4">
        <v>4.75</v>
      </c>
      <c r="AI4">
        <v>7.58</v>
      </c>
      <c r="AJ4">
        <v>6.6</v>
      </c>
      <c r="AK4">
        <v>5</v>
      </c>
      <c r="AL4">
        <v>5.2</v>
      </c>
      <c r="AM4">
        <v>4.96</v>
      </c>
      <c r="AN4">
        <v>6.17</v>
      </c>
      <c r="AO4">
        <v>6.6</v>
      </c>
      <c r="AP4">
        <v>7.68</v>
      </c>
      <c r="AQ4">
        <v>7.03</v>
      </c>
      <c r="AR4">
        <v>5.15</v>
      </c>
      <c r="AS4">
        <v>5.5</v>
      </c>
      <c r="AT4">
        <v>5.78</v>
      </c>
      <c r="AU4">
        <v>5.44</v>
      </c>
      <c r="AV4">
        <v>6.7</v>
      </c>
      <c r="AW4">
        <v>6.69</v>
      </c>
      <c r="AX4">
        <v>5</v>
      </c>
      <c r="AY4">
        <v>6.31</v>
      </c>
      <c r="AZ4">
        <v>5.87</v>
      </c>
      <c r="BA4">
        <v>4.72</v>
      </c>
    </row>
    <row r="5" spans="1:53">
      <c r="A5" s="7">
        <f t="shared" si="0"/>
        <v>1993</v>
      </c>
      <c r="B5">
        <v>6.16</v>
      </c>
      <c r="C5">
        <v>7.1</v>
      </c>
      <c r="D5">
        <v>3.96</v>
      </c>
      <c r="E5">
        <v>7.2</v>
      </c>
      <c r="F5">
        <v>5.38</v>
      </c>
      <c r="G5">
        <v>6.23</v>
      </c>
      <c r="H5">
        <v>4.5199999999999996</v>
      </c>
      <c r="I5">
        <v>9.43</v>
      </c>
      <c r="J5">
        <v>6.7</v>
      </c>
      <c r="K5">
        <v>8.34</v>
      </c>
      <c r="L5">
        <v>10.02</v>
      </c>
      <c r="M5">
        <v>6.8</v>
      </c>
      <c r="N5">
        <v>17.510000000000002</v>
      </c>
      <c r="O5">
        <v>5.38</v>
      </c>
      <c r="P5">
        <v>5.52</v>
      </c>
      <c r="Q5">
        <v>5.76</v>
      </c>
      <c r="R5">
        <v>5.48</v>
      </c>
      <c r="S5">
        <v>4.91</v>
      </c>
      <c r="T5">
        <v>5.25</v>
      </c>
      <c r="U5">
        <v>6.09</v>
      </c>
      <c r="V5">
        <v>7.47</v>
      </c>
      <c r="W5">
        <v>7.08</v>
      </c>
      <c r="X5">
        <v>8.33</v>
      </c>
      <c r="Y5">
        <v>5.04</v>
      </c>
      <c r="Z5">
        <v>5.31</v>
      </c>
      <c r="AA5">
        <v>5.23</v>
      </c>
      <c r="AB5">
        <v>5.37</v>
      </c>
      <c r="AC5">
        <v>4.92</v>
      </c>
      <c r="AD5">
        <v>4.96</v>
      </c>
      <c r="AE5">
        <v>5.69</v>
      </c>
      <c r="AF5">
        <v>7.66</v>
      </c>
      <c r="AG5">
        <v>6.99</v>
      </c>
      <c r="AH5">
        <v>5.46</v>
      </c>
      <c r="AI5">
        <v>8.15</v>
      </c>
      <c r="AJ5">
        <v>6.99</v>
      </c>
      <c r="AK5">
        <v>5.23</v>
      </c>
      <c r="AL5">
        <v>5.71</v>
      </c>
      <c r="AM5">
        <v>4.9400000000000004</v>
      </c>
      <c r="AN5">
        <v>6.42</v>
      </c>
      <c r="AO5">
        <v>6.84</v>
      </c>
      <c r="AP5">
        <v>8.17</v>
      </c>
      <c r="AQ5">
        <v>7.14</v>
      </c>
      <c r="AR5">
        <v>5.3</v>
      </c>
      <c r="AS5">
        <v>5.69</v>
      </c>
      <c r="AT5">
        <v>5.91</v>
      </c>
      <c r="AU5">
        <v>5.13</v>
      </c>
      <c r="AV5">
        <v>6.19</v>
      </c>
      <c r="AW5">
        <v>7.51</v>
      </c>
      <c r="AX5">
        <v>5.23</v>
      </c>
      <c r="AY5">
        <v>6.45</v>
      </c>
      <c r="AZ5">
        <v>6.34</v>
      </c>
      <c r="BA5">
        <v>4.7699999999999996</v>
      </c>
    </row>
    <row r="6" spans="1:53">
      <c r="A6" s="7">
        <f t="shared" si="0"/>
        <v>1994</v>
      </c>
      <c r="B6">
        <v>6.41</v>
      </c>
      <c r="C6">
        <v>7.41</v>
      </c>
      <c r="D6">
        <v>3.6</v>
      </c>
      <c r="E6">
        <v>7.54</v>
      </c>
      <c r="F6">
        <v>5.71</v>
      </c>
      <c r="G6">
        <v>6.39</v>
      </c>
      <c r="H6">
        <v>4.92</v>
      </c>
      <c r="I6">
        <v>10.14</v>
      </c>
      <c r="J6">
        <v>7.43</v>
      </c>
      <c r="K6">
        <v>8.2899999999999991</v>
      </c>
      <c r="L6">
        <v>9.98</v>
      </c>
      <c r="M6">
        <v>7.32</v>
      </c>
      <c r="N6">
        <v>16.829999999999998</v>
      </c>
      <c r="O6">
        <v>5.29</v>
      </c>
      <c r="P6">
        <v>5.5</v>
      </c>
      <c r="Q6">
        <v>6.24</v>
      </c>
      <c r="R6">
        <v>5.4</v>
      </c>
      <c r="S6">
        <v>5.1100000000000003</v>
      </c>
      <c r="T6">
        <v>5.46</v>
      </c>
      <c r="U6">
        <v>6.24</v>
      </c>
      <c r="V6">
        <v>7.83</v>
      </c>
      <c r="W6">
        <v>6.95</v>
      </c>
      <c r="X6">
        <v>8.94</v>
      </c>
      <c r="Y6">
        <v>4.9800000000000004</v>
      </c>
      <c r="Z6">
        <v>5.18</v>
      </c>
      <c r="AA6">
        <v>5.46</v>
      </c>
      <c r="AB6">
        <v>5.43</v>
      </c>
      <c r="AC6">
        <v>5.23</v>
      </c>
      <c r="AD6">
        <v>5.01</v>
      </c>
      <c r="AE6">
        <v>6.66</v>
      </c>
      <c r="AF6">
        <v>7.96</v>
      </c>
      <c r="AG6">
        <v>7.11</v>
      </c>
      <c r="AH6">
        <v>5.61</v>
      </c>
      <c r="AI6">
        <v>8.75</v>
      </c>
      <c r="AJ6">
        <v>7.3</v>
      </c>
      <c r="AK6">
        <v>5.19</v>
      </c>
      <c r="AL6">
        <v>5.88</v>
      </c>
      <c r="AM6">
        <v>5.5</v>
      </c>
      <c r="AN6">
        <v>6.99</v>
      </c>
      <c r="AO6">
        <v>7.44</v>
      </c>
      <c r="AP6">
        <v>9.1199999999999992</v>
      </c>
      <c r="AQ6">
        <v>7.65</v>
      </c>
      <c r="AR6">
        <v>5.27</v>
      </c>
      <c r="AS6">
        <v>6.13</v>
      </c>
      <c r="AT6">
        <v>5.99</v>
      </c>
      <c r="AU6">
        <v>4.96</v>
      </c>
      <c r="AV6">
        <v>6.94</v>
      </c>
      <c r="AW6">
        <v>7.63</v>
      </c>
      <c r="AX6">
        <v>5.7</v>
      </c>
      <c r="AY6">
        <v>6.66</v>
      </c>
      <c r="AZ6">
        <v>6.28</v>
      </c>
      <c r="BA6">
        <v>5.0999999999999996</v>
      </c>
    </row>
    <row r="7" spans="1:53">
      <c r="A7" s="7">
        <f t="shared" si="0"/>
        <v>1995</v>
      </c>
      <c r="B7">
        <v>6.06</v>
      </c>
      <c r="C7">
        <v>6.86</v>
      </c>
      <c r="D7">
        <v>3.63</v>
      </c>
      <c r="E7">
        <v>7.82</v>
      </c>
      <c r="F7">
        <v>5.48</v>
      </c>
      <c r="G7">
        <v>6.42</v>
      </c>
      <c r="H7">
        <v>4.8</v>
      </c>
      <c r="I7">
        <v>10</v>
      </c>
      <c r="J7">
        <v>6.6</v>
      </c>
      <c r="K7">
        <v>8.0299999999999994</v>
      </c>
      <c r="L7">
        <v>9.85</v>
      </c>
      <c r="M7">
        <v>6.18</v>
      </c>
      <c r="N7">
        <v>17.55</v>
      </c>
      <c r="O7">
        <v>5.59</v>
      </c>
      <c r="P7">
        <v>4.66</v>
      </c>
      <c r="Q7">
        <v>5.37</v>
      </c>
      <c r="R7">
        <v>5.09</v>
      </c>
      <c r="S7">
        <v>4.91</v>
      </c>
      <c r="T7">
        <v>5.05</v>
      </c>
      <c r="U7">
        <v>6.01</v>
      </c>
      <c r="V7">
        <v>7.32</v>
      </c>
      <c r="W7">
        <v>6.62</v>
      </c>
      <c r="X7">
        <v>9.0399999999999991</v>
      </c>
      <c r="Y7">
        <v>4.72</v>
      </c>
      <c r="Z7">
        <v>4.8</v>
      </c>
      <c r="AA7">
        <v>5.28</v>
      </c>
      <c r="AB7">
        <v>5.16</v>
      </c>
      <c r="AC7">
        <v>5.15</v>
      </c>
      <c r="AD7">
        <v>4.83</v>
      </c>
      <c r="AE7">
        <v>6.76</v>
      </c>
      <c r="AF7">
        <v>7.16</v>
      </c>
      <c r="AG7">
        <v>7.27</v>
      </c>
      <c r="AH7">
        <v>5.04</v>
      </c>
      <c r="AI7">
        <v>8.42</v>
      </c>
      <c r="AJ7">
        <v>6.93</v>
      </c>
      <c r="AK7">
        <v>4.66</v>
      </c>
      <c r="AL7">
        <v>5.46</v>
      </c>
      <c r="AM7">
        <v>5.56</v>
      </c>
      <c r="AN7">
        <v>6.74</v>
      </c>
      <c r="AO7">
        <v>7.16</v>
      </c>
      <c r="AP7">
        <v>8.02</v>
      </c>
      <c r="AQ7">
        <v>7.54</v>
      </c>
      <c r="AR7">
        <v>5.05</v>
      </c>
      <c r="AS7">
        <v>5.77</v>
      </c>
      <c r="AT7">
        <v>5.92</v>
      </c>
      <c r="AU7">
        <v>4.74</v>
      </c>
      <c r="AV7">
        <v>6.82</v>
      </c>
      <c r="AW7">
        <v>7.18</v>
      </c>
      <c r="AX7">
        <v>5.89</v>
      </c>
      <c r="AY7">
        <v>7.05</v>
      </c>
      <c r="AZ7">
        <v>5.82</v>
      </c>
      <c r="BA7">
        <v>4.83</v>
      </c>
    </row>
    <row r="8" spans="1:53">
      <c r="A8" s="7">
        <f t="shared" si="0"/>
        <v>1996</v>
      </c>
      <c r="B8">
        <v>6.34</v>
      </c>
      <c r="C8">
        <v>7.22</v>
      </c>
      <c r="D8">
        <v>3.42</v>
      </c>
      <c r="E8">
        <v>7.52</v>
      </c>
      <c r="F8">
        <v>5.92</v>
      </c>
      <c r="G8">
        <v>6.44</v>
      </c>
      <c r="H8">
        <v>4.3899999999999997</v>
      </c>
      <c r="I8">
        <v>10.08</v>
      </c>
      <c r="J8">
        <v>7.12</v>
      </c>
      <c r="K8">
        <v>9.19</v>
      </c>
      <c r="L8">
        <v>10.74</v>
      </c>
      <c r="M8">
        <v>6.69</v>
      </c>
      <c r="N8">
        <v>19.809999999999999</v>
      </c>
      <c r="O8">
        <v>5.2</v>
      </c>
      <c r="P8">
        <v>5.28</v>
      </c>
      <c r="Q8">
        <v>5.54</v>
      </c>
      <c r="R8">
        <v>5.49</v>
      </c>
      <c r="S8">
        <v>5.59</v>
      </c>
      <c r="T8">
        <v>5.54</v>
      </c>
      <c r="U8">
        <v>6.76</v>
      </c>
      <c r="V8">
        <v>7.84</v>
      </c>
      <c r="W8">
        <v>7.6</v>
      </c>
      <c r="X8">
        <v>8.8800000000000008</v>
      </c>
      <c r="Y8">
        <v>4.96</v>
      </c>
      <c r="Z8">
        <v>5.46</v>
      </c>
      <c r="AA8">
        <v>5.72</v>
      </c>
      <c r="AB8">
        <v>5.97</v>
      </c>
      <c r="AC8">
        <v>4.8600000000000003</v>
      </c>
      <c r="AD8">
        <v>4.88</v>
      </c>
      <c r="AE8">
        <v>6.19</v>
      </c>
      <c r="AF8">
        <v>7.4</v>
      </c>
      <c r="AG8">
        <v>7.16</v>
      </c>
      <c r="AH8">
        <v>4.47</v>
      </c>
      <c r="AI8">
        <v>8.9</v>
      </c>
      <c r="AJ8">
        <v>7.59</v>
      </c>
      <c r="AK8">
        <v>4.54</v>
      </c>
      <c r="AL8">
        <v>5.9</v>
      </c>
      <c r="AM8">
        <v>5.64</v>
      </c>
      <c r="AN8">
        <v>6.31</v>
      </c>
      <c r="AO8">
        <v>7.38</v>
      </c>
      <c r="AP8">
        <v>8.49</v>
      </c>
      <c r="AQ8">
        <v>7.41</v>
      </c>
      <c r="AR8">
        <v>5.25</v>
      </c>
      <c r="AS8">
        <v>6.26</v>
      </c>
      <c r="AT8">
        <v>5.89</v>
      </c>
      <c r="AU8">
        <v>4.47</v>
      </c>
      <c r="AV8">
        <v>6.4</v>
      </c>
      <c r="AW8">
        <v>7.94</v>
      </c>
      <c r="AX8">
        <v>5.65</v>
      </c>
      <c r="AY8">
        <v>7.02</v>
      </c>
      <c r="AZ8">
        <v>6.04</v>
      </c>
      <c r="BA8">
        <v>4.26</v>
      </c>
    </row>
    <row r="9" spans="1:53">
      <c r="A9" s="7">
        <f t="shared" si="0"/>
        <v>1997</v>
      </c>
      <c r="B9">
        <v>6.94</v>
      </c>
      <c r="C9">
        <v>8.35</v>
      </c>
      <c r="D9">
        <v>3.77</v>
      </c>
      <c r="E9">
        <v>7.83</v>
      </c>
      <c r="F9">
        <v>6.67</v>
      </c>
      <c r="G9">
        <v>6.81</v>
      </c>
      <c r="H9">
        <v>4.8099999999999996</v>
      </c>
      <c r="I9">
        <v>10.33</v>
      </c>
      <c r="J9">
        <v>8.36</v>
      </c>
      <c r="K9">
        <v>9.39</v>
      </c>
      <c r="L9">
        <v>11.9</v>
      </c>
      <c r="M9">
        <v>7.41</v>
      </c>
      <c r="N9">
        <v>21.74</v>
      </c>
      <c r="O9">
        <v>5.12</v>
      </c>
      <c r="P9">
        <v>5.95</v>
      </c>
      <c r="Q9">
        <v>6.37</v>
      </c>
      <c r="R9">
        <v>6.17</v>
      </c>
      <c r="S9">
        <v>6.42</v>
      </c>
      <c r="T9">
        <v>6.37</v>
      </c>
      <c r="U9">
        <v>7.16</v>
      </c>
      <c r="V9">
        <v>8.4700000000000006</v>
      </c>
      <c r="W9">
        <v>8.36</v>
      </c>
      <c r="X9">
        <v>9.43</v>
      </c>
      <c r="Y9">
        <v>5.2</v>
      </c>
      <c r="Z9">
        <v>5.76</v>
      </c>
      <c r="AA9">
        <v>6.35</v>
      </c>
      <c r="AB9">
        <v>6.61</v>
      </c>
      <c r="AC9">
        <v>5.05</v>
      </c>
      <c r="AD9">
        <v>5.69</v>
      </c>
      <c r="AE9">
        <v>6.27</v>
      </c>
      <c r="AF9">
        <v>8.48</v>
      </c>
      <c r="AG9">
        <v>7.93</v>
      </c>
      <c r="AH9">
        <v>5.87</v>
      </c>
      <c r="AI9">
        <v>9.73</v>
      </c>
      <c r="AJ9">
        <v>8.98</v>
      </c>
      <c r="AK9">
        <v>4.99</v>
      </c>
      <c r="AL9">
        <v>6.75</v>
      </c>
      <c r="AM9">
        <v>6.23</v>
      </c>
      <c r="AN9">
        <v>6.21</v>
      </c>
      <c r="AO9">
        <v>8.33</v>
      </c>
      <c r="AP9">
        <v>9.61</v>
      </c>
      <c r="AQ9">
        <v>8.3699999999999992</v>
      </c>
      <c r="AR9">
        <v>5.75</v>
      </c>
      <c r="AS9">
        <v>6.91</v>
      </c>
      <c r="AT9">
        <v>6.32</v>
      </c>
      <c r="AU9">
        <v>5.13</v>
      </c>
      <c r="AV9">
        <v>6.41</v>
      </c>
      <c r="AW9">
        <v>8.6</v>
      </c>
      <c r="AX9">
        <v>5.64</v>
      </c>
      <c r="AY9">
        <v>6.81</v>
      </c>
      <c r="AZ9">
        <v>6.43</v>
      </c>
      <c r="BA9">
        <v>4.58</v>
      </c>
    </row>
    <row r="10" spans="1:53">
      <c r="A10" s="7">
        <f t="shared" si="0"/>
        <v>1998</v>
      </c>
      <c r="B10">
        <v>6.82</v>
      </c>
      <c r="C10">
        <v>8.2100000000000009</v>
      </c>
      <c r="D10">
        <v>3.67</v>
      </c>
      <c r="E10">
        <v>8.5</v>
      </c>
      <c r="F10">
        <v>6.85</v>
      </c>
      <c r="G10">
        <v>6.92</v>
      </c>
      <c r="H10">
        <v>5.22</v>
      </c>
      <c r="I10">
        <v>10.6</v>
      </c>
      <c r="J10">
        <v>8.9</v>
      </c>
      <c r="K10">
        <v>8.91</v>
      </c>
      <c r="L10">
        <v>11.29</v>
      </c>
      <c r="M10">
        <v>6.78</v>
      </c>
      <c r="N10">
        <v>19.25</v>
      </c>
      <c r="O10">
        <v>5.33</v>
      </c>
      <c r="P10">
        <v>5.47</v>
      </c>
      <c r="Q10">
        <v>6.56</v>
      </c>
      <c r="R10">
        <v>5.96</v>
      </c>
      <c r="S10">
        <v>6</v>
      </c>
      <c r="T10">
        <v>6.03</v>
      </c>
      <c r="U10">
        <v>6.68</v>
      </c>
      <c r="V10">
        <v>8.09</v>
      </c>
      <c r="W10">
        <v>8.2899999999999991</v>
      </c>
      <c r="X10">
        <v>9.42</v>
      </c>
      <c r="Y10">
        <v>5.17</v>
      </c>
      <c r="Z10">
        <v>5.48</v>
      </c>
      <c r="AA10">
        <v>6.08</v>
      </c>
      <c r="AB10">
        <v>6.57</v>
      </c>
      <c r="AC10">
        <v>5.25</v>
      </c>
      <c r="AD10">
        <v>5.13</v>
      </c>
      <c r="AE10">
        <v>7.11</v>
      </c>
      <c r="AF10">
        <v>8.1199999999999992</v>
      </c>
      <c r="AG10">
        <v>7.33</v>
      </c>
      <c r="AH10">
        <v>5.22</v>
      </c>
      <c r="AI10">
        <v>9.59</v>
      </c>
      <c r="AJ10">
        <v>8.69</v>
      </c>
      <c r="AK10">
        <v>5.16</v>
      </c>
      <c r="AL10">
        <v>6.43</v>
      </c>
      <c r="AM10">
        <v>5.93</v>
      </c>
      <c r="AN10">
        <v>6.81</v>
      </c>
      <c r="AO10">
        <v>8.4499999999999993</v>
      </c>
      <c r="AP10">
        <v>9.56</v>
      </c>
      <c r="AQ10">
        <v>8.3000000000000007</v>
      </c>
      <c r="AR10">
        <v>5.59</v>
      </c>
      <c r="AS10">
        <v>6.73</v>
      </c>
      <c r="AT10">
        <v>6.16</v>
      </c>
      <c r="AU10">
        <v>5.57</v>
      </c>
      <c r="AV10">
        <v>6.54</v>
      </c>
      <c r="AW10">
        <v>8.57</v>
      </c>
      <c r="AX10">
        <v>5.84</v>
      </c>
      <c r="AY10">
        <v>7.29</v>
      </c>
      <c r="AZ10">
        <v>6.15</v>
      </c>
      <c r="BA10">
        <v>5.19</v>
      </c>
    </row>
    <row r="11" spans="1:53">
      <c r="A11" s="7">
        <f t="shared" si="0"/>
        <v>1999</v>
      </c>
      <c r="B11">
        <v>6.69</v>
      </c>
      <c r="C11">
        <v>8.34</v>
      </c>
      <c r="D11">
        <v>3.64</v>
      </c>
      <c r="E11">
        <v>9.1300000000000008</v>
      </c>
      <c r="F11">
        <v>7.22</v>
      </c>
      <c r="G11">
        <v>6.62</v>
      </c>
      <c r="H11">
        <v>5.38</v>
      </c>
      <c r="I11">
        <v>10.54</v>
      </c>
      <c r="J11">
        <v>8.6300000000000008</v>
      </c>
      <c r="K11">
        <v>8.6999999999999993</v>
      </c>
      <c r="L11">
        <v>11.59</v>
      </c>
      <c r="M11">
        <v>4.37</v>
      </c>
      <c r="N11">
        <v>18.97</v>
      </c>
      <c r="O11">
        <v>5.42</v>
      </c>
      <c r="P11">
        <v>5.5</v>
      </c>
      <c r="Q11">
        <v>6.03</v>
      </c>
      <c r="R11">
        <v>6.1</v>
      </c>
      <c r="S11">
        <v>5.98</v>
      </c>
      <c r="T11">
        <v>5.72</v>
      </c>
      <c r="U11">
        <v>6.83</v>
      </c>
      <c r="V11">
        <v>7.47</v>
      </c>
      <c r="W11">
        <v>8.41</v>
      </c>
      <c r="X11">
        <v>9.25</v>
      </c>
      <c r="Y11">
        <v>5.13</v>
      </c>
      <c r="Z11">
        <v>5.56</v>
      </c>
      <c r="AA11">
        <v>5.99</v>
      </c>
      <c r="AB11">
        <v>6.36</v>
      </c>
      <c r="AC11">
        <v>5.16</v>
      </c>
      <c r="AD11">
        <v>5.0599999999999996</v>
      </c>
      <c r="AE11">
        <v>7.14</v>
      </c>
      <c r="AF11">
        <v>7.67</v>
      </c>
      <c r="AG11">
        <v>7.46</v>
      </c>
      <c r="AH11">
        <v>5.03</v>
      </c>
      <c r="AI11">
        <v>9.1199999999999992</v>
      </c>
      <c r="AJ11">
        <v>8.33</v>
      </c>
      <c r="AK11">
        <v>5.32</v>
      </c>
      <c r="AL11">
        <v>6.24</v>
      </c>
      <c r="AM11">
        <v>5.97</v>
      </c>
      <c r="AN11">
        <v>7.13</v>
      </c>
      <c r="AO11">
        <v>8.3000000000000007</v>
      </c>
      <c r="AP11">
        <v>9.5299999999999994</v>
      </c>
      <c r="AQ11">
        <v>8.4600000000000009</v>
      </c>
      <c r="AR11">
        <v>5.83</v>
      </c>
      <c r="AS11">
        <v>6.53</v>
      </c>
      <c r="AT11">
        <v>6.09</v>
      </c>
      <c r="AU11">
        <v>5.37</v>
      </c>
      <c r="AV11">
        <v>7.18</v>
      </c>
      <c r="AW11">
        <v>8.61</v>
      </c>
      <c r="AX11">
        <v>5.88</v>
      </c>
      <c r="AY11">
        <v>7.42</v>
      </c>
      <c r="AZ11">
        <v>6.17</v>
      </c>
      <c r="BA11">
        <v>5.1100000000000003</v>
      </c>
    </row>
    <row r="12" spans="1:53">
      <c r="A12" s="7">
        <f t="shared" si="0"/>
        <v>2000</v>
      </c>
      <c r="B12">
        <v>7.76</v>
      </c>
      <c r="C12">
        <v>9.19</v>
      </c>
      <c r="D12">
        <v>3.58</v>
      </c>
      <c r="E12">
        <v>9.43</v>
      </c>
      <c r="F12">
        <v>7.43</v>
      </c>
      <c r="G12">
        <v>8.2100000000000009</v>
      </c>
      <c r="H12">
        <v>6.14</v>
      </c>
      <c r="I12">
        <v>11.43</v>
      </c>
      <c r="J12">
        <v>8.33</v>
      </c>
      <c r="K12">
        <v>10.81</v>
      </c>
      <c r="L12">
        <v>12.93</v>
      </c>
      <c r="M12">
        <v>8.3800000000000008</v>
      </c>
      <c r="N12">
        <v>21.87</v>
      </c>
      <c r="O12">
        <v>6.28</v>
      </c>
      <c r="P12">
        <v>7.33</v>
      </c>
      <c r="Q12">
        <v>6.42</v>
      </c>
      <c r="R12">
        <v>7.81</v>
      </c>
      <c r="S12">
        <v>7.64</v>
      </c>
      <c r="T12">
        <v>7.41</v>
      </c>
      <c r="U12">
        <v>8.34</v>
      </c>
      <c r="V12">
        <v>9.7100000000000009</v>
      </c>
      <c r="W12">
        <v>9.7799999999999994</v>
      </c>
      <c r="X12">
        <v>9.91</v>
      </c>
      <c r="Y12">
        <v>5.1100000000000003</v>
      </c>
      <c r="Z12">
        <v>7.13</v>
      </c>
      <c r="AA12">
        <v>7.49</v>
      </c>
      <c r="AB12">
        <v>7.85</v>
      </c>
      <c r="AC12">
        <v>6.03</v>
      </c>
      <c r="AD12">
        <v>6.43</v>
      </c>
      <c r="AE12">
        <v>6.63</v>
      </c>
      <c r="AF12">
        <v>10.07</v>
      </c>
      <c r="AG12">
        <v>7.28</v>
      </c>
      <c r="AH12">
        <v>6.1</v>
      </c>
      <c r="AI12">
        <v>9.86</v>
      </c>
      <c r="AJ12">
        <v>9.5299999999999994</v>
      </c>
      <c r="AK12">
        <v>6.37</v>
      </c>
      <c r="AL12">
        <v>7.7</v>
      </c>
      <c r="AM12">
        <v>7.37</v>
      </c>
      <c r="AN12">
        <v>8.1199999999999992</v>
      </c>
      <c r="AO12">
        <v>8.49</v>
      </c>
      <c r="AP12">
        <v>9.83</v>
      </c>
      <c r="AQ12">
        <v>9.15</v>
      </c>
      <c r="AR12">
        <v>7.34</v>
      </c>
      <c r="AS12">
        <v>7.49</v>
      </c>
      <c r="AT12">
        <v>7.41</v>
      </c>
      <c r="AU12">
        <v>6.2</v>
      </c>
      <c r="AV12">
        <v>8.1300000000000008</v>
      </c>
      <c r="AW12">
        <v>9.98</v>
      </c>
      <c r="AX12">
        <v>7.16</v>
      </c>
      <c r="AY12">
        <v>7.46</v>
      </c>
      <c r="AZ12">
        <v>7.55</v>
      </c>
      <c r="BA12">
        <v>6.11</v>
      </c>
    </row>
    <row r="13" spans="1:53">
      <c r="A13" s="7">
        <f t="shared" si="0"/>
        <v>2001</v>
      </c>
      <c r="B13">
        <v>9.6300000000000008</v>
      </c>
      <c r="C13">
        <v>12.06</v>
      </c>
      <c r="D13">
        <v>4.2300000000000004</v>
      </c>
      <c r="E13">
        <v>10.51</v>
      </c>
      <c r="F13">
        <v>10.029999999999999</v>
      </c>
      <c r="G13">
        <v>10.43</v>
      </c>
      <c r="H13">
        <v>8.3699999999999992</v>
      </c>
      <c r="I13">
        <v>12.2</v>
      </c>
      <c r="J13">
        <v>9.06</v>
      </c>
      <c r="K13">
        <v>12.65</v>
      </c>
      <c r="L13">
        <v>15.73</v>
      </c>
      <c r="M13">
        <v>10.58</v>
      </c>
      <c r="N13">
        <v>22.55</v>
      </c>
      <c r="O13">
        <v>8.48</v>
      </c>
      <c r="P13">
        <v>9.0399999999999991</v>
      </c>
      <c r="Q13">
        <v>9.57</v>
      </c>
      <c r="R13">
        <v>8.9</v>
      </c>
      <c r="S13">
        <v>9.3800000000000008</v>
      </c>
      <c r="T13">
        <v>9.5399999999999991</v>
      </c>
      <c r="U13">
        <v>10.47</v>
      </c>
      <c r="V13">
        <v>12.31</v>
      </c>
      <c r="W13">
        <v>11.66</v>
      </c>
      <c r="X13">
        <v>12.8</v>
      </c>
      <c r="Y13">
        <v>5.77</v>
      </c>
      <c r="Z13">
        <v>8.74</v>
      </c>
      <c r="AA13">
        <v>10.32</v>
      </c>
      <c r="AB13">
        <v>10.47</v>
      </c>
      <c r="AC13">
        <v>7.26</v>
      </c>
      <c r="AD13">
        <v>8.7100000000000009</v>
      </c>
      <c r="AE13">
        <v>8.9600000000000009</v>
      </c>
      <c r="AF13">
        <v>12.75</v>
      </c>
      <c r="AG13">
        <v>7.63</v>
      </c>
      <c r="AH13">
        <v>7.72</v>
      </c>
      <c r="AI13">
        <v>11.75</v>
      </c>
      <c r="AJ13">
        <v>12.34</v>
      </c>
      <c r="AK13">
        <v>7.68</v>
      </c>
      <c r="AL13">
        <v>9.67</v>
      </c>
      <c r="AM13">
        <v>9.59</v>
      </c>
      <c r="AN13">
        <v>9.6999999999999993</v>
      </c>
      <c r="AO13">
        <v>11.51</v>
      </c>
      <c r="AP13">
        <v>12.17</v>
      </c>
      <c r="AQ13">
        <v>12.09</v>
      </c>
      <c r="AR13">
        <v>8.57</v>
      </c>
      <c r="AS13">
        <v>10.16</v>
      </c>
      <c r="AT13">
        <v>8.9</v>
      </c>
      <c r="AU13">
        <v>8.09</v>
      </c>
      <c r="AV13">
        <v>10.07</v>
      </c>
      <c r="AW13">
        <v>11.96</v>
      </c>
      <c r="AX13">
        <v>9.7899999999999991</v>
      </c>
      <c r="AY13">
        <v>8.01</v>
      </c>
      <c r="AZ13">
        <v>8.76</v>
      </c>
      <c r="BA13">
        <v>8.4499999999999993</v>
      </c>
    </row>
    <row r="14" spans="1:53">
      <c r="A14" s="7">
        <f t="shared" si="0"/>
        <v>2002</v>
      </c>
      <c r="B14">
        <v>7.89</v>
      </c>
      <c r="C14">
        <v>10.53</v>
      </c>
      <c r="D14">
        <v>4.41</v>
      </c>
      <c r="E14">
        <v>12.09</v>
      </c>
      <c r="F14">
        <v>8.9499999999999993</v>
      </c>
      <c r="G14">
        <v>7.11</v>
      </c>
      <c r="H14">
        <v>5.62</v>
      </c>
      <c r="I14">
        <v>11.15</v>
      </c>
      <c r="J14">
        <v>10.53</v>
      </c>
      <c r="K14">
        <v>11.01</v>
      </c>
      <c r="L14">
        <v>13.66</v>
      </c>
      <c r="M14">
        <v>9.86</v>
      </c>
      <c r="N14">
        <v>23.1</v>
      </c>
      <c r="O14">
        <v>8.41</v>
      </c>
      <c r="P14">
        <v>6.41</v>
      </c>
      <c r="Q14">
        <v>7.68</v>
      </c>
      <c r="R14">
        <v>7.08</v>
      </c>
      <c r="S14">
        <v>7.25</v>
      </c>
      <c r="T14">
        <v>7.52</v>
      </c>
      <c r="U14">
        <v>8.06</v>
      </c>
      <c r="V14">
        <v>11.78</v>
      </c>
      <c r="W14">
        <v>9.61</v>
      </c>
      <c r="X14">
        <v>10.050000000000001</v>
      </c>
      <c r="Y14">
        <v>6.32</v>
      </c>
      <c r="Z14">
        <v>6.61</v>
      </c>
      <c r="AA14">
        <v>7.76</v>
      </c>
      <c r="AB14">
        <v>8</v>
      </c>
      <c r="AC14">
        <v>5.3</v>
      </c>
      <c r="AD14">
        <v>6.18</v>
      </c>
      <c r="AE14">
        <v>9.6999999999999993</v>
      </c>
      <c r="AF14">
        <v>10.08</v>
      </c>
      <c r="AG14">
        <v>7.23</v>
      </c>
      <c r="AH14">
        <v>6.13</v>
      </c>
      <c r="AI14">
        <v>9.85</v>
      </c>
      <c r="AJ14">
        <v>9.3699999999999992</v>
      </c>
      <c r="AK14">
        <v>5.14</v>
      </c>
      <c r="AL14">
        <v>7.61</v>
      </c>
      <c r="AM14">
        <v>7.78</v>
      </c>
      <c r="AN14">
        <v>10.54</v>
      </c>
      <c r="AO14">
        <v>9.4600000000000009</v>
      </c>
      <c r="AP14">
        <v>11.81</v>
      </c>
      <c r="AQ14">
        <v>9.73</v>
      </c>
      <c r="AR14">
        <v>6.93</v>
      </c>
      <c r="AS14">
        <v>8.15</v>
      </c>
      <c r="AT14">
        <v>7.29</v>
      </c>
      <c r="AU14">
        <v>6.39</v>
      </c>
      <c r="AV14">
        <v>10.39</v>
      </c>
      <c r="AW14">
        <v>9.7799999999999994</v>
      </c>
      <c r="AX14">
        <v>9.33</v>
      </c>
      <c r="AY14">
        <v>8.44</v>
      </c>
      <c r="AZ14">
        <v>7.35</v>
      </c>
      <c r="BA14">
        <v>6.08</v>
      </c>
    </row>
    <row r="15" spans="1:53">
      <c r="A15" s="7">
        <f t="shared" si="0"/>
        <v>2003</v>
      </c>
      <c r="B15">
        <v>9.6300000000000008</v>
      </c>
      <c r="C15">
        <v>11.82</v>
      </c>
      <c r="D15">
        <v>4.3899999999999997</v>
      </c>
      <c r="E15">
        <v>11.31</v>
      </c>
      <c r="F15">
        <v>10.33</v>
      </c>
      <c r="G15">
        <v>9.1300000000000008</v>
      </c>
      <c r="H15">
        <v>6.61</v>
      </c>
      <c r="I15">
        <v>12.77</v>
      </c>
      <c r="J15">
        <v>10.53</v>
      </c>
      <c r="K15">
        <v>13.29</v>
      </c>
      <c r="L15">
        <v>16.170000000000002</v>
      </c>
      <c r="M15">
        <v>11.86</v>
      </c>
      <c r="N15">
        <v>27.27</v>
      </c>
      <c r="O15">
        <v>7.59</v>
      </c>
      <c r="P15">
        <v>8.65</v>
      </c>
      <c r="Q15">
        <v>9.4</v>
      </c>
      <c r="R15">
        <v>9.14</v>
      </c>
      <c r="S15">
        <v>8.9499999999999993</v>
      </c>
      <c r="T15">
        <v>9.17</v>
      </c>
      <c r="U15">
        <v>10.29</v>
      </c>
      <c r="V15">
        <v>12.77</v>
      </c>
      <c r="W15">
        <v>11.01</v>
      </c>
      <c r="X15">
        <v>12.52</v>
      </c>
      <c r="Y15">
        <v>7.31</v>
      </c>
      <c r="Z15">
        <v>8.58</v>
      </c>
      <c r="AA15">
        <v>9.74</v>
      </c>
      <c r="AB15">
        <v>9.49</v>
      </c>
      <c r="AC15">
        <v>7.08</v>
      </c>
      <c r="AD15">
        <v>7.83</v>
      </c>
      <c r="AE15">
        <v>8.9600000000000009</v>
      </c>
      <c r="AF15">
        <v>11.44</v>
      </c>
      <c r="AG15">
        <v>8.51</v>
      </c>
      <c r="AH15">
        <v>8.41</v>
      </c>
      <c r="AI15">
        <v>11.59</v>
      </c>
      <c r="AJ15">
        <v>11.48</v>
      </c>
      <c r="AK15">
        <v>7.25</v>
      </c>
      <c r="AL15">
        <v>9.16</v>
      </c>
      <c r="AM15">
        <v>8.89</v>
      </c>
      <c r="AN15">
        <v>9.84</v>
      </c>
      <c r="AO15">
        <v>10.87</v>
      </c>
      <c r="AP15">
        <v>11.85</v>
      </c>
      <c r="AQ15">
        <v>11.02</v>
      </c>
      <c r="AR15">
        <v>8.49</v>
      </c>
      <c r="AS15">
        <v>9.66</v>
      </c>
      <c r="AT15">
        <v>9.2200000000000006</v>
      </c>
      <c r="AU15">
        <v>7.33</v>
      </c>
      <c r="AV15">
        <v>10.050000000000001</v>
      </c>
      <c r="AW15">
        <v>11.84</v>
      </c>
      <c r="AX15">
        <v>8.43</v>
      </c>
      <c r="AY15">
        <v>9.5</v>
      </c>
      <c r="AZ15">
        <v>9.27</v>
      </c>
      <c r="BA15">
        <v>7.14</v>
      </c>
    </row>
    <row r="16" spans="1:53">
      <c r="A16" s="7">
        <f t="shared" si="0"/>
        <v>2004</v>
      </c>
      <c r="B16">
        <v>10.75</v>
      </c>
      <c r="C16">
        <v>13.34</v>
      </c>
      <c r="D16">
        <v>4.88</v>
      </c>
      <c r="E16">
        <v>12.16</v>
      </c>
      <c r="F16">
        <v>11.73</v>
      </c>
      <c r="G16">
        <v>9.86</v>
      </c>
      <c r="H16">
        <v>8.4700000000000006</v>
      </c>
      <c r="I16">
        <v>14.06</v>
      </c>
      <c r="J16">
        <v>12.08</v>
      </c>
      <c r="K16">
        <v>14.31</v>
      </c>
      <c r="L16">
        <v>17.75</v>
      </c>
      <c r="M16">
        <v>13.92</v>
      </c>
      <c r="N16">
        <v>27.15</v>
      </c>
      <c r="O16">
        <v>9.0399999999999991</v>
      </c>
      <c r="P16">
        <v>9.41</v>
      </c>
      <c r="Q16">
        <v>9.98</v>
      </c>
      <c r="R16">
        <v>10.14</v>
      </c>
      <c r="S16">
        <v>10.73</v>
      </c>
      <c r="T16">
        <v>10.97</v>
      </c>
      <c r="U16">
        <v>11.2</v>
      </c>
      <c r="V16">
        <v>14</v>
      </c>
      <c r="W16">
        <v>12.39</v>
      </c>
      <c r="X16">
        <v>14.41</v>
      </c>
      <c r="Y16">
        <v>8.52</v>
      </c>
      <c r="Z16">
        <v>9.5</v>
      </c>
      <c r="AA16">
        <v>10.56</v>
      </c>
      <c r="AB16">
        <v>11.02</v>
      </c>
      <c r="AC16">
        <v>9.19</v>
      </c>
      <c r="AD16">
        <v>9.06</v>
      </c>
      <c r="AE16">
        <v>10.050000000000001</v>
      </c>
      <c r="AF16">
        <v>14.52</v>
      </c>
      <c r="AG16">
        <v>11.59</v>
      </c>
      <c r="AH16">
        <v>9.57</v>
      </c>
      <c r="AI16">
        <v>12.5</v>
      </c>
      <c r="AJ16">
        <v>12.7</v>
      </c>
      <c r="AK16">
        <v>9.0299999999999994</v>
      </c>
      <c r="AL16">
        <v>10.46</v>
      </c>
      <c r="AM16">
        <v>10.220000000000001</v>
      </c>
      <c r="AN16">
        <v>11.11</v>
      </c>
      <c r="AO16">
        <v>12.27</v>
      </c>
      <c r="AP16">
        <v>13.24</v>
      </c>
      <c r="AQ16">
        <v>12</v>
      </c>
      <c r="AR16">
        <v>9.52</v>
      </c>
      <c r="AS16">
        <v>10.6</v>
      </c>
      <c r="AT16">
        <v>10.37</v>
      </c>
      <c r="AU16">
        <v>8.1199999999999992</v>
      </c>
      <c r="AV16">
        <v>11.03</v>
      </c>
      <c r="AW16">
        <v>13.04</v>
      </c>
      <c r="AX16">
        <v>9.91</v>
      </c>
      <c r="AY16">
        <v>10.91</v>
      </c>
      <c r="AZ16">
        <v>10.16</v>
      </c>
      <c r="BA16">
        <v>8.65</v>
      </c>
    </row>
    <row r="17" spans="1:53">
      <c r="A17" s="7">
        <f t="shared" si="0"/>
        <v>2005</v>
      </c>
      <c r="B17">
        <v>12.7</v>
      </c>
      <c r="C17">
        <v>15.82</v>
      </c>
      <c r="D17">
        <v>5.73</v>
      </c>
      <c r="E17">
        <v>13.54</v>
      </c>
      <c r="F17">
        <v>13.65</v>
      </c>
      <c r="G17">
        <v>11.85</v>
      </c>
      <c r="H17">
        <v>10.29</v>
      </c>
      <c r="I17">
        <v>16.239999999999998</v>
      </c>
      <c r="J17">
        <v>14.58</v>
      </c>
      <c r="K17">
        <v>16.87</v>
      </c>
      <c r="L17">
        <v>20.149999999999999</v>
      </c>
      <c r="M17">
        <v>16.760000000000002</v>
      </c>
      <c r="N17">
        <v>30.94</v>
      </c>
      <c r="O17">
        <v>10.59</v>
      </c>
      <c r="P17">
        <v>11.62</v>
      </c>
      <c r="Q17">
        <v>12.13</v>
      </c>
      <c r="R17">
        <v>12.3</v>
      </c>
      <c r="S17">
        <v>12.08</v>
      </c>
      <c r="T17">
        <v>13.09</v>
      </c>
      <c r="U17">
        <v>13.26</v>
      </c>
      <c r="V17">
        <v>16.170000000000002</v>
      </c>
      <c r="W17">
        <v>14.8</v>
      </c>
      <c r="X17">
        <v>15.43</v>
      </c>
      <c r="Y17">
        <v>10.55</v>
      </c>
      <c r="Z17">
        <v>11.21</v>
      </c>
      <c r="AA17">
        <v>13.31</v>
      </c>
      <c r="AB17">
        <v>12.67</v>
      </c>
      <c r="AC17">
        <v>10.7</v>
      </c>
      <c r="AD17">
        <v>10.68</v>
      </c>
      <c r="AE17">
        <v>12.46</v>
      </c>
      <c r="AF17">
        <v>14.98</v>
      </c>
      <c r="AG17">
        <v>10.47</v>
      </c>
      <c r="AH17">
        <v>11.14</v>
      </c>
      <c r="AI17">
        <v>14.89</v>
      </c>
      <c r="AJ17">
        <v>15.38</v>
      </c>
      <c r="AK17">
        <v>11.4</v>
      </c>
      <c r="AL17">
        <v>13</v>
      </c>
      <c r="AM17">
        <v>11.67</v>
      </c>
      <c r="AN17">
        <v>12.9</v>
      </c>
      <c r="AO17">
        <v>14.21</v>
      </c>
      <c r="AP17">
        <v>14.79</v>
      </c>
      <c r="AQ17">
        <v>14.84</v>
      </c>
      <c r="AR17">
        <v>11.68</v>
      </c>
      <c r="AS17">
        <v>13.5</v>
      </c>
      <c r="AT17">
        <v>12.48</v>
      </c>
      <c r="AU17">
        <v>9.7100000000000009</v>
      </c>
      <c r="AV17">
        <v>12.2</v>
      </c>
      <c r="AW17">
        <v>15.15</v>
      </c>
      <c r="AX17">
        <v>11.8</v>
      </c>
      <c r="AY17">
        <v>13</v>
      </c>
      <c r="AZ17">
        <v>11.93</v>
      </c>
      <c r="BA17">
        <v>10.53</v>
      </c>
    </row>
    <row r="18" spans="1:53">
      <c r="A18" s="7">
        <f t="shared" si="0"/>
        <v>2006</v>
      </c>
      <c r="B18">
        <v>13.73</v>
      </c>
      <c r="C18">
        <v>18.8</v>
      </c>
      <c r="D18">
        <v>6.84</v>
      </c>
      <c r="E18">
        <v>16.32</v>
      </c>
      <c r="F18">
        <v>14.15</v>
      </c>
      <c r="G18">
        <v>11.79</v>
      </c>
      <c r="H18">
        <v>10.45</v>
      </c>
      <c r="I18">
        <v>17.71</v>
      </c>
      <c r="J18">
        <v>16.93</v>
      </c>
      <c r="K18">
        <v>16.96</v>
      </c>
      <c r="L18">
        <v>21.54</v>
      </c>
      <c r="M18">
        <v>18.37</v>
      </c>
      <c r="N18">
        <v>35.28</v>
      </c>
      <c r="O18">
        <v>12.25</v>
      </c>
      <c r="P18">
        <v>11.18</v>
      </c>
      <c r="Q18">
        <v>13.05</v>
      </c>
      <c r="R18">
        <v>12.42</v>
      </c>
      <c r="S18">
        <v>13.19</v>
      </c>
      <c r="T18">
        <v>14.14</v>
      </c>
      <c r="U18">
        <v>14.66</v>
      </c>
      <c r="V18">
        <v>17.899999999999999</v>
      </c>
      <c r="W18">
        <v>16.36</v>
      </c>
      <c r="X18">
        <v>17.66</v>
      </c>
      <c r="Y18">
        <v>11.97</v>
      </c>
      <c r="Z18">
        <v>11.67</v>
      </c>
      <c r="AA18">
        <v>14.65</v>
      </c>
      <c r="AB18">
        <v>14.25</v>
      </c>
      <c r="AC18">
        <v>11.26</v>
      </c>
      <c r="AD18">
        <v>11.3</v>
      </c>
      <c r="AE18">
        <v>14.31</v>
      </c>
      <c r="AF18">
        <v>16.38</v>
      </c>
      <c r="AG18">
        <v>14.91</v>
      </c>
      <c r="AH18">
        <v>12.64</v>
      </c>
      <c r="AI18">
        <v>15.35</v>
      </c>
      <c r="AJ18">
        <v>16.93</v>
      </c>
      <c r="AK18">
        <v>10.8</v>
      </c>
      <c r="AL18">
        <v>14.39</v>
      </c>
      <c r="AM18">
        <v>13.4</v>
      </c>
      <c r="AN18">
        <v>14.53</v>
      </c>
      <c r="AO18">
        <v>16.45</v>
      </c>
      <c r="AP18">
        <v>17.579999999999998</v>
      </c>
      <c r="AQ18">
        <v>17.36</v>
      </c>
      <c r="AR18">
        <v>11.11</v>
      </c>
      <c r="AS18">
        <v>14.74</v>
      </c>
      <c r="AT18">
        <v>13.11</v>
      </c>
      <c r="AU18">
        <v>11.02</v>
      </c>
      <c r="AV18">
        <v>14.18</v>
      </c>
      <c r="AW18">
        <v>16.2</v>
      </c>
      <c r="AX18">
        <v>13.36</v>
      </c>
      <c r="AY18">
        <v>15.74</v>
      </c>
      <c r="AZ18">
        <v>12.17</v>
      </c>
      <c r="BA18">
        <v>11.6</v>
      </c>
    </row>
    <row r="19" spans="1:53">
      <c r="A19" s="7">
        <f t="shared" si="0"/>
        <v>2007</v>
      </c>
      <c r="B19">
        <v>13.08</v>
      </c>
      <c r="C19">
        <v>18.14</v>
      </c>
      <c r="D19">
        <v>8.68</v>
      </c>
      <c r="E19">
        <v>17.21</v>
      </c>
      <c r="F19">
        <v>13.08</v>
      </c>
      <c r="G19">
        <v>11.57</v>
      </c>
      <c r="H19">
        <v>8.84</v>
      </c>
      <c r="I19">
        <v>16.39</v>
      </c>
      <c r="J19">
        <v>16.21</v>
      </c>
      <c r="K19">
        <v>15.67</v>
      </c>
      <c r="L19">
        <v>20.61</v>
      </c>
      <c r="M19">
        <v>17.53</v>
      </c>
      <c r="N19">
        <v>34.049999999999997</v>
      </c>
      <c r="O19">
        <v>11.47</v>
      </c>
      <c r="P19">
        <v>10.76</v>
      </c>
      <c r="Q19">
        <v>11.29</v>
      </c>
      <c r="R19">
        <v>11.76</v>
      </c>
      <c r="S19">
        <v>12.97</v>
      </c>
      <c r="T19">
        <v>12.05</v>
      </c>
      <c r="U19">
        <v>14.2</v>
      </c>
      <c r="V19">
        <v>16.899999999999999</v>
      </c>
      <c r="W19">
        <v>15.17</v>
      </c>
      <c r="X19">
        <v>16.989999999999998</v>
      </c>
      <c r="Y19">
        <v>11.06</v>
      </c>
      <c r="Z19">
        <v>11.14</v>
      </c>
      <c r="AA19">
        <v>13.04</v>
      </c>
      <c r="AB19">
        <v>13.42</v>
      </c>
      <c r="AC19">
        <v>9.91</v>
      </c>
      <c r="AD19">
        <v>11.15</v>
      </c>
      <c r="AE19">
        <v>14.17</v>
      </c>
      <c r="AF19">
        <v>16.71</v>
      </c>
      <c r="AG19">
        <v>14.48</v>
      </c>
      <c r="AH19">
        <v>11.99</v>
      </c>
      <c r="AI19">
        <v>15.73</v>
      </c>
      <c r="AJ19">
        <v>15.7</v>
      </c>
      <c r="AK19">
        <v>9.1300000000000008</v>
      </c>
      <c r="AL19">
        <v>13.47</v>
      </c>
      <c r="AM19">
        <v>12.06</v>
      </c>
      <c r="AN19">
        <v>14.65</v>
      </c>
      <c r="AO19">
        <v>14.66</v>
      </c>
      <c r="AP19">
        <v>16.66</v>
      </c>
      <c r="AQ19">
        <v>17.149999999999999</v>
      </c>
      <c r="AR19">
        <v>10.49</v>
      </c>
      <c r="AS19">
        <v>13.42</v>
      </c>
      <c r="AT19">
        <v>12</v>
      </c>
      <c r="AU19">
        <v>9.44</v>
      </c>
      <c r="AV19">
        <v>15.99</v>
      </c>
      <c r="AW19">
        <v>15.42</v>
      </c>
      <c r="AX19">
        <v>13.86</v>
      </c>
      <c r="AY19">
        <v>14.59</v>
      </c>
      <c r="AZ19">
        <v>12.02</v>
      </c>
      <c r="BA19">
        <v>8.84</v>
      </c>
    </row>
    <row r="20" spans="1:53">
      <c r="A20" s="7">
        <f t="shared" si="0"/>
        <v>2008</v>
      </c>
      <c r="B20">
        <v>13.89</v>
      </c>
      <c r="C20">
        <v>18.3</v>
      </c>
      <c r="D20">
        <v>8.7200000000000006</v>
      </c>
      <c r="E20">
        <v>17.600000000000001</v>
      </c>
      <c r="F20">
        <v>14.09</v>
      </c>
      <c r="G20">
        <v>12.75</v>
      </c>
      <c r="H20">
        <v>9.77</v>
      </c>
      <c r="I20">
        <v>17.850000000000001</v>
      </c>
      <c r="J20">
        <v>16.07</v>
      </c>
      <c r="K20">
        <v>16.489999999999998</v>
      </c>
      <c r="L20">
        <v>21.07</v>
      </c>
      <c r="M20">
        <v>18.260000000000002</v>
      </c>
      <c r="N20">
        <v>44.57</v>
      </c>
      <c r="O20">
        <v>11.07</v>
      </c>
      <c r="P20">
        <v>12.07</v>
      </c>
      <c r="Q20">
        <v>12.65</v>
      </c>
      <c r="R20">
        <v>11.91</v>
      </c>
      <c r="S20">
        <v>13</v>
      </c>
      <c r="T20">
        <v>13.84</v>
      </c>
      <c r="U20">
        <v>15.49</v>
      </c>
      <c r="V20">
        <v>17.47</v>
      </c>
      <c r="W20">
        <v>16.07</v>
      </c>
      <c r="X20">
        <v>17.18</v>
      </c>
      <c r="Y20">
        <v>11.93</v>
      </c>
      <c r="Z20">
        <v>11.29</v>
      </c>
      <c r="AA20">
        <v>13.96</v>
      </c>
      <c r="AB20">
        <v>13.36</v>
      </c>
      <c r="AC20">
        <v>11.45</v>
      </c>
      <c r="AD20">
        <v>11.11</v>
      </c>
      <c r="AE20">
        <v>13.33</v>
      </c>
      <c r="AF20">
        <v>16.45</v>
      </c>
      <c r="AG20">
        <v>15.21</v>
      </c>
      <c r="AH20">
        <v>12.23</v>
      </c>
      <c r="AI20">
        <v>16.78</v>
      </c>
      <c r="AJ20">
        <v>16.579999999999998</v>
      </c>
      <c r="AK20">
        <v>10.34</v>
      </c>
      <c r="AL20">
        <v>14.53</v>
      </c>
      <c r="AM20">
        <v>12.32</v>
      </c>
      <c r="AN20">
        <v>13.89</v>
      </c>
      <c r="AO20">
        <v>16.22</v>
      </c>
      <c r="AP20">
        <v>16.89</v>
      </c>
      <c r="AQ20">
        <v>16.84</v>
      </c>
      <c r="AR20">
        <v>11.32</v>
      </c>
      <c r="AS20">
        <v>14.2</v>
      </c>
      <c r="AT20">
        <v>13.75</v>
      </c>
      <c r="AU20">
        <v>9</v>
      </c>
      <c r="AV20">
        <v>18.309999999999999</v>
      </c>
      <c r="AW20">
        <v>16.190000000000001</v>
      </c>
      <c r="AX20">
        <v>13.06</v>
      </c>
      <c r="AY20">
        <v>14.51</v>
      </c>
      <c r="AZ20">
        <v>12.81</v>
      </c>
      <c r="BA20">
        <v>10.16</v>
      </c>
    </row>
    <row r="21" spans="1:53">
      <c r="A21" s="7">
        <f t="shared" si="0"/>
        <v>2009</v>
      </c>
      <c r="B21">
        <v>12.14</v>
      </c>
      <c r="C21">
        <v>18.12</v>
      </c>
      <c r="D21">
        <v>10.23</v>
      </c>
      <c r="E21">
        <v>17.649999999999999</v>
      </c>
      <c r="F21">
        <v>13.39</v>
      </c>
      <c r="G21">
        <v>9.43</v>
      </c>
      <c r="H21">
        <v>8.8000000000000007</v>
      </c>
      <c r="I21">
        <v>14.81</v>
      </c>
      <c r="J21">
        <v>17.79</v>
      </c>
      <c r="K21">
        <v>13.92</v>
      </c>
      <c r="L21">
        <v>20.18</v>
      </c>
      <c r="M21">
        <v>16.3</v>
      </c>
      <c r="N21">
        <v>36.369999999999997</v>
      </c>
      <c r="O21">
        <v>10.54</v>
      </c>
      <c r="P21">
        <v>8.9700000000000006</v>
      </c>
      <c r="Q21">
        <v>10.81</v>
      </c>
      <c r="R21">
        <v>9.83</v>
      </c>
      <c r="S21">
        <v>11.1</v>
      </c>
      <c r="T21">
        <v>11.97</v>
      </c>
      <c r="U21">
        <v>13.15</v>
      </c>
      <c r="V21">
        <v>16.43</v>
      </c>
      <c r="W21">
        <v>13.73</v>
      </c>
      <c r="X21">
        <v>14.85</v>
      </c>
      <c r="Y21">
        <v>11.27</v>
      </c>
      <c r="Z21">
        <v>8.99</v>
      </c>
      <c r="AA21">
        <v>11.25</v>
      </c>
      <c r="AB21">
        <v>12.61</v>
      </c>
      <c r="AC21">
        <v>9.5</v>
      </c>
      <c r="AD21">
        <v>9.34</v>
      </c>
      <c r="AE21">
        <v>13.18</v>
      </c>
      <c r="AF21">
        <v>15.33</v>
      </c>
      <c r="AG21">
        <v>14.54</v>
      </c>
      <c r="AH21">
        <v>9.5299999999999994</v>
      </c>
      <c r="AI21">
        <v>15.05</v>
      </c>
      <c r="AJ21">
        <v>14.25</v>
      </c>
      <c r="AK21">
        <v>8.4600000000000009</v>
      </c>
      <c r="AL21">
        <v>12.68</v>
      </c>
      <c r="AM21">
        <v>11.39</v>
      </c>
      <c r="AN21">
        <v>14.52</v>
      </c>
      <c r="AO21">
        <v>14.74</v>
      </c>
      <c r="AP21">
        <v>17.059999999999999</v>
      </c>
      <c r="AQ21">
        <v>14.91</v>
      </c>
      <c r="AR21">
        <v>9.14</v>
      </c>
      <c r="AS21">
        <v>12.15</v>
      </c>
      <c r="AT21">
        <v>11.19</v>
      </c>
      <c r="AU21">
        <v>8.9499999999999993</v>
      </c>
      <c r="AV21">
        <v>17.29</v>
      </c>
      <c r="AW21">
        <v>13.83</v>
      </c>
      <c r="AX21">
        <v>13.95</v>
      </c>
      <c r="AY21">
        <v>14.75</v>
      </c>
      <c r="AZ21">
        <v>10.76</v>
      </c>
      <c r="BA21">
        <v>9.39</v>
      </c>
    </row>
    <row r="22" spans="1:53">
      <c r="A22" s="7">
        <f t="shared" si="0"/>
        <v>2010</v>
      </c>
      <c r="B22">
        <v>11.39</v>
      </c>
      <c r="C22">
        <v>15.79</v>
      </c>
      <c r="D22">
        <v>8.89</v>
      </c>
      <c r="E22">
        <v>15.87</v>
      </c>
      <c r="F22">
        <v>11.53</v>
      </c>
      <c r="G22">
        <v>9.92</v>
      </c>
      <c r="H22">
        <v>8.1300000000000008</v>
      </c>
      <c r="I22">
        <v>14.93</v>
      </c>
      <c r="J22">
        <v>15.12</v>
      </c>
      <c r="K22">
        <v>13.53</v>
      </c>
      <c r="L22">
        <v>17.89</v>
      </c>
      <c r="M22">
        <v>15.17</v>
      </c>
      <c r="N22">
        <v>44.5</v>
      </c>
      <c r="O22">
        <v>8.9499999999999993</v>
      </c>
      <c r="P22">
        <v>9.39</v>
      </c>
      <c r="Q22">
        <v>8.6300000000000008</v>
      </c>
      <c r="R22">
        <v>9.57</v>
      </c>
      <c r="S22">
        <v>10.61</v>
      </c>
      <c r="T22">
        <v>10.02</v>
      </c>
      <c r="U22">
        <v>11.73</v>
      </c>
      <c r="V22">
        <v>14.14</v>
      </c>
      <c r="W22">
        <v>12.44</v>
      </c>
      <c r="X22">
        <v>14.53</v>
      </c>
      <c r="Y22">
        <v>11.32</v>
      </c>
      <c r="Z22">
        <v>8.76</v>
      </c>
      <c r="AA22">
        <v>10.19</v>
      </c>
      <c r="AB22">
        <v>11.66</v>
      </c>
      <c r="AC22">
        <v>8.64</v>
      </c>
      <c r="AD22">
        <v>8.9499999999999993</v>
      </c>
      <c r="AE22">
        <v>12.25</v>
      </c>
      <c r="AF22">
        <v>14.46</v>
      </c>
      <c r="AG22">
        <v>12.84</v>
      </c>
      <c r="AH22">
        <v>9.6300000000000008</v>
      </c>
      <c r="AI22">
        <v>14.04</v>
      </c>
      <c r="AJ22">
        <v>12.5</v>
      </c>
      <c r="AK22">
        <v>8.08</v>
      </c>
      <c r="AL22">
        <v>11.13</v>
      </c>
      <c r="AM22">
        <v>11.12</v>
      </c>
      <c r="AN22">
        <v>12.49</v>
      </c>
      <c r="AO22">
        <v>12.9</v>
      </c>
      <c r="AP22">
        <v>16.48</v>
      </c>
      <c r="AQ22">
        <v>13.01</v>
      </c>
      <c r="AR22">
        <v>8.77</v>
      </c>
      <c r="AS22">
        <v>10.46</v>
      </c>
      <c r="AT22">
        <v>10.82</v>
      </c>
      <c r="AU22">
        <v>8.2200000000000006</v>
      </c>
      <c r="AV22">
        <v>16.14</v>
      </c>
      <c r="AW22">
        <v>12.73</v>
      </c>
      <c r="AX22">
        <v>12.24</v>
      </c>
      <c r="AY22">
        <v>11.39</v>
      </c>
      <c r="AZ22">
        <v>10.34</v>
      </c>
      <c r="BA22">
        <v>8.58</v>
      </c>
    </row>
    <row r="23" spans="1:53">
      <c r="A23" s="7">
        <f t="shared" si="0"/>
        <v>2011</v>
      </c>
      <c r="B23">
        <v>11.03</v>
      </c>
      <c r="C23">
        <v>15.08</v>
      </c>
      <c r="D23">
        <v>8.77</v>
      </c>
      <c r="E23">
        <v>15.04</v>
      </c>
      <c r="F23">
        <v>11.46</v>
      </c>
      <c r="G23">
        <v>9.93</v>
      </c>
      <c r="H23">
        <v>8.25</v>
      </c>
      <c r="I23">
        <v>13.83</v>
      </c>
      <c r="J23">
        <v>15.38</v>
      </c>
      <c r="K23">
        <v>13.06</v>
      </c>
      <c r="L23">
        <v>18.16</v>
      </c>
      <c r="M23">
        <v>15.72</v>
      </c>
      <c r="N23">
        <v>55.28</v>
      </c>
      <c r="O23">
        <v>8.8000000000000007</v>
      </c>
      <c r="P23">
        <v>8.7799999999999994</v>
      </c>
      <c r="Q23">
        <v>9.4600000000000009</v>
      </c>
      <c r="R23">
        <v>9.5399999999999991</v>
      </c>
      <c r="S23">
        <v>9.93</v>
      </c>
      <c r="T23">
        <v>10.44</v>
      </c>
      <c r="U23">
        <v>11.37</v>
      </c>
      <c r="V23">
        <v>14.2</v>
      </c>
      <c r="W23">
        <v>12.1</v>
      </c>
      <c r="X23">
        <v>13.81</v>
      </c>
      <c r="Y23">
        <v>10.47</v>
      </c>
      <c r="Z23">
        <v>8.85</v>
      </c>
      <c r="AA23">
        <v>9.4700000000000006</v>
      </c>
      <c r="AB23">
        <v>12.02</v>
      </c>
      <c r="AC23">
        <v>8.8000000000000007</v>
      </c>
      <c r="AD23">
        <v>8.84</v>
      </c>
      <c r="AE23">
        <v>10.66</v>
      </c>
      <c r="AF23">
        <v>14.67</v>
      </c>
      <c r="AG23">
        <v>11.78</v>
      </c>
      <c r="AH23">
        <v>9.14</v>
      </c>
      <c r="AI23">
        <v>13.71</v>
      </c>
      <c r="AJ23">
        <v>12.55</v>
      </c>
      <c r="AK23">
        <v>8.1</v>
      </c>
      <c r="AL23">
        <v>10.78</v>
      </c>
      <c r="AM23">
        <v>10.32</v>
      </c>
      <c r="AN23">
        <v>11.76</v>
      </c>
      <c r="AO23">
        <v>12.46</v>
      </c>
      <c r="AP23">
        <v>15.33</v>
      </c>
      <c r="AQ23">
        <v>12.93</v>
      </c>
      <c r="AR23">
        <v>8.59</v>
      </c>
      <c r="AS23">
        <v>10.210000000000001</v>
      </c>
      <c r="AT23">
        <v>10.210000000000001</v>
      </c>
      <c r="AU23">
        <v>8.44</v>
      </c>
      <c r="AV23">
        <v>16.170000000000002</v>
      </c>
      <c r="AW23">
        <v>12.72</v>
      </c>
      <c r="AX23">
        <v>12.3</v>
      </c>
      <c r="AY23">
        <v>10.91</v>
      </c>
      <c r="AZ23">
        <v>9.77</v>
      </c>
      <c r="BA23">
        <v>8.7200000000000006</v>
      </c>
    </row>
    <row r="24" spans="1:53">
      <c r="A24" s="7">
        <f t="shared" si="0"/>
        <v>2012</v>
      </c>
      <c r="B24">
        <v>10.65</v>
      </c>
      <c r="C24">
        <v>16.2</v>
      </c>
      <c r="D24">
        <v>8.4700000000000006</v>
      </c>
      <c r="E24">
        <v>15.75</v>
      </c>
      <c r="F24">
        <v>11.82</v>
      </c>
      <c r="G24">
        <v>9.14</v>
      </c>
      <c r="H24">
        <v>8.2799999999999994</v>
      </c>
      <c r="I24">
        <v>14.17</v>
      </c>
      <c r="J24">
        <v>15.24</v>
      </c>
      <c r="K24">
        <v>12.1</v>
      </c>
      <c r="L24">
        <v>18.34</v>
      </c>
      <c r="M24">
        <v>16.23</v>
      </c>
      <c r="N24">
        <v>52.86</v>
      </c>
      <c r="O24">
        <v>8.26</v>
      </c>
      <c r="P24">
        <v>8.26</v>
      </c>
      <c r="Q24">
        <v>8.94</v>
      </c>
      <c r="R24">
        <v>9.4600000000000009</v>
      </c>
      <c r="S24">
        <v>10.119999999999999</v>
      </c>
      <c r="T24">
        <v>10.19</v>
      </c>
      <c r="U24">
        <v>11.54</v>
      </c>
      <c r="V24">
        <v>15.94</v>
      </c>
      <c r="W24">
        <v>12.17</v>
      </c>
      <c r="X24">
        <v>13.22</v>
      </c>
      <c r="Y24">
        <v>9.9499999999999993</v>
      </c>
      <c r="Z24">
        <v>7.99</v>
      </c>
      <c r="AA24">
        <v>9.6</v>
      </c>
      <c r="AB24">
        <v>12.25</v>
      </c>
      <c r="AC24">
        <v>8.0500000000000007</v>
      </c>
      <c r="AD24">
        <v>8.68</v>
      </c>
      <c r="AE24">
        <v>10.14</v>
      </c>
      <c r="AF24">
        <v>13.74</v>
      </c>
      <c r="AG24">
        <v>11.09</v>
      </c>
      <c r="AH24">
        <v>8.69</v>
      </c>
      <c r="AI24">
        <v>12.97</v>
      </c>
      <c r="AJ24">
        <v>12.19</v>
      </c>
      <c r="AK24">
        <v>7.43</v>
      </c>
      <c r="AL24">
        <v>9.91</v>
      </c>
      <c r="AM24">
        <v>11.1</v>
      </c>
      <c r="AN24">
        <v>11.22</v>
      </c>
      <c r="AO24">
        <v>11.99</v>
      </c>
      <c r="AP24">
        <v>14.29</v>
      </c>
      <c r="AQ24">
        <v>13.25</v>
      </c>
      <c r="AR24">
        <v>8.39</v>
      </c>
      <c r="AS24">
        <v>9.9499999999999993</v>
      </c>
      <c r="AT24">
        <v>10.55</v>
      </c>
      <c r="AU24">
        <v>8.6999999999999993</v>
      </c>
      <c r="AV24">
        <v>16.73</v>
      </c>
      <c r="AW24">
        <v>12.42</v>
      </c>
      <c r="AX24">
        <v>11.87</v>
      </c>
      <c r="AY24">
        <v>10.77</v>
      </c>
      <c r="AZ24">
        <v>9.27</v>
      </c>
      <c r="BA24">
        <v>8.42</v>
      </c>
    </row>
    <row r="25" spans="1:53">
      <c r="A25" s="7">
        <f t="shared" si="0"/>
        <v>2013</v>
      </c>
      <c r="B25">
        <v>10.32</v>
      </c>
      <c r="C25">
        <v>15.47</v>
      </c>
      <c r="D25">
        <v>8.85</v>
      </c>
      <c r="E25">
        <v>13.92</v>
      </c>
      <c r="F25">
        <v>10.46</v>
      </c>
      <c r="G25">
        <v>9.92</v>
      </c>
      <c r="H25">
        <v>7.85</v>
      </c>
      <c r="I25">
        <v>13.32</v>
      </c>
      <c r="J25">
        <v>13.65</v>
      </c>
      <c r="K25">
        <v>12.45</v>
      </c>
      <c r="L25">
        <v>18.46</v>
      </c>
      <c r="M25">
        <v>14.6</v>
      </c>
      <c r="N25">
        <v>49.13</v>
      </c>
      <c r="O25">
        <v>8.1199999999999992</v>
      </c>
      <c r="P25">
        <v>8.1999999999999993</v>
      </c>
      <c r="Q25">
        <v>8.43</v>
      </c>
      <c r="R25">
        <v>8.99</v>
      </c>
      <c r="S25">
        <v>10.19</v>
      </c>
      <c r="T25">
        <v>9.8000000000000007</v>
      </c>
      <c r="U25">
        <v>10.8</v>
      </c>
      <c r="V25">
        <v>15.21</v>
      </c>
      <c r="W25">
        <v>11.67</v>
      </c>
      <c r="X25">
        <v>13.49</v>
      </c>
      <c r="Y25">
        <v>9.09</v>
      </c>
      <c r="Z25">
        <v>8.19</v>
      </c>
      <c r="AA25">
        <v>9</v>
      </c>
      <c r="AB25">
        <v>10.88</v>
      </c>
      <c r="AC25">
        <v>8.19</v>
      </c>
      <c r="AD25">
        <v>8.39</v>
      </c>
      <c r="AE25">
        <v>9.42</v>
      </c>
      <c r="AF25">
        <v>13.84</v>
      </c>
      <c r="AG25">
        <v>10.89</v>
      </c>
      <c r="AH25">
        <v>8.92</v>
      </c>
      <c r="AI25">
        <v>12.49</v>
      </c>
      <c r="AJ25">
        <v>11.83</v>
      </c>
      <c r="AK25">
        <v>7.43</v>
      </c>
      <c r="AL25">
        <v>9.4600000000000009</v>
      </c>
      <c r="AM25">
        <v>9.7100000000000009</v>
      </c>
      <c r="AN25">
        <v>10.84</v>
      </c>
      <c r="AO25">
        <v>11.63</v>
      </c>
      <c r="AP25">
        <v>14.55</v>
      </c>
      <c r="AQ25">
        <v>12.61</v>
      </c>
      <c r="AR25">
        <v>8.23</v>
      </c>
      <c r="AS25">
        <v>9.44</v>
      </c>
      <c r="AT25">
        <v>10.5</v>
      </c>
      <c r="AU25">
        <v>8.5500000000000007</v>
      </c>
      <c r="AV25">
        <v>15.87</v>
      </c>
      <c r="AW25">
        <v>11.68</v>
      </c>
      <c r="AX25">
        <v>11.37</v>
      </c>
      <c r="AY25">
        <v>9.98</v>
      </c>
      <c r="AZ25">
        <v>8.65</v>
      </c>
      <c r="BA25">
        <v>8.27</v>
      </c>
    </row>
    <row r="26" spans="1:53">
      <c r="A26" s="7">
        <f t="shared" si="0"/>
        <v>2014</v>
      </c>
      <c r="B26">
        <v>10.97</v>
      </c>
      <c r="C26">
        <v>14.62</v>
      </c>
      <c r="D26">
        <v>9.11</v>
      </c>
      <c r="E26">
        <v>17.2</v>
      </c>
      <c r="F26">
        <v>10.39</v>
      </c>
      <c r="G26">
        <v>11.51</v>
      </c>
      <c r="H26">
        <v>8.89</v>
      </c>
      <c r="I26">
        <v>14.13</v>
      </c>
      <c r="J26">
        <v>13.21</v>
      </c>
      <c r="K26">
        <v>13.05</v>
      </c>
      <c r="L26">
        <v>19.02</v>
      </c>
      <c r="M26">
        <v>14.45</v>
      </c>
      <c r="N26">
        <v>47.51</v>
      </c>
      <c r="O26">
        <v>8.5399999999999991</v>
      </c>
      <c r="P26">
        <v>9.59</v>
      </c>
      <c r="Q26">
        <v>9.02</v>
      </c>
      <c r="R26">
        <v>10.02</v>
      </c>
      <c r="S26">
        <v>10.59</v>
      </c>
      <c r="T26">
        <v>10.62</v>
      </c>
      <c r="U26">
        <v>10.89</v>
      </c>
      <c r="V26">
        <v>16.899999999999999</v>
      </c>
      <c r="W26">
        <v>12.21</v>
      </c>
      <c r="X26">
        <v>14.5</v>
      </c>
      <c r="Y26">
        <v>9.33</v>
      </c>
      <c r="Z26">
        <v>9.89</v>
      </c>
      <c r="AA26">
        <v>9.51</v>
      </c>
      <c r="AB26">
        <v>10.83</v>
      </c>
      <c r="AC26">
        <v>9.11</v>
      </c>
      <c r="AD26">
        <v>8.77</v>
      </c>
      <c r="AE26">
        <v>11.44</v>
      </c>
      <c r="AF26">
        <v>16.27</v>
      </c>
      <c r="AG26">
        <v>9.69</v>
      </c>
      <c r="AH26">
        <v>10.130000000000001</v>
      </c>
      <c r="AI26">
        <v>12.54</v>
      </c>
      <c r="AJ26">
        <v>11.88</v>
      </c>
      <c r="AK26">
        <v>8.86</v>
      </c>
      <c r="AL26">
        <v>10.16</v>
      </c>
      <c r="AM26">
        <v>10.1</v>
      </c>
      <c r="AN26">
        <v>11.72</v>
      </c>
      <c r="AO26">
        <v>11.77</v>
      </c>
      <c r="AP26">
        <v>15.14</v>
      </c>
      <c r="AQ26">
        <v>12.65</v>
      </c>
      <c r="AR26">
        <v>9.27</v>
      </c>
      <c r="AS26">
        <v>10.130000000000001</v>
      </c>
      <c r="AT26">
        <v>11.16</v>
      </c>
      <c r="AU26">
        <v>9.48</v>
      </c>
      <c r="AV26">
        <v>14.68</v>
      </c>
      <c r="AW26">
        <v>12.07</v>
      </c>
      <c r="AX26">
        <v>10.59</v>
      </c>
      <c r="AY26">
        <v>10.210000000000001</v>
      </c>
      <c r="AZ26">
        <v>10.52</v>
      </c>
      <c r="BA26">
        <v>9.34</v>
      </c>
    </row>
    <row r="27" spans="1:53">
      <c r="A27" s="7">
        <f t="shared" si="0"/>
        <v>2015</v>
      </c>
      <c r="B27">
        <v>10.38</v>
      </c>
      <c r="C27">
        <v>14.13</v>
      </c>
      <c r="D27">
        <v>9.64</v>
      </c>
      <c r="E27">
        <v>17.04</v>
      </c>
      <c r="F27">
        <v>11.58</v>
      </c>
      <c r="G27">
        <v>11.39</v>
      </c>
      <c r="H27">
        <v>8.27</v>
      </c>
      <c r="I27">
        <v>12.5</v>
      </c>
      <c r="J27">
        <v>12.62</v>
      </c>
      <c r="K27">
        <v>11.98</v>
      </c>
      <c r="L27">
        <v>19.34</v>
      </c>
      <c r="M27">
        <v>14.62</v>
      </c>
      <c r="N27">
        <v>40.08</v>
      </c>
      <c r="O27">
        <v>8.59</v>
      </c>
      <c r="P27">
        <v>7.97</v>
      </c>
      <c r="Q27">
        <v>8.92</v>
      </c>
      <c r="R27">
        <v>8.51</v>
      </c>
      <c r="S27">
        <v>10.17</v>
      </c>
      <c r="T27">
        <v>10.87</v>
      </c>
      <c r="U27">
        <v>10.77</v>
      </c>
      <c r="V27">
        <v>16.79</v>
      </c>
      <c r="W27">
        <v>12.03</v>
      </c>
      <c r="X27">
        <v>13.02</v>
      </c>
      <c r="Y27">
        <v>8.81</v>
      </c>
      <c r="Z27">
        <v>8.7899999999999991</v>
      </c>
      <c r="AA27">
        <v>9.6999999999999993</v>
      </c>
      <c r="AB27">
        <v>11.6</v>
      </c>
      <c r="AC27">
        <v>8.2100000000000009</v>
      </c>
      <c r="AD27">
        <v>8.86</v>
      </c>
      <c r="AE27">
        <v>11.82</v>
      </c>
      <c r="AF27">
        <v>16.18</v>
      </c>
      <c r="AG27">
        <v>8.32</v>
      </c>
      <c r="AH27">
        <v>8.6300000000000008</v>
      </c>
      <c r="AI27">
        <v>11.2</v>
      </c>
      <c r="AJ27">
        <v>11.57</v>
      </c>
      <c r="AK27">
        <v>8.15</v>
      </c>
      <c r="AL27">
        <v>9.51</v>
      </c>
      <c r="AM27">
        <v>10.24</v>
      </c>
      <c r="AN27">
        <v>12.49</v>
      </c>
      <c r="AO27">
        <v>11.04</v>
      </c>
      <c r="AP27">
        <v>14.24</v>
      </c>
      <c r="AQ27">
        <v>12.62</v>
      </c>
      <c r="AR27">
        <v>8.3000000000000007</v>
      </c>
      <c r="AS27">
        <v>9.6199999999999992</v>
      </c>
      <c r="AT27">
        <v>10.64</v>
      </c>
      <c r="AU27">
        <v>9.7200000000000006</v>
      </c>
      <c r="AV27">
        <v>14.56</v>
      </c>
      <c r="AW27">
        <v>11.64</v>
      </c>
      <c r="AX27">
        <v>11.81</v>
      </c>
      <c r="AY27">
        <v>10.48</v>
      </c>
      <c r="AZ27">
        <v>8.5399999999999991</v>
      </c>
      <c r="BA27">
        <v>9.33</v>
      </c>
    </row>
    <row r="28" spans="1:53">
      <c r="A28" s="7">
        <f t="shared" si="0"/>
        <v>2016</v>
      </c>
      <c r="B28">
        <v>10.050000000000001</v>
      </c>
      <c r="C28">
        <v>14.06</v>
      </c>
      <c r="D28">
        <v>9.81</v>
      </c>
      <c r="E28">
        <v>15.28</v>
      </c>
      <c r="F28">
        <v>11.17</v>
      </c>
      <c r="G28">
        <v>11.84</v>
      </c>
      <c r="H28">
        <v>7.35</v>
      </c>
      <c r="I28">
        <v>12.91</v>
      </c>
      <c r="J28">
        <v>11.88</v>
      </c>
      <c r="K28">
        <v>10.9</v>
      </c>
      <c r="L28">
        <v>20.27</v>
      </c>
      <c r="M28">
        <v>14.56</v>
      </c>
      <c r="N28">
        <v>36.479999999999997</v>
      </c>
      <c r="O28">
        <v>8.14</v>
      </c>
      <c r="P28">
        <v>7.88</v>
      </c>
      <c r="Q28">
        <v>7.92</v>
      </c>
      <c r="R28">
        <v>8.1300000000000008</v>
      </c>
      <c r="S28">
        <v>9.85</v>
      </c>
      <c r="T28">
        <v>10.14</v>
      </c>
      <c r="U28">
        <v>11.35</v>
      </c>
      <c r="V28">
        <v>13.82</v>
      </c>
      <c r="W28">
        <v>11.53</v>
      </c>
      <c r="X28">
        <v>12.46</v>
      </c>
      <c r="Y28">
        <v>8.2100000000000009</v>
      </c>
      <c r="Z28">
        <v>8.01</v>
      </c>
      <c r="AA28">
        <v>10.06</v>
      </c>
      <c r="AB28">
        <v>10.94</v>
      </c>
      <c r="AC28">
        <v>7.27</v>
      </c>
      <c r="AD28">
        <v>8.01</v>
      </c>
      <c r="AE28">
        <v>10.23</v>
      </c>
      <c r="AF28">
        <v>14.25</v>
      </c>
      <c r="AG28">
        <v>8.3000000000000007</v>
      </c>
      <c r="AH28">
        <v>8.0500000000000007</v>
      </c>
      <c r="AI28">
        <v>10.84</v>
      </c>
      <c r="AJ28">
        <v>11.31</v>
      </c>
      <c r="AK28">
        <v>7.21</v>
      </c>
      <c r="AL28">
        <v>9.0299999999999994</v>
      </c>
      <c r="AM28">
        <v>10.57</v>
      </c>
      <c r="AN28">
        <v>11.67</v>
      </c>
      <c r="AO28">
        <v>10.18</v>
      </c>
      <c r="AP28">
        <v>13.8</v>
      </c>
      <c r="AQ28">
        <v>12.62</v>
      </c>
      <c r="AR28">
        <v>7.6</v>
      </c>
      <c r="AS28">
        <v>9.2100000000000009</v>
      </c>
      <c r="AT28">
        <v>11.73</v>
      </c>
      <c r="AU28">
        <v>9.1199999999999992</v>
      </c>
      <c r="AV28">
        <v>14.15</v>
      </c>
      <c r="AW28">
        <v>10.88</v>
      </c>
      <c r="AX28">
        <v>10.78</v>
      </c>
      <c r="AY28">
        <v>9.26</v>
      </c>
      <c r="AZ28">
        <v>8.07</v>
      </c>
      <c r="BA28">
        <v>8.51</v>
      </c>
    </row>
    <row r="29" spans="1:53">
      <c r="A29" s="7">
        <f t="shared" si="0"/>
        <v>2017</v>
      </c>
      <c r="B29">
        <v>10.91</v>
      </c>
      <c r="C29">
        <v>16.12</v>
      </c>
      <c r="D29">
        <v>10.52</v>
      </c>
      <c r="E29">
        <v>15.78</v>
      </c>
      <c r="F29">
        <v>12.97</v>
      </c>
      <c r="G29">
        <v>12.49</v>
      </c>
      <c r="H29">
        <v>8.08</v>
      </c>
      <c r="I29">
        <v>13.95</v>
      </c>
      <c r="J29">
        <v>12.84</v>
      </c>
      <c r="K29">
        <v>12.53</v>
      </c>
      <c r="L29">
        <v>21.15</v>
      </c>
      <c r="M29">
        <v>16.93</v>
      </c>
      <c r="N29">
        <v>38.880000000000003</v>
      </c>
      <c r="O29">
        <v>7.65</v>
      </c>
      <c r="P29">
        <v>8.83</v>
      </c>
      <c r="Q29">
        <v>8.94</v>
      </c>
      <c r="R29">
        <v>9.3000000000000007</v>
      </c>
      <c r="S29">
        <v>10.95</v>
      </c>
      <c r="T29">
        <v>11.62</v>
      </c>
      <c r="U29">
        <v>13.04</v>
      </c>
      <c r="V29">
        <v>14.61</v>
      </c>
      <c r="W29">
        <v>12.97</v>
      </c>
      <c r="X29">
        <v>13.32</v>
      </c>
      <c r="Y29">
        <v>8.3800000000000008</v>
      </c>
      <c r="Z29">
        <v>8.4700000000000006</v>
      </c>
      <c r="AA29">
        <v>11.83</v>
      </c>
      <c r="AB29">
        <v>11.78</v>
      </c>
      <c r="AC29">
        <v>7.62</v>
      </c>
      <c r="AD29">
        <v>9.01</v>
      </c>
      <c r="AE29">
        <v>8.82</v>
      </c>
      <c r="AF29">
        <v>14.55</v>
      </c>
      <c r="AG29">
        <v>9.14</v>
      </c>
      <c r="AH29">
        <v>9.2200000000000006</v>
      </c>
      <c r="AI29">
        <v>12.04</v>
      </c>
      <c r="AJ29">
        <v>13.29</v>
      </c>
      <c r="AK29">
        <v>7.64</v>
      </c>
      <c r="AL29">
        <v>9.7200000000000006</v>
      </c>
      <c r="AM29">
        <v>11.4</v>
      </c>
      <c r="AN29">
        <v>10.59</v>
      </c>
      <c r="AO29">
        <v>11.4</v>
      </c>
      <c r="AP29">
        <v>14.02</v>
      </c>
      <c r="AQ29">
        <v>14.47</v>
      </c>
      <c r="AR29">
        <v>8.18</v>
      </c>
      <c r="AS29">
        <v>10.31</v>
      </c>
      <c r="AT29">
        <v>13.61</v>
      </c>
      <c r="AU29">
        <v>9.0500000000000007</v>
      </c>
      <c r="AV29">
        <v>14.12</v>
      </c>
      <c r="AW29">
        <v>12.34</v>
      </c>
      <c r="AX29">
        <v>10.62</v>
      </c>
      <c r="AY29">
        <v>9.43</v>
      </c>
      <c r="AZ29">
        <v>8.4</v>
      </c>
      <c r="BA29">
        <v>9.01</v>
      </c>
    </row>
    <row r="30" spans="1:53">
      <c r="A30" s="7">
        <f t="shared" si="0"/>
        <v>2018</v>
      </c>
      <c r="B30">
        <v>10.5</v>
      </c>
      <c r="C30">
        <v>15.22</v>
      </c>
      <c r="D30">
        <v>10.99</v>
      </c>
      <c r="E30">
        <v>15.35</v>
      </c>
      <c r="F30">
        <v>11.77</v>
      </c>
      <c r="G30">
        <v>12.3</v>
      </c>
      <c r="H30">
        <v>7.74</v>
      </c>
      <c r="I30">
        <v>13.92</v>
      </c>
      <c r="J30">
        <v>12.6</v>
      </c>
      <c r="K30">
        <v>11.78</v>
      </c>
      <c r="L30">
        <v>21.34</v>
      </c>
      <c r="M30">
        <v>13.98</v>
      </c>
      <c r="N30">
        <v>43.48</v>
      </c>
      <c r="O30">
        <v>7.11</v>
      </c>
      <c r="P30">
        <v>8.15</v>
      </c>
      <c r="Q30">
        <v>8.7200000000000006</v>
      </c>
      <c r="R30">
        <v>8.94</v>
      </c>
      <c r="S30">
        <v>10.18</v>
      </c>
      <c r="T30">
        <v>10.56</v>
      </c>
      <c r="U30">
        <v>11.65</v>
      </c>
      <c r="V30">
        <v>16.32</v>
      </c>
      <c r="W30">
        <v>11.79</v>
      </c>
      <c r="X30">
        <v>15.47</v>
      </c>
      <c r="Y30">
        <v>8.19</v>
      </c>
      <c r="Z30">
        <v>8.69</v>
      </c>
      <c r="AA30">
        <v>10.44</v>
      </c>
      <c r="AB30">
        <v>10.37</v>
      </c>
      <c r="AC30">
        <v>7.32</v>
      </c>
      <c r="AD30">
        <v>8.5399999999999991</v>
      </c>
      <c r="AE30">
        <v>9.24</v>
      </c>
      <c r="AF30">
        <v>15.35</v>
      </c>
      <c r="AG30">
        <v>9.09</v>
      </c>
      <c r="AH30">
        <v>7.89</v>
      </c>
      <c r="AI30">
        <v>12.37</v>
      </c>
      <c r="AJ30">
        <v>12.11</v>
      </c>
      <c r="AK30">
        <v>7.2</v>
      </c>
      <c r="AL30">
        <v>9.1</v>
      </c>
      <c r="AM30">
        <v>9.25</v>
      </c>
      <c r="AN30">
        <v>10.65</v>
      </c>
      <c r="AO30">
        <v>11.25</v>
      </c>
      <c r="AP30">
        <v>15.65</v>
      </c>
      <c r="AQ30">
        <v>13.46</v>
      </c>
      <c r="AR30">
        <v>7.66</v>
      </c>
      <c r="AS30">
        <v>9.4600000000000009</v>
      </c>
      <c r="AT30">
        <v>11.42</v>
      </c>
      <c r="AU30">
        <v>9.0399999999999991</v>
      </c>
      <c r="AV30">
        <v>13.65</v>
      </c>
      <c r="AW30">
        <v>11.71</v>
      </c>
      <c r="AX30">
        <v>10.28</v>
      </c>
      <c r="AY30">
        <v>9.84</v>
      </c>
      <c r="AZ30">
        <v>8.0399999999999991</v>
      </c>
      <c r="BA30">
        <v>8.6</v>
      </c>
    </row>
    <row r="31" spans="1:53">
      <c r="A31" s="7">
        <f t="shared" si="0"/>
        <v>2019</v>
      </c>
      <c r="B31">
        <v>10.51</v>
      </c>
      <c r="C31">
        <v>15.63</v>
      </c>
      <c r="D31">
        <v>11.11</v>
      </c>
      <c r="E31">
        <v>13.46</v>
      </c>
      <c r="F31">
        <v>11.05</v>
      </c>
      <c r="G31">
        <v>12.95</v>
      </c>
      <c r="H31">
        <v>7.77</v>
      </c>
      <c r="I31">
        <v>14.61</v>
      </c>
      <c r="J31">
        <v>12.1</v>
      </c>
      <c r="K31">
        <v>12.81</v>
      </c>
      <c r="L31">
        <v>21.66</v>
      </c>
      <c r="M31">
        <v>14.88</v>
      </c>
      <c r="N31">
        <v>44.14</v>
      </c>
      <c r="O31">
        <v>6.5</v>
      </c>
      <c r="P31">
        <v>8.0399999999999991</v>
      </c>
      <c r="Q31">
        <v>8.68</v>
      </c>
      <c r="R31">
        <v>8.19</v>
      </c>
      <c r="S31">
        <v>9.24</v>
      </c>
      <c r="T31">
        <v>10.85</v>
      </c>
      <c r="U31">
        <v>11.49</v>
      </c>
      <c r="V31">
        <v>16.05</v>
      </c>
      <c r="W31">
        <v>12.55</v>
      </c>
      <c r="X31">
        <v>14.72</v>
      </c>
      <c r="Y31">
        <v>8.08</v>
      </c>
      <c r="Z31">
        <v>8.06</v>
      </c>
      <c r="AA31">
        <v>10.58</v>
      </c>
      <c r="AB31">
        <v>10.41</v>
      </c>
      <c r="AC31">
        <v>7.09</v>
      </c>
      <c r="AD31">
        <v>7.9</v>
      </c>
      <c r="AE31">
        <v>9.5</v>
      </c>
      <c r="AF31">
        <v>15.75</v>
      </c>
      <c r="AG31">
        <v>9.73</v>
      </c>
      <c r="AH31">
        <v>6.4</v>
      </c>
      <c r="AI31">
        <v>12.61</v>
      </c>
      <c r="AJ31">
        <v>12.88</v>
      </c>
      <c r="AK31">
        <v>7</v>
      </c>
      <c r="AL31">
        <v>9.58</v>
      </c>
      <c r="AM31">
        <v>9.4</v>
      </c>
      <c r="AN31">
        <v>9.9700000000000006</v>
      </c>
      <c r="AO31">
        <v>11.7</v>
      </c>
      <c r="AP31">
        <v>15.36</v>
      </c>
      <c r="AQ31">
        <v>13.07</v>
      </c>
      <c r="AR31">
        <v>7.29</v>
      </c>
      <c r="AS31">
        <v>9.4600000000000009</v>
      </c>
      <c r="AT31">
        <v>10.61</v>
      </c>
      <c r="AU31">
        <v>7.82</v>
      </c>
      <c r="AV31">
        <v>13.14</v>
      </c>
      <c r="AW31">
        <v>12.62</v>
      </c>
      <c r="AX31">
        <v>9.82</v>
      </c>
      <c r="AY31">
        <v>9.9</v>
      </c>
      <c r="AZ31">
        <v>7.68</v>
      </c>
      <c r="BA31">
        <v>8.06</v>
      </c>
    </row>
    <row r="32" spans="1:53">
      <c r="A32" s="7">
        <f t="shared" si="0"/>
        <v>2020</v>
      </c>
      <c r="B32">
        <v>10.78</v>
      </c>
      <c r="C32">
        <v>16.010000000000002</v>
      </c>
      <c r="D32">
        <v>11.14</v>
      </c>
      <c r="E32">
        <v>13.1</v>
      </c>
      <c r="F32">
        <v>12.28</v>
      </c>
      <c r="G32">
        <v>14.14</v>
      </c>
      <c r="H32">
        <v>7.22</v>
      </c>
      <c r="I32">
        <v>14.68</v>
      </c>
      <c r="J32">
        <v>12.95</v>
      </c>
      <c r="K32">
        <v>11.92</v>
      </c>
      <c r="L32">
        <v>21.38</v>
      </c>
      <c r="M32">
        <v>15.45</v>
      </c>
      <c r="N32">
        <v>37.75</v>
      </c>
      <c r="O32">
        <v>6.73</v>
      </c>
      <c r="P32">
        <v>7.94</v>
      </c>
      <c r="Q32">
        <v>8.59</v>
      </c>
      <c r="R32">
        <v>7.78</v>
      </c>
      <c r="S32">
        <v>9.3699999999999992</v>
      </c>
      <c r="T32">
        <v>11.14</v>
      </c>
      <c r="U32">
        <v>12.16</v>
      </c>
      <c r="V32">
        <v>14.88</v>
      </c>
      <c r="W32">
        <v>13.07</v>
      </c>
      <c r="X32">
        <v>14.71</v>
      </c>
      <c r="Y32">
        <v>8.25</v>
      </c>
      <c r="Z32">
        <v>8.0399999999999991</v>
      </c>
      <c r="AA32">
        <v>11.51</v>
      </c>
      <c r="AB32">
        <v>10.39</v>
      </c>
      <c r="AC32">
        <v>7.22</v>
      </c>
      <c r="AD32">
        <v>8.0399999999999991</v>
      </c>
      <c r="AE32">
        <v>10.36</v>
      </c>
      <c r="AF32">
        <v>14.66</v>
      </c>
      <c r="AG32">
        <v>9.92</v>
      </c>
      <c r="AH32">
        <v>7.04</v>
      </c>
      <c r="AI32">
        <v>12.8</v>
      </c>
      <c r="AJ32">
        <v>13.23</v>
      </c>
      <c r="AK32">
        <v>6.82</v>
      </c>
      <c r="AL32">
        <v>9.5299999999999994</v>
      </c>
      <c r="AM32">
        <v>9.11</v>
      </c>
      <c r="AN32">
        <v>10.91</v>
      </c>
      <c r="AO32">
        <v>11.48</v>
      </c>
      <c r="AP32">
        <v>15.06</v>
      </c>
      <c r="AQ32">
        <v>13.49</v>
      </c>
      <c r="AR32">
        <v>7.11</v>
      </c>
      <c r="AS32">
        <v>8.9700000000000006</v>
      </c>
      <c r="AT32">
        <v>11.64</v>
      </c>
      <c r="AU32">
        <v>8.15</v>
      </c>
      <c r="AV32">
        <v>13.21</v>
      </c>
      <c r="AW32">
        <v>12.72</v>
      </c>
      <c r="AX32">
        <v>10.97</v>
      </c>
      <c r="AY32">
        <v>10.11</v>
      </c>
      <c r="AZ32">
        <v>7.52</v>
      </c>
      <c r="BA32">
        <v>8.84</v>
      </c>
    </row>
    <row r="33" spans="1:53">
      <c r="A33" s="7">
        <f t="shared" si="0"/>
        <v>2021</v>
      </c>
      <c r="B33">
        <v>12.18</v>
      </c>
      <c r="C33">
        <v>15.72</v>
      </c>
      <c r="D33">
        <v>10.94</v>
      </c>
      <c r="E33">
        <v>15.52</v>
      </c>
      <c r="F33">
        <v>12.56</v>
      </c>
      <c r="G33">
        <v>16.34</v>
      </c>
      <c r="H33">
        <v>9.1</v>
      </c>
      <c r="I33">
        <v>16.059999999999999</v>
      </c>
      <c r="J33">
        <v>13.14</v>
      </c>
      <c r="K33">
        <v>14.29</v>
      </c>
      <c r="L33">
        <v>22.9</v>
      </c>
      <c r="M33">
        <v>15.91</v>
      </c>
      <c r="N33">
        <v>46.99</v>
      </c>
      <c r="O33">
        <v>7</v>
      </c>
      <c r="P33">
        <v>10.51</v>
      </c>
      <c r="Q33">
        <v>10.050000000000001</v>
      </c>
      <c r="R33">
        <v>10.199999999999999</v>
      </c>
      <c r="S33">
        <v>11.11</v>
      </c>
      <c r="T33">
        <v>12.22</v>
      </c>
      <c r="U33">
        <v>12.83</v>
      </c>
      <c r="V33">
        <v>16.54</v>
      </c>
      <c r="W33">
        <v>14.7</v>
      </c>
      <c r="X33">
        <v>16.02</v>
      </c>
      <c r="Y33">
        <v>9.2100000000000009</v>
      </c>
      <c r="Z33">
        <v>9.4</v>
      </c>
      <c r="AA33">
        <v>12.65</v>
      </c>
      <c r="AB33">
        <v>10.81</v>
      </c>
      <c r="AC33">
        <v>8.86</v>
      </c>
      <c r="AD33">
        <v>9.59</v>
      </c>
      <c r="AE33">
        <v>9.7200000000000006</v>
      </c>
      <c r="AF33">
        <v>16.309999999999999</v>
      </c>
      <c r="AG33">
        <v>10.26</v>
      </c>
      <c r="AH33">
        <v>9.77</v>
      </c>
      <c r="AI33">
        <v>13.78</v>
      </c>
      <c r="AJ33">
        <v>14.12</v>
      </c>
      <c r="AK33">
        <v>9.11</v>
      </c>
      <c r="AL33">
        <v>11.08</v>
      </c>
      <c r="AM33">
        <v>10.29</v>
      </c>
      <c r="AN33">
        <v>11.76</v>
      </c>
      <c r="AO33">
        <v>12.01</v>
      </c>
      <c r="AP33">
        <v>16.18</v>
      </c>
      <c r="AQ33">
        <v>14.29</v>
      </c>
      <c r="AR33">
        <v>9.75</v>
      </c>
      <c r="AS33">
        <v>10.29</v>
      </c>
      <c r="AT33">
        <v>13.77</v>
      </c>
      <c r="AU33">
        <v>8.99</v>
      </c>
      <c r="AV33">
        <v>14.01</v>
      </c>
      <c r="AW33">
        <v>13.68</v>
      </c>
      <c r="AX33">
        <v>11.63</v>
      </c>
      <c r="AY33">
        <v>10.46</v>
      </c>
      <c r="AZ33">
        <v>9.74</v>
      </c>
      <c r="BA33">
        <v>10.039999999999999</v>
      </c>
    </row>
    <row r="34" spans="1:53">
      <c r="A34" s="7">
        <f t="shared" si="0"/>
        <v>2022</v>
      </c>
      <c r="B34">
        <v>14.8</v>
      </c>
      <c r="C34">
        <v>17.399999999999999</v>
      </c>
      <c r="D34">
        <v>11.07</v>
      </c>
      <c r="E34">
        <v>17.82</v>
      </c>
      <c r="F34">
        <v>16.32</v>
      </c>
      <c r="H34">
        <v>12.74</v>
      </c>
      <c r="I34">
        <v>18.38</v>
      </c>
      <c r="J34">
        <v>15</v>
      </c>
      <c r="K34">
        <v>16.579999999999998</v>
      </c>
      <c r="L34">
        <v>26.04</v>
      </c>
      <c r="M34">
        <v>19.399999999999999</v>
      </c>
      <c r="N34">
        <v>57.46</v>
      </c>
      <c r="O34">
        <v>7.96</v>
      </c>
      <c r="R34">
        <v>13.21</v>
      </c>
      <c r="T34">
        <v>15.05</v>
      </c>
      <c r="U34">
        <v>15.59</v>
      </c>
      <c r="W34">
        <v>16.71</v>
      </c>
      <c r="X34">
        <v>20.72</v>
      </c>
      <c r="Y34">
        <v>11.26</v>
      </c>
      <c r="AA34">
        <v>14.39</v>
      </c>
      <c r="AB34">
        <v>14.23</v>
      </c>
      <c r="AC34">
        <v>10.43</v>
      </c>
      <c r="AD34">
        <v>12.74</v>
      </c>
      <c r="AF34">
        <v>20.51</v>
      </c>
      <c r="AG34">
        <v>12.6</v>
      </c>
      <c r="AH34">
        <v>12.47</v>
      </c>
      <c r="AI34">
        <v>16.36</v>
      </c>
      <c r="AJ34">
        <v>17.28</v>
      </c>
      <c r="AK34">
        <v>10.92</v>
      </c>
      <c r="AN34">
        <v>12.82</v>
      </c>
      <c r="AP34">
        <v>18.170000000000002</v>
      </c>
      <c r="AR34">
        <v>11.06</v>
      </c>
      <c r="AU34">
        <v>10.48</v>
      </c>
      <c r="AV34">
        <v>15.51</v>
      </c>
      <c r="AX34">
        <v>12.79</v>
      </c>
      <c r="AY34">
        <v>12.15</v>
      </c>
      <c r="AZ34">
        <v>11.32</v>
      </c>
      <c r="BA34">
        <v>13.43</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4A5F-0802-4516-B892-F659B407BCF0}">
  <dimension ref="A1:BA34"/>
  <sheetViews>
    <sheetView zoomScaleNormal="100" zoomScaleSheetLayoutView="91" workbookViewId="0">
      <selection activeCell="A2" sqref="A2"/>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3.03</v>
      </c>
      <c r="C2">
        <v>3.13</v>
      </c>
      <c r="D2">
        <v>0.34</v>
      </c>
      <c r="E2">
        <v>2.73</v>
      </c>
      <c r="F2">
        <v>2.41</v>
      </c>
      <c r="G2">
        <v>2.9</v>
      </c>
      <c r="H2">
        <v>2.94</v>
      </c>
      <c r="I2">
        <v>3.66</v>
      </c>
      <c r="J2">
        <v>2.76</v>
      </c>
      <c r="L2">
        <v>2.71</v>
      </c>
      <c r="M2">
        <v>3.43</v>
      </c>
      <c r="N2">
        <v>7.67</v>
      </c>
      <c r="O2">
        <v>2.08</v>
      </c>
      <c r="P2">
        <v>3.09</v>
      </c>
      <c r="Q2">
        <v>3.15</v>
      </c>
      <c r="R2">
        <v>2.86</v>
      </c>
      <c r="S2">
        <v>2.76</v>
      </c>
      <c r="T2">
        <v>3.07</v>
      </c>
      <c r="U2">
        <v>2.97</v>
      </c>
      <c r="V2">
        <v>3.06</v>
      </c>
      <c r="W2">
        <v>3.16</v>
      </c>
      <c r="X2">
        <v>3.34</v>
      </c>
      <c r="Y2">
        <v>3.12</v>
      </c>
      <c r="Z2">
        <v>2.83</v>
      </c>
      <c r="AA2">
        <v>2.89</v>
      </c>
      <c r="AB2">
        <v>3.14</v>
      </c>
      <c r="AC2">
        <v>3.3</v>
      </c>
      <c r="AD2">
        <v>2.95</v>
      </c>
      <c r="AE2">
        <v>2.75</v>
      </c>
      <c r="AF2">
        <v>3.51</v>
      </c>
      <c r="AG2">
        <v>3.23</v>
      </c>
      <c r="AH2">
        <v>2.63</v>
      </c>
      <c r="AI2">
        <v>3.05</v>
      </c>
      <c r="AJ2">
        <v>2.88</v>
      </c>
      <c r="AK2">
        <v>3.07</v>
      </c>
      <c r="AL2">
        <v>3.09</v>
      </c>
      <c r="AM2">
        <v>2.0299999999999998</v>
      </c>
      <c r="AN2">
        <v>2.4700000000000002</v>
      </c>
      <c r="AO2">
        <v>3.47</v>
      </c>
      <c r="AP2">
        <v>3.71</v>
      </c>
      <c r="AQ2">
        <v>3.14</v>
      </c>
      <c r="AR2">
        <v>3.12</v>
      </c>
      <c r="AS2">
        <v>2.88</v>
      </c>
      <c r="AT2">
        <v>3.14</v>
      </c>
      <c r="AU2">
        <v>3.91</v>
      </c>
      <c r="AV2">
        <v>2.88</v>
      </c>
      <c r="AW2">
        <v>3.09</v>
      </c>
      <c r="AX2">
        <v>1.95</v>
      </c>
      <c r="AY2">
        <v>3.54</v>
      </c>
      <c r="AZ2">
        <v>3.34</v>
      </c>
      <c r="BA2">
        <v>3</v>
      </c>
    </row>
    <row r="3" spans="1:53">
      <c r="A3" s="7">
        <f>A2+1</f>
        <v>1991</v>
      </c>
      <c r="B3">
        <v>2.9</v>
      </c>
      <c r="C3">
        <v>3.11</v>
      </c>
      <c r="D3">
        <v>0.32</v>
      </c>
      <c r="E3">
        <v>2.4500000000000002</v>
      </c>
      <c r="F3">
        <v>2.4500000000000002</v>
      </c>
      <c r="G3">
        <v>2.8</v>
      </c>
      <c r="H3">
        <v>2.85</v>
      </c>
      <c r="I3">
        <v>3.5</v>
      </c>
      <c r="J3">
        <v>2.54</v>
      </c>
      <c r="L3">
        <v>2.5099999999999998</v>
      </c>
      <c r="M3">
        <v>3.38</v>
      </c>
      <c r="N3">
        <v>8.74</v>
      </c>
      <c r="O3">
        <v>2.14</v>
      </c>
      <c r="P3">
        <v>2.91</v>
      </c>
      <c r="Q3">
        <v>3.05</v>
      </c>
      <c r="R3">
        <v>2.73</v>
      </c>
      <c r="S3">
        <v>2.62</v>
      </c>
      <c r="T3">
        <v>2.83</v>
      </c>
      <c r="U3">
        <v>2.56</v>
      </c>
      <c r="V3">
        <v>3</v>
      </c>
      <c r="W3">
        <v>3.05</v>
      </c>
      <c r="X3">
        <v>3.37</v>
      </c>
      <c r="Y3">
        <v>3.08</v>
      </c>
      <c r="Z3">
        <v>2.63</v>
      </c>
      <c r="AA3">
        <v>2.5499999999999998</v>
      </c>
      <c r="AB3">
        <v>2.92</v>
      </c>
      <c r="AC3">
        <v>3.69</v>
      </c>
      <c r="AD3">
        <v>2.75</v>
      </c>
      <c r="AE3">
        <v>2.33</v>
      </c>
      <c r="AF3">
        <v>3.4</v>
      </c>
      <c r="AG3">
        <v>3.14</v>
      </c>
      <c r="AH3">
        <v>2.4900000000000002</v>
      </c>
      <c r="AI3">
        <v>2.92</v>
      </c>
      <c r="AJ3">
        <v>2.69</v>
      </c>
      <c r="AK3">
        <v>3.49</v>
      </c>
      <c r="AL3">
        <v>3.05</v>
      </c>
      <c r="AM3">
        <v>2.04</v>
      </c>
      <c r="AN3">
        <v>2.39</v>
      </c>
      <c r="AO3">
        <v>3.27</v>
      </c>
      <c r="AP3">
        <v>3.68</v>
      </c>
      <c r="AQ3">
        <v>2.95</v>
      </c>
      <c r="AR3">
        <v>3.11</v>
      </c>
      <c r="AS3">
        <v>2.73</v>
      </c>
      <c r="AT3">
        <v>2.88</v>
      </c>
      <c r="AU3">
        <v>3.89</v>
      </c>
      <c r="AV3">
        <v>2.87</v>
      </c>
      <c r="AW3">
        <v>2.76</v>
      </c>
      <c r="AX3">
        <v>1.91</v>
      </c>
      <c r="AY3">
        <v>3.58</v>
      </c>
      <c r="AZ3">
        <v>3.17</v>
      </c>
      <c r="BA3">
        <v>3.04</v>
      </c>
    </row>
    <row r="4" spans="1:53">
      <c r="A4" s="7">
        <f t="shared" ref="A4:A34" si="0">A3+1</f>
        <v>1992</v>
      </c>
      <c r="B4">
        <v>3.01</v>
      </c>
      <c r="C4">
        <v>3.21</v>
      </c>
      <c r="D4">
        <v>0.34</v>
      </c>
      <c r="E4">
        <v>2.33</v>
      </c>
      <c r="F4">
        <v>2.6</v>
      </c>
      <c r="G4">
        <v>2.72</v>
      </c>
      <c r="H4">
        <v>2.85</v>
      </c>
      <c r="I4">
        <v>3.73</v>
      </c>
      <c r="J4">
        <v>2.83</v>
      </c>
      <c r="L4">
        <v>2.61</v>
      </c>
      <c r="M4">
        <v>3.28</v>
      </c>
      <c r="N4">
        <v>7.72</v>
      </c>
      <c r="O4">
        <v>2.1800000000000002</v>
      </c>
      <c r="P4">
        <v>3.2</v>
      </c>
      <c r="Q4">
        <v>3.08</v>
      </c>
      <c r="R4">
        <v>3.2</v>
      </c>
      <c r="S4">
        <v>2.5</v>
      </c>
      <c r="T4">
        <v>3.02</v>
      </c>
      <c r="U4">
        <v>2.48</v>
      </c>
      <c r="V4">
        <v>3.17</v>
      </c>
      <c r="W4">
        <v>3.2</v>
      </c>
      <c r="X4">
        <v>3.52</v>
      </c>
      <c r="Y4">
        <v>3.04</v>
      </c>
      <c r="Z4">
        <v>2.92</v>
      </c>
      <c r="AA4">
        <v>2.62</v>
      </c>
      <c r="AB4">
        <v>2.86</v>
      </c>
      <c r="AC4">
        <v>3.45</v>
      </c>
      <c r="AD4">
        <v>2.91</v>
      </c>
      <c r="AE4">
        <v>2.37</v>
      </c>
      <c r="AF4">
        <v>3.58</v>
      </c>
      <c r="AG4">
        <v>3.29</v>
      </c>
      <c r="AH4">
        <v>2.25</v>
      </c>
      <c r="AI4">
        <v>3.01</v>
      </c>
      <c r="AJ4">
        <v>2.88</v>
      </c>
      <c r="AK4">
        <v>3.28</v>
      </c>
      <c r="AL4">
        <v>3.26</v>
      </c>
      <c r="AM4">
        <v>2.2200000000000002</v>
      </c>
      <c r="AN4">
        <v>2.34</v>
      </c>
      <c r="AO4">
        <v>3.29</v>
      </c>
      <c r="AP4">
        <v>3.82</v>
      </c>
      <c r="AQ4">
        <v>3.23</v>
      </c>
      <c r="AR4">
        <v>3.1</v>
      </c>
      <c r="AS4">
        <v>2.9</v>
      </c>
      <c r="AT4">
        <v>3.06</v>
      </c>
      <c r="AU4">
        <v>4.09</v>
      </c>
      <c r="AV4">
        <v>2.93</v>
      </c>
      <c r="AW4">
        <v>2.91</v>
      </c>
      <c r="AX4">
        <v>1.9</v>
      </c>
      <c r="AY4">
        <v>3.23</v>
      </c>
      <c r="AZ4">
        <v>3.36</v>
      </c>
      <c r="BA4">
        <v>2.9</v>
      </c>
    </row>
    <row r="5" spans="1:53">
      <c r="A5" s="7">
        <f t="shared" si="0"/>
        <v>1993</v>
      </c>
      <c r="B5">
        <v>3.21</v>
      </c>
      <c r="C5">
        <v>3.51</v>
      </c>
      <c r="D5">
        <v>0.33</v>
      </c>
      <c r="E5">
        <v>2.62</v>
      </c>
      <c r="F5">
        <v>2.66</v>
      </c>
      <c r="G5">
        <v>2.85</v>
      </c>
      <c r="H5">
        <v>2.95</v>
      </c>
      <c r="I5">
        <v>3.87</v>
      </c>
      <c r="J5">
        <v>3.24</v>
      </c>
      <c r="L5">
        <v>2.76</v>
      </c>
      <c r="M5">
        <v>3.77</v>
      </c>
      <c r="N5">
        <v>5.61</v>
      </c>
      <c r="O5">
        <v>2.2599999999999998</v>
      </c>
      <c r="P5">
        <v>3.3</v>
      </c>
      <c r="Q5">
        <v>3.18</v>
      </c>
      <c r="R5">
        <v>3.24</v>
      </c>
      <c r="S5">
        <v>2.8</v>
      </c>
      <c r="T5">
        <v>3.21</v>
      </c>
      <c r="U5">
        <v>2.72</v>
      </c>
      <c r="V5">
        <v>3.69</v>
      </c>
      <c r="W5">
        <v>3.53</v>
      </c>
      <c r="X5">
        <v>3.98</v>
      </c>
      <c r="Y5">
        <v>2.89</v>
      </c>
      <c r="Z5">
        <v>3.11</v>
      </c>
      <c r="AA5">
        <v>2.9</v>
      </c>
      <c r="AB5">
        <v>3.2</v>
      </c>
      <c r="AC5">
        <v>3.29</v>
      </c>
      <c r="AD5">
        <v>3.46</v>
      </c>
      <c r="AE5">
        <v>3.03</v>
      </c>
      <c r="AF5">
        <v>3.76</v>
      </c>
      <c r="AG5">
        <v>3.54</v>
      </c>
      <c r="AH5">
        <v>2.39</v>
      </c>
      <c r="AI5">
        <v>3.32</v>
      </c>
      <c r="AJ5">
        <v>3.15</v>
      </c>
      <c r="AK5">
        <v>3.29</v>
      </c>
      <c r="AL5">
        <v>3.52</v>
      </c>
      <c r="AM5">
        <v>2.4500000000000002</v>
      </c>
      <c r="AN5">
        <v>2.48</v>
      </c>
      <c r="AO5">
        <v>3.41</v>
      </c>
      <c r="AP5">
        <v>4.41</v>
      </c>
      <c r="AQ5">
        <v>3.54</v>
      </c>
      <c r="AR5">
        <v>3.35</v>
      </c>
      <c r="AS5">
        <v>2.93</v>
      </c>
      <c r="AT5">
        <v>3.32</v>
      </c>
      <c r="AU5">
        <v>2.63</v>
      </c>
      <c r="AV5">
        <v>2.96</v>
      </c>
      <c r="AW5">
        <v>3.33</v>
      </c>
      <c r="AX5">
        <v>2.39</v>
      </c>
      <c r="AY5">
        <v>3.39</v>
      </c>
      <c r="AZ5">
        <v>3.7</v>
      </c>
      <c r="BA5">
        <v>2.8</v>
      </c>
    </row>
    <row r="6" spans="1:53">
      <c r="A6" s="7">
        <f t="shared" si="0"/>
        <v>1994</v>
      </c>
      <c r="B6">
        <v>3.07</v>
      </c>
      <c r="C6">
        <v>3.44</v>
      </c>
      <c r="D6">
        <v>1.62</v>
      </c>
      <c r="E6">
        <v>2.5299999999999998</v>
      </c>
      <c r="F6">
        <v>2.54</v>
      </c>
      <c r="G6">
        <v>2.57</v>
      </c>
      <c r="H6">
        <v>3.31</v>
      </c>
      <c r="I6">
        <v>4.17</v>
      </c>
      <c r="J6">
        <v>2.95</v>
      </c>
      <c r="L6">
        <v>2.78</v>
      </c>
      <c r="M6">
        <v>3.54</v>
      </c>
      <c r="N6">
        <v>4.9400000000000004</v>
      </c>
      <c r="O6">
        <v>2.46</v>
      </c>
      <c r="P6">
        <v>3.02</v>
      </c>
      <c r="Q6">
        <v>2.98</v>
      </c>
      <c r="R6">
        <v>3.15</v>
      </c>
      <c r="S6">
        <v>2.86</v>
      </c>
      <c r="T6">
        <v>3.13</v>
      </c>
      <c r="U6">
        <v>2.54</v>
      </c>
      <c r="V6">
        <v>2.98</v>
      </c>
      <c r="W6">
        <v>3.38</v>
      </c>
      <c r="X6">
        <v>3.98</v>
      </c>
      <c r="Y6">
        <v>2.7</v>
      </c>
      <c r="Z6">
        <v>2.85</v>
      </c>
      <c r="AA6">
        <v>2.83</v>
      </c>
      <c r="AB6">
        <v>3.05</v>
      </c>
      <c r="AC6">
        <v>3.49</v>
      </c>
      <c r="AD6">
        <v>2.98</v>
      </c>
      <c r="AE6">
        <v>3.18</v>
      </c>
      <c r="AF6">
        <v>3.49</v>
      </c>
      <c r="AG6">
        <v>3.33</v>
      </c>
      <c r="AH6">
        <v>2.02</v>
      </c>
      <c r="AI6">
        <v>3.02</v>
      </c>
      <c r="AJ6">
        <v>3.27</v>
      </c>
      <c r="AK6">
        <v>3.15</v>
      </c>
      <c r="AL6">
        <v>3.48</v>
      </c>
      <c r="AM6">
        <v>2.46</v>
      </c>
      <c r="AN6">
        <v>2.73</v>
      </c>
      <c r="AO6">
        <v>3.46</v>
      </c>
      <c r="AP6">
        <v>4.17</v>
      </c>
      <c r="AQ6">
        <v>3.67</v>
      </c>
      <c r="AR6">
        <v>3.35</v>
      </c>
      <c r="AS6">
        <v>2.71</v>
      </c>
      <c r="AT6">
        <v>3</v>
      </c>
      <c r="AU6">
        <v>3.31</v>
      </c>
      <c r="AV6">
        <v>3.11</v>
      </c>
      <c r="AW6">
        <v>3.44</v>
      </c>
      <c r="AX6">
        <v>2.54</v>
      </c>
      <c r="AY6">
        <v>3.26</v>
      </c>
      <c r="AZ6">
        <v>3.42</v>
      </c>
      <c r="BA6">
        <v>2.91</v>
      </c>
    </row>
    <row r="7" spans="1:53">
      <c r="A7" s="7">
        <f t="shared" si="0"/>
        <v>1995</v>
      </c>
      <c r="B7">
        <v>2.78</v>
      </c>
      <c r="C7">
        <v>2.89</v>
      </c>
      <c r="D7">
        <v>1.67</v>
      </c>
      <c r="E7">
        <v>2.1</v>
      </c>
      <c r="F7">
        <v>2.3199999999999998</v>
      </c>
      <c r="G7">
        <v>2.0299999999999998</v>
      </c>
      <c r="H7">
        <v>2.65</v>
      </c>
      <c r="I7">
        <v>4.7</v>
      </c>
      <c r="J7">
        <v>2.7</v>
      </c>
      <c r="L7">
        <v>2.74</v>
      </c>
      <c r="M7">
        <v>2.96</v>
      </c>
      <c r="N7">
        <v>5.2</v>
      </c>
      <c r="O7">
        <v>2.1800000000000002</v>
      </c>
      <c r="P7">
        <v>2.59</v>
      </c>
      <c r="Q7">
        <v>2.84</v>
      </c>
      <c r="R7">
        <v>2.82</v>
      </c>
      <c r="S7">
        <v>2.36</v>
      </c>
      <c r="T7">
        <v>2.8</v>
      </c>
      <c r="U7">
        <v>2.21</v>
      </c>
      <c r="V7">
        <v>3.35</v>
      </c>
      <c r="W7">
        <v>2.87</v>
      </c>
      <c r="X7">
        <v>3.53</v>
      </c>
      <c r="Y7">
        <v>2.61</v>
      </c>
      <c r="Z7">
        <v>2.52</v>
      </c>
      <c r="AA7">
        <v>2.5299999999999998</v>
      </c>
      <c r="AB7">
        <v>2.73</v>
      </c>
      <c r="AC7">
        <v>3.01</v>
      </c>
      <c r="AD7">
        <v>2.4900000000000002</v>
      </c>
      <c r="AE7">
        <v>2.73</v>
      </c>
      <c r="AF7">
        <v>3.39</v>
      </c>
      <c r="AG7">
        <v>3.34</v>
      </c>
      <c r="AH7">
        <v>1.46</v>
      </c>
      <c r="AI7">
        <v>2.4700000000000002</v>
      </c>
      <c r="AJ7">
        <v>2.95</v>
      </c>
      <c r="AK7">
        <v>2.58</v>
      </c>
      <c r="AL7">
        <v>3.84</v>
      </c>
      <c r="AM7">
        <v>2.52</v>
      </c>
      <c r="AN7">
        <v>2.42</v>
      </c>
      <c r="AO7">
        <v>3.09</v>
      </c>
      <c r="AP7">
        <v>3.57</v>
      </c>
      <c r="AQ7">
        <v>3.25</v>
      </c>
      <c r="AR7">
        <v>2.88</v>
      </c>
      <c r="AS7">
        <v>2.71</v>
      </c>
      <c r="AT7">
        <v>2.95</v>
      </c>
      <c r="AU7">
        <v>2.88</v>
      </c>
      <c r="AV7">
        <v>2.61</v>
      </c>
      <c r="AW7">
        <v>2.92</v>
      </c>
      <c r="AX7">
        <v>2.1800000000000002</v>
      </c>
      <c r="AY7">
        <v>2.85</v>
      </c>
      <c r="AZ7">
        <v>2.83</v>
      </c>
      <c r="BA7">
        <v>2.72</v>
      </c>
    </row>
    <row r="8" spans="1:53">
      <c r="A8" s="7">
        <f t="shared" si="0"/>
        <v>1996</v>
      </c>
      <c r="B8">
        <v>3.27</v>
      </c>
      <c r="C8">
        <v>3.48</v>
      </c>
      <c r="D8">
        <v>1.58</v>
      </c>
      <c r="E8">
        <v>2.78</v>
      </c>
      <c r="F8">
        <v>2.76</v>
      </c>
      <c r="G8">
        <v>2.59</v>
      </c>
      <c r="H8">
        <v>2.7</v>
      </c>
      <c r="I8">
        <v>5.1100000000000003</v>
      </c>
      <c r="J8">
        <v>3.68</v>
      </c>
      <c r="L8">
        <v>3.73</v>
      </c>
      <c r="M8">
        <v>3.77</v>
      </c>
      <c r="N8">
        <v>6.05</v>
      </c>
      <c r="O8">
        <v>2.2400000000000002</v>
      </c>
      <c r="P8">
        <v>3.27</v>
      </c>
      <c r="Q8">
        <v>3.09</v>
      </c>
      <c r="R8">
        <v>3.47</v>
      </c>
      <c r="S8">
        <v>3.05</v>
      </c>
      <c r="T8">
        <v>3.41</v>
      </c>
      <c r="U8">
        <v>3.13</v>
      </c>
      <c r="V8">
        <v>4.3</v>
      </c>
      <c r="W8">
        <v>4.0199999999999996</v>
      </c>
      <c r="X8">
        <v>3.98</v>
      </c>
      <c r="Y8">
        <v>2.9</v>
      </c>
      <c r="Z8">
        <v>3.07</v>
      </c>
      <c r="AA8">
        <v>3.27</v>
      </c>
      <c r="AB8">
        <v>3.25</v>
      </c>
      <c r="AC8">
        <v>3.03</v>
      </c>
      <c r="AD8">
        <v>3.07</v>
      </c>
      <c r="AE8">
        <v>3.1</v>
      </c>
      <c r="AF8">
        <v>4.2</v>
      </c>
      <c r="AG8">
        <v>3.84</v>
      </c>
      <c r="AH8">
        <v>1.99</v>
      </c>
      <c r="AI8">
        <v>3.36</v>
      </c>
      <c r="AJ8">
        <v>3.74</v>
      </c>
      <c r="AK8">
        <v>2.94</v>
      </c>
      <c r="AL8">
        <v>4.37</v>
      </c>
      <c r="AM8">
        <v>2.56</v>
      </c>
      <c r="AN8">
        <v>2.42</v>
      </c>
      <c r="AO8">
        <v>2.68</v>
      </c>
      <c r="AP8">
        <v>4.41</v>
      </c>
      <c r="AQ8">
        <v>3.9</v>
      </c>
      <c r="AR8">
        <v>3.19</v>
      </c>
      <c r="AS8">
        <v>4.04</v>
      </c>
      <c r="AT8">
        <v>3.22</v>
      </c>
      <c r="AU8">
        <v>2.25</v>
      </c>
      <c r="AV8">
        <v>2.74</v>
      </c>
      <c r="AW8">
        <v>3.89</v>
      </c>
      <c r="AX8">
        <v>2.44</v>
      </c>
      <c r="AY8">
        <v>3.36</v>
      </c>
      <c r="AZ8">
        <v>3.43</v>
      </c>
      <c r="BA8">
        <v>2.36</v>
      </c>
    </row>
    <row r="9" spans="1:53">
      <c r="A9" s="7">
        <f t="shared" si="0"/>
        <v>1997</v>
      </c>
      <c r="B9">
        <v>3.66</v>
      </c>
      <c r="C9">
        <v>3.65</v>
      </c>
      <c r="D9">
        <v>1.81</v>
      </c>
      <c r="E9">
        <v>3.15</v>
      </c>
      <c r="F9">
        <v>3.23</v>
      </c>
      <c r="G9">
        <v>2.98</v>
      </c>
      <c r="H9">
        <v>2.92</v>
      </c>
      <c r="I9">
        <v>5.1100000000000003</v>
      </c>
      <c r="J9">
        <v>3.53</v>
      </c>
      <c r="L9">
        <v>3.97</v>
      </c>
      <c r="M9">
        <v>3.98</v>
      </c>
      <c r="N9">
        <v>6.42</v>
      </c>
      <c r="O9">
        <v>2.12</v>
      </c>
      <c r="P9">
        <v>3.28</v>
      </c>
      <c r="Q9">
        <v>3.03</v>
      </c>
      <c r="R9">
        <v>4.0599999999999996</v>
      </c>
      <c r="S9">
        <v>3.47</v>
      </c>
      <c r="T9">
        <v>3.83</v>
      </c>
      <c r="U9">
        <v>3.04</v>
      </c>
      <c r="V9">
        <v>3.84</v>
      </c>
      <c r="W9">
        <v>4.0199999999999996</v>
      </c>
      <c r="X9">
        <v>3.85</v>
      </c>
      <c r="Y9">
        <v>2.99</v>
      </c>
      <c r="Z9">
        <v>3.67</v>
      </c>
      <c r="AA9">
        <v>3.39</v>
      </c>
      <c r="AB9">
        <v>3.75</v>
      </c>
      <c r="AC9">
        <v>3.16</v>
      </c>
      <c r="AD9">
        <v>4.24</v>
      </c>
      <c r="AE9">
        <v>3.39</v>
      </c>
      <c r="AF9">
        <v>4.0999999999999996</v>
      </c>
      <c r="AG9">
        <v>4.1900000000000004</v>
      </c>
      <c r="AH9">
        <v>2.5299999999999998</v>
      </c>
      <c r="AI9">
        <v>4.2</v>
      </c>
      <c r="AJ9">
        <v>3.97</v>
      </c>
      <c r="AK9">
        <v>3.38</v>
      </c>
      <c r="AL9">
        <v>5.18</v>
      </c>
      <c r="AM9">
        <v>3.12</v>
      </c>
      <c r="AN9">
        <v>2.58</v>
      </c>
      <c r="AO9">
        <v>4.09</v>
      </c>
      <c r="AP9">
        <v>4.49</v>
      </c>
      <c r="AQ9">
        <v>3.81</v>
      </c>
      <c r="AR9">
        <v>3.65</v>
      </c>
      <c r="AS9">
        <v>3.6</v>
      </c>
      <c r="AT9">
        <v>3.66</v>
      </c>
      <c r="AU9">
        <v>2.79</v>
      </c>
      <c r="AV9">
        <v>2.33</v>
      </c>
      <c r="AW9">
        <v>4.1399999999999997</v>
      </c>
      <c r="AX9">
        <v>2.62</v>
      </c>
      <c r="AY9">
        <v>3.17</v>
      </c>
      <c r="AZ9">
        <v>3.67</v>
      </c>
      <c r="BA9">
        <v>3.11</v>
      </c>
    </row>
    <row r="10" spans="1:53">
      <c r="A10" s="7">
        <f t="shared" si="0"/>
        <v>1998</v>
      </c>
      <c r="B10">
        <v>3.07</v>
      </c>
      <c r="C10">
        <v>3.17</v>
      </c>
      <c r="D10">
        <v>1.72</v>
      </c>
      <c r="E10">
        <v>2.5499999999999998</v>
      </c>
      <c r="F10">
        <v>2.94</v>
      </c>
      <c r="G10">
        <v>2.38</v>
      </c>
      <c r="H10">
        <v>2.4</v>
      </c>
      <c r="I10">
        <v>5.0599999999999996</v>
      </c>
      <c r="J10">
        <v>3.02</v>
      </c>
      <c r="L10">
        <v>3.42</v>
      </c>
      <c r="M10">
        <v>3.51</v>
      </c>
      <c r="N10">
        <v>5.33</v>
      </c>
      <c r="O10">
        <v>1.95</v>
      </c>
      <c r="P10">
        <v>2.77</v>
      </c>
      <c r="Q10">
        <v>2.4500000000000002</v>
      </c>
      <c r="R10">
        <v>3.34</v>
      </c>
      <c r="S10">
        <v>2.96</v>
      </c>
      <c r="T10">
        <v>3.23</v>
      </c>
      <c r="U10">
        <v>2.33</v>
      </c>
      <c r="V10">
        <v>3.43</v>
      </c>
      <c r="W10">
        <v>4.12</v>
      </c>
      <c r="X10">
        <v>4.01</v>
      </c>
      <c r="Y10">
        <v>2.8</v>
      </c>
      <c r="Z10">
        <v>2.98</v>
      </c>
      <c r="AA10">
        <v>3</v>
      </c>
      <c r="AB10">
        <v>3.33</v>
      </c>
      <c r="AC10">
        <v>2.4300000000000002</v>
      </c>
      <c r="AD10">
        <v>3.02</v>
      </c>
      <c r="AE10">
        <v>3.02</v>
      </c>
      <c r="AF10">
        <v>3.75</v>
      </c>
      <c r="AG10">
        <v>3.71</v>
      </c>
      <c r="AH10">
        <v>2.08</v>
      </c>
      <c r="AI10">
        <v>2.65</v>
      </c>
      <c r="AJ10">
        <v>3.49</v>
      </c>
      <c r="AK10">
        <v>2.81</v>
      </c>
      <c r="AL10">
        <v>4.7</v>
      </c>
      <c r="AM10">
        <v>2.5499999999999998</v>
      </c>
      <c r="AN10">
        <v>2.73</v>
      </c>
      <c r="AO10">
        <v>4.12</v>
      </c>
      <c r="AP10">
        <v>3.78</v>
      </c>
      <c r="AQ10">
        <v>3.39</v>
      </c>
      <c r="AR10">
        <v>3.24</v>
      </c>
      <c r="AS10">
        <v>3.47</v>
      </c>
      <c r="AT10">
        <v>2.63</v>
      </c>
      <c r="AU10">
        <v>3.22</v>
      </c>
      <c r="AV10">
        <v>2.58</v>
      </c>
      <c r="AW10">
        <v>3.74</v>
      </c>
      <c r="AX10">
        <v>2.34</v>
      </c>
      <c r="AY10">
        <v>3.17</v>
      </c>
      <c r="AZ10">
        <v>3.29</v>
      </c>
      <c r="BA10">
        <v>2.73</v>
      </c>
    </row>
    <row r="11" spans="1:53">
      <c r="A11" s="7">
        <f t="shared" si="0"/>
        <v>1999</v>
      </c>
      <c r="B11">
        <v>3.1</v>
      </c>
      <c r="C11">
        <v>3.21</v>
      </c>
      <c r="D11">
        <v>1.32</v>
      </c>
      <c r="E11">
        <v>2.72</v>
      </c>
      <c r="F11">
        <v>2.81</v>
      </c>
      <c r="G11">
        <v>2.61</v>
      </c>
      <c r="H11">
        <v>2.31</v>
      </c>
      <c r="I11">
        <v>4.91</v>
      </c>
      <c r="J11">
        <v>3.45</v>
      </c>
      <c r="L11">
        <v>3.49</v>
      </c>
      <c r="M11">
        <v>2.95</v>
      </c>
      <c r="N11">
        <v>5.62</v>
      </c>
      <c r="O11">
        <v>2.23</v>
      </c>
      <c r="P11">
        <v>3</v>
      </c>
      <c r="Q11">
        <v>2.46</v>
      </c>
      <c r="R11">
        <v>3.3</v>
      </c>
      <c r="S11">
        <v>2.96</v>
      </c>
      <c r="T11">
        <v>3.27</v>
      </c>
      <c r="U11">
        <v>2.7</v>
      </c>
      <c r="V11">
        <v>4.6100000000000003</v>
      </c>
      <c r="W11">
        <v>3.45</v>
      </c>
      <c r="X11">
        <v>3.74</v>
      </c>
      <c r="Y11">
        <v>2.83</v>
      </c>
      <c r="Z11">
        <v>3.06</v>
      </c>
      <c r="AA11">
        <v>2.88</v>
      </c>
      <c r="AB11">
        <v>3.34</v>
      </c>
      <c r="AC11">
        <v>2.57</v>
      </c>
      <c r="AD11">
        <v>3.12</v>
      </c>
      <c r="AE11">
        <v>2.59</v>
      </c>
      <c r="AF11">
        <v>4.07</v>
      </c>
      <c r="AG11">
        <v>4.4800000000000004</v>
      </c>
      <c r="AH11">
        <v>2.2400000000000002</v>
      </c>
      <c r="AI11">
        <v>2.92</v>
      </c>
      <c r="AJ11">
        <v>3.33</v>
      </c>
      <c r="AK11">
        <v>3.07</v>
      </c>
      <c r="AL11">
        <v>4.83</v>
      </c>
      <c r="AM11">
        <v>2.84</v>
      </c>
      <c r="AN11">
        <v>2.93</v>
      </c>
      <c r="AO11">
        <v>3.65</v>
      </c>
      <c r="AP11">
        <v>4.1900000000000004</v>
      </c>
      <c r="AQ11">
        <v>3.46</v>
      </c>
      <c r="AR11">
        <v>3.52</v>
      </c>
      <c r="AS11">
        <v>3.15</v>
      </c>
      <c r="AT11">
        <v>2.84</v>
      </c>
      <c r="AU11">
        <v>2.98</v>
      </c>
      <c r="AV11">
        <v>2.85</v>
      </c>
      <c r="AW11">
        <v>3.81</v>
      </c>
      <c r="AX11">
        <v>2.63</v>
      </c>
      <c r="AY11">
        <v>3.4</v>
      </c>
      <c r="AZ11">
        <v>3.08</v>
      </c>
      <c r="BA11">
        <v>3.59</v>
      </c>
    </row>
    <row r="12" spans="1:53">
      <c r="A12" s="7">
        <f t="shared" si="0"/>
        <v>2000</v>
      </c>
      <c r="B12">
        <v>4.62</v>
      </c>
      <c r="C12">
        <v>4.5</v>
      </c>
      <c r="D12">
        <v>1.6</v>
      </c>
      <c r="E12">
        <v>4.82</v>
      </c>
      <c r="F12">
        <v>4.16</v>
      </c>
      <c r="G12">
        <v>4.32</v>
      </c>
      <c r="H12">
        <v>3.53</v>
      </c>
      <c r="I12">
        <v>6.73</v>
      </c>
      <c r="J12">
        <v>3.41</v>
      </c>
      <c r="L12">
        <v>5.0999999999999996</v>
      </c>
      <c r="M12">
        <v>4.6399999999999997</v>
      </c>
      <c r="N12">
        <v>8.41</v>
      </c>
      <c r="O12">
        <v>4.0199999999999996</v>
      </c>
      <c r="P12">
        <v>5.01</v>
      </c>
      <c r="Q12">
        <v>4.03</v>
      </c>
      <c r="R12">
        <v>5.0599999999999996</v>
      </c>
      <c r="S12">
        <v>4.5199999999999996</v>
      </c>
      <c r="T12">
        <v>4.93</v>
      </c>
      <c r="U12">
        <v>4.6100000000000003</v>
      </c>
      <c r="V12">
        <v>5.3</v>
      </c>
      <c r="W12">
        <v>5.36</v>
      </c>
      <c r="X12">
        <v>5.43</v>
      </c>
      <c r="Y12">
        <v>3.23</v>
      </c>
      <c r="Z12">
        <v>4.7300000000000004</v>
      </c>
      <c r="AA12">
        <v>4.66</v>
      </c>
      <c r="AB12">
        <v>4.96</v>
      </c>
      <c r="AC12">
        <v>3.55</v>
      </c>
      <c r="AD12">
        <v>4.5199999999999996</v>
      </c>
      <c r="AE12">
        <v>4.79</v>
      </c>
      <c r="AF12">
        <v>5.34</v>
      </c>
      <c r="AG12">
        <v>5.34</v>
      </c>
      <c r="AH12">
        <v>3.79</v>
      </c>
      <c r="AI12">
        <v>4.67</v>
      </c>
      <c r="AJ12">
        <v>5.09</v>
      </c>
      <c r="AK12">
        <v>4.5999999999999996</v>
      </c>
      <c r="AL12">
        <v>6.1</v>
      </c>
      <c r="AM12">
        <v>3.91</v>
      </c>
      <c r="AN12">
        <v>3.87</v>
      </c>
      <c r="AO12">
        <v>5.09</v>
      </c>
      <c r="AP12">
        <v>4.3600000000000003</v>
      </c>
      <c r="AQ12">
        <v>5.09</v>
      </c>
      <c r="AR12">
        <v>4.8099999999999996</v>
      </c>
      <c r="AS12">
        <v>4.72</v>
      </c>
      <c r="AT12">
        <v>4.3899999999999997</v>
      </c>
      <c r="AU12">
        <v>3.68</v>
      </c>
      <c r="AV12">
        <v>4.26</v>
      </c>
      <c r="AW12">
        <v>5.34</v>
      </c>
      <c r="AX12">
        <v>4.16</v>
      </c>
      <c r="AY12">
        <v>3.75</v>
      </c>
      <c r="AZ12">
        <v>4.42</v>
      </c>
      <c r="BA12">
        <v>5.07</v>
      </c>
    </row>
    <row r="13" spans="1:53">
      <c r="A13" s="7">
        <f t="shared" si="0"/>
        <v>2001</v>
      </c>
      <c r="B13">
        <v>5.72</v>
      </c>
      <c r="C13">
        <v>6.63</v>
      </c>
      <c r="D13">
        <v>2.3199999999999998</v>
      </c>
      <c r="E13">
        <v>5.0199999999999996</v>
      </c>
      <c r="F13">
        <v>6.11</v>
      </c>
      <c r="G13">
        <v>6.64</v>
      </c>
      <c r="H13">
        <v>4.25</v>
      </c>
      <c r="I13">
        <v>8.1199999999999992</v>
      </c>
      <c r="J13">
        <v>5.16</v>
      </c>
      <c r="L13">
        <v>5.28</v>
      </c>
      <c r="M13">
        <v>6.02</v>
      </c>
      <c r="N13">
        <v>7.86</v>
      </c>
      <c r="O13">
        <v>4.8499999999999996</v>
      </c>
      <c r="P13">
        <v>5.54</v>
      </c>
      <c r="Q13">
        <v>4.5</v>
      </c>
      <c r="R13">
        <v>5.92</v>
      </c>
      <c r="S13">
        <v>6.06</v>
      </c>
      <c r="T13">
        <v>6.32</v>
      </c>
      <c r="U13">
        <v>5.55</v>
      </c>
      <c r="V13">
        <v>6.82</v>
      </c>
      <c r="W13">
        <v>6.78</v>
      </c>
      <c r="X13">
        <v>6.64</v>
      </c>
      <c r="Y13">
        <v>4.08</v>
      </c>
      <c r="Z13">
        <v>5.84</v>
      </c>
      <c r="AA13">
        <v>6</v>
      </c>
      <c r="AB13">
        <v>6.33</v>
      </c>
      <c r="AC13">
        <v>3.93</v>
      </c>
      <c r="AD13">
        <v>6.23</v>
      </c>
      <c r="AE13">
        <v>5.0599999999999996</v>
      </c>
      <c r="AF13">
        <v>4.3</v>
      </c>
      <c r="AG13">
        <v>6.41</v>
      </c>
      <c r="AH13">
        <v>3.99</v>
      </c>
      <c r="AI13">
        <v>4.71</v>
      </c>
      <c r="AJ13">
        <v>6.74</v>
      </c>
      <c r="AK13">
        <v>4.82</v>
      </c>
      <c r="AL13">
        <v>8.25</v>
      </c>
      <c r="AM13">
        <v>6.48</v>
      </c>
      <c r="AN13">
        <v>5.04</v>
      </c>
      <c r="AO13">
        <v>6.68</v>
      </c>
      <c r="AP13">
        <v>6.4</v>
      </c>
      <c r="AQ13">
        <v>6.16</v>
      </c>
      <c r="AR13">
        <v>6.21</v>
      </c>
      <c r="AS13">
        <v>6.11</v>
      </c>
      <c r="AT13">
        <v>5.13</v>
      </c>
      <c r="AU13">
        <v>5.61</v>
      </c>
      <c r="AV13">
        <v>4.83</v>
      </c>
      <c r="AW13">
        <v>6.76</v>
      </c>
      <c r="AX13">
        <v>5.31</v>
      </c>
      <c r="AY13">
        <v>4.88</v>
      </c>
      <c r="AZ13">
        <v>5.9</v>
      </c>
      <c r="BA13">
        <v>6.39</v>
      </c>
    </row>
    <row r="14" spans="1:53">
      <c r="A14" s="7">
        <f t="shared" si="0"/>
        <v>2002</v>
      </c>
      <c r="B14">
        <v>4.12</v>
      </c>
      <c r="C14">
        <v>4.74</v>
      </c>
      <c r="D14">
        <v>2.36</v>
      </c>
      <c r="E14">
        <v>3.77</v>
      </c>
      <c r="F14">
        <v>5.17</v>
      </c>
      <c r="G14">
        <v>3.2</v>
      </c>
      <c r="H14">
        <v>2.72</v>
      </c>
      <c r="I14">
        <v>6.42</v>
      </c>
      <c r="J14">
        <v>5.37</v>
      </c>
      <c r="L14">
        <v>3.9</v>
      </c>
      <c r="M14">
        <v>4.55</v>
      </c>
      <c r="N14">
        <v>7.17</v>
      </c>
      <c r="O14">
        <v>3.66</v>
      </c>
      <c r="P14">
        <v>3.68</v>
      </c>
      <c r="Q14">
        <v>3.58</v>
      </c>
      <c r="R14">
        <v>4.16</v>
      </c>
      <c r="S14">
        <v>4.12</v>
      </c>
      <c r="T14">
        <v>4.45</v>
      </c>
      <c r="U14">
        <v>4.07</v>
      </c>
      <c r="V14">
        <v>4.03</v>
      </c>
      <c r="W14">
        <v>4.9400000000000004</v>
      </c>
      <c r="X14">
        <v>4.96</v>
      </c>
      <c r="Y14">
        <v>4.0999999999999996</v>
      </c>
      <c r="Z14">
        <v>4.03</v>
      </c>
      <c r="AA14">
        <v>4.22</v>
      </c>
      <c r="AB14">
        <v>4.5599999999999996</v>
      </c>
      <c r="AC14">
        <v>2.98</v>
      </c>
      <c r="AD14">
        <v>4.09</v>
      </c>
      <c r="AE14">
        <v>4.3899999999999997</v>
      </c>
      <c r="AF14">
        <v>4.24</v>
      </c>
      <c r="AG14">
        <v>5.33</v>
      </c>
      <c r="AH14">
        <v>2.91</v>
      </c>
      <c r="AI14">
        <v>3.9</v>
      </c>
      <c r="AJ14">
        <v>4.5199999999999996</v>
      </c>
      <c r="AK14">
        <v>3.68</v>
      </c>
      <c r="AL14">
        <v>4.68</v>
      </c>
      <c r="AM14">
        <v>4.24</v>
      </c>
      <c r="AN14">
        <v>5.25</v>
      </c>
      <c r="AO14">
        <v>5.2</v>
      </c>
      <c r="AP14">
        <v>5.01</v>
      </c>
      <c r="AQ14">
        <v>4.91</v>
      </c>
      <c r="AR14">
        <v>4.21</v>
      </c>
      <c r="AS14">
        <v>4.13</v>
      </c>
      <c r="AT14">
        <v>3.86</v>
      </c>
      <c r="AU14">
        <v>4.07</v>
      </c>
      <c r="AV14">
        <v>4.8499999999999996</v>
      </c>
      <c r="AW14">
        <v>6.75</v>
      </c>
      <c r="AX14">
        <v>3.83</v>
      </c>
      <c r="AY14">
        <v>4.28</v>
      </c>
      <c r="AZ14">
        <v>4.3600000000000003</v>
      </c>
      <c r="BA14">
        <v>2.87</v>
      </c>
    </row>
    <row r="15" spans="1:53">
      <c r="A15" s="7">
        <f t="shared" si="0"/>
        <v>2003</v>
      </c>
      <c r="B15">
        <v>5.85</v>
      </c>
      <c r="C15">
        <v>6.06</v>
      </c>
      <c r="D15">
        <v>2.33</v>
      </c>
      <c r="E15">
        <v>4.87</v>
      </c>
      <c r="F15">
        <v>6.07</v>
      </c>
      <c r="G15">
        <v>5.16</v>
      </c>
      <c r="H15">
        <v>4.1100000000000003</v>
      </c>
      <c r="I15">
        <v>5.59</v>
      </c>
      <c r="J15">
        <v>5.88</v>
      </c>
      <c r="L15">
        <v>5.87</v>
      </c>
      <c r="M15">
        <v>6.25</v>
      </c>
      <c r="N15">
        <v>8.6300000000000008</v>
      </c>
      <c r="O15">
        <v>4.2699999999999996</v>
      </c>
      <c r="P15">
        <v>5.97</v>
      </c>
      <c r="Q15">
        <v>6.19</v>
      </c>
      <c r="R15">
        <v>6.19</v>
      </c>
      <c r="S15">
        <v>5.97</v>
      </c>
      <c r="T15">
        <v>6.11</v>
      </c>
      <c r="U15">
        <v>5.78</v>
      </c>
      <c r="V15">
        <v>7.45</v>
      </c>
      <c r="W15">
        <v>6.87</v>
      </c>
      <c r="X15">
        <v>7.36</v>
      </c>
      <c r="Y15">
        <v>5.32</v>
      </c>
      <c r="Z15">
        <v>6.04</v>
      </c>
      <c r="AA15">
        <v>6.19</v>
      </c>
      <c r="AB15">
        <v>6.12</v>
      </c>
      <c r="AC15">
        <v>5.04</v>
      </c>
      <c r="AD15">
        <v>5.7</v>
      </c>
      <c r="AE15">
        <v>5.67</v>
      </c>
      <c r="AF15">
        <v>6.91</v>
      </c>
      <c r="AG15">
        <v>7.16</v>
      </c>
      <c r="AH15">
        <v>4.78</v>
      </c>
      <c r="AI15">
        <v>5.73</v>
      </c>
      <c r="AJ15">
        <v>6.79</v>
      </c>
      <c r="AK15">
        <v>5.79</v>
      </c>
      <c r="AL15">
        <v>6.54</v>
      </c>
      <c r="AM15">
        <v>5.87</v>
      </c>
      <c r="AN15">
        <v>5.19</v>
      </c>
      <c r="AO15">
        <v>6.48</v>
      </c>
      <c r="AP15">
        <v>7</v>
      </c>
      <c r="AQ15">
        <v>6.71</v>
      </c>
      <c r="AR15">
        <v>6.07</v>
      </c>
      <c r="AS15">
        <v>5.96</v>
      </c>
      <c r="AT15">
        <v>5.53</v>
      </c>
      <c r="AU15">
        <v>4.74</v>
      </c>
      <c r="AV15">
        <v>5.17</v>
      </c>
      <c r="AW15">
        <v>6.57</v>
      </c>
      <c r="AX15">
        <v>5.13</v>
      </c>
      <c r="AY15">
        <v>5.69</v>
      </c>
      <c r="AZ15">
        <v>6.18</v>
      </c>
      <c r="BA15">
        <v>2.52</v>
      </c>
    </row>
    <row r="16" spans="1:53">
      <c r="A16" s="7">
        <f t="shared" si="0"/>
        <v>2004</v>
      </c>
      <c r="B16">
        <v>6.65</v>
      </c>
      <c r="C16">
        <v>6.65</v>
      </c>
      <c r="D16">
        <v>3.05</v>
      </c>
      <c r="E16">
        <v>5.63</v>
      </c>
      <c r="F16">
        <v>7.12</v>
      </c>
      <c r="G16">
        <v>6.04</v>
      </c>
      <c r="H16">
        <v>5.0199999999999996</v>
      </c>
      <c r="I16">
        <v>7.56</v>
      </c>
      <c r="J16">
        <v>6.13</v>
      </c>
      <c r="L16">
        <v>6.6</v>
      </c>
      <c r="M16">
        <v>6.81</v>
      </c>
      <c r="N16">
        <v>10.54</v>
      </c>
      <c r="O16">
        <v>5.69</v>
      </c>
      <c r="P16">
        <v>6.38</v>
      </c>
      <c r="Q16">
        <v>6.78</v>
      </c>
      <c r="R16">
        <v>6.89</v>
      </c>
      <c r="S16">
        <v>6.68</v>
      </c>
      <c r="T16">
        <v>7.28</v>
      </c>
      <c r="U16">
        <v>6.56</v>
      </c>
      <c r="V16">
        <v>9.7200000000000006</v>
      </c>
      <c r="W16">
        <v>7.77</v>
      </c>
      <c r="X16">
        <v>8.1999999999999993</v>
      </c>
      <c r="Y16">
        <v>6.34</v>
      </c>
      <c r="Z16">
        <v>6.84</v>
      </c>
      <c r="AA16">
        <v>6.44</v>
      </c>
      <c r="AB16">
        <v>6.99</v>
      </c>
      <c r="AC16">
        <v>6.47</v>
      </c>
      <c r="AD16">
        <v>6.7</v>
      </c>
      <c r="AE16">
        <v>6.77</v>
      </c>
      <c r="AF16">
        <v>6.81</v>
      </c>
      <c r="AG16">
        <v>7.82</v>
      </c>
      <c r="AH16">
        <v>5.4</v>
      </c>
      <c r="AI16">
        <v>6.36</v>
      </c>
      <c r="AJ16">
        <v>7.45</v>
      </c>
      <c r="AK16">
        <v>6.93</v>
      </c>
      <c r="AL16">
        <v>7.49</v>
      </c>
      <c r="AM16">
        <v>6.56</v>
      </c>
      <c r="AN16">
        <v>5.86</v>
      </c>
      <c r="AO16">
        <v>7.56</v>
      </c>
      <c r="AP16">
        <v>7.33</v>
      </c>
      <c r="AQ16">
        <v>7.66</v>
      </c>
      <c r="AR16">
        <v>6.59</v>
      </c>
      <c r="AS16">
        <v>6.68</v>
      </c>
      <c r="AT16">
        <v>6.03</v>
      </c>
      <c r="AU16">
        <v>5.68</v>
      </c>
      <c r="AV16">
        <v>5.26</v>
      </c>
      <c r="AW16">
        <v>7.61</v>
      </c>
      <c r="AX16">
        <v>6.15</v>
      </c>
      <c r="AY16">
        <v>7.04</v>
      </c>
      <c r="AZ16">
        <v>6.74</v>
      </c>
      <c r="BA16">
        <v>6.21</v>
      </c>
    </row>
    <row r="17" spans="1:53">
      <c r="A17" s="7">
        <f t="shared" si="0"/>
        <v>2005</v>
      </c>
      <c r="B17">
        <v>8.67</v>
      </c>
      <c r="C17">
        <v>8.4700000000000006</v>
      </c>
      <c r="D17">
        <v>3.74</v>
      </c>
      <c r="E17">
        <v>7.32</v>
      </c>
      <c r="F17">
        <v>8.83</v>
      </c>
      <c r="G17">
        <v>7.88</v>
      </c>
      <c r="H17">
        <v>6.1</v>
      </c>
      <c r="I17">
        <v>9.67</v>
      </c>
      <c r="J17">
        <v>8.32</v>
      </c>
      <c r="L17">
        <v>9.3000000000000007</v>
      </c>
      <c r="M17">
        <v>9.85</v>
      </c>
      <c r="N17">
        <v>14.28</v>
      </c>
      <c r="O17">
        <v>7.95</v>
      </c>
      <c r="P17">
        <v>8.3800000000000008</v>
      </c>
      <c r="Q17">
        <v>8.83</v>
      </c>
      <c r="R17">
        <v>8.8800000000000008</v>
      </c>
      <c r="S17">
        <v>9.08</v>
      </c>
      <c r="T17">
        <v>9.69</v>
      </c>
      <c r="U17">
        <v>8.56</v>
      </c>
      <c r="V17">
        <v>11.78</v>
      </c>
      <c r="W17">
        <v>9.99</v>
      </c>
      <c r="X17">
        <v>10.64</v>
      </c>
      <c r="Y17">
        <v>8.44</v>
      </c>
      <c r="Z17">
        <v>8.52</v>
      </c>
      <c r="AA17">
        <v>8.85</v>
      </c>
      <c r="AB17">
        <v>8.67</v>
      </c>
      <c r="AC17">
        <v>7.62</v>
      </c>
      <c r="AD17">
        <v>8.2100000000000009</v>
      </c>
      <c r="AE17">
        <v>8.5</v>
      </c>
      <c r="AF17">
        <v>9.77</v>
      </c>
      <c r="AG17">
        <v>9.6999999999999993</v>
      </c>
      <c r="AH17">
        <v>7.04</v>
      </c>
      <c r="AI17">
        <v>8.2200000000000006</v>
      </c>
      <c r="AJ17">
        <v>10.11</v>
      </c>
      <c r="AK17">
        <v>8.5399999999999991</v>
      </c>
      <c r="AL17">
        <v>10.66</v>
      </c>
      <c r="AM17">
        <v>7.9</v>
      </c>
      <c r="AN17">
        <v>7.12</v>
      </c>
      <c r="AO17">
        <v>9.98</v>
      </c>
      <c r="AP17">
        <v>8.69</v>
      </c>
      <c r="AQ17">
        <v>10</v>
      </c>
      <c r="AR17">
        <v>8.48</v>
      </c>
      <c r="AS17">
        <v>9.08</v>
      </c>
      <c r="AT17">
        <v>8.09</v>
      </c>
      <c r="AU17">
        <v>7.58</v>
      </c>
      <c r="AV17">
        <v>6.85</v>
      </c>
      <c r="AW17">
        <v>10.119999999999999</v>
      </c>
      <c r="AX17">
        <v>7.95</v>
      </c>
      <c r="AY17">
        <v>9.69</v>
      </c>
      <c r="AZ17">
        <v>8.35</v>
      </c>
      <c r="BA17">
        <v>8.0399999999999991</v>
      </c>
    </row>
    <row r="18" spans="1:53">
      <c r="A18" s="7">
        <f t="shared" si="0"/>
        <v>2006</v>
      </c>
      <c r="B18">
        <v>8.61</v>
      </c>
      <c r="C18">
        <v>10.26</v>
      </c>
      <c r="D18">
        <v>5.25</v>
      </c>
      <c r="E18">
        <v>7.67</v>
      </c>
      <c r="F18">
        <v>7.96</v>
      </c>
      <c r="G18">
        <v>6.76</v>
      </c>
      <c r="H18">
        <v>7.61</v>
      </c>
      <c r="I18">
        <v>9.11</v>
      </c>
      <c r="J18">
        <v>8.84</v>
      </c>
      <c r="L18">
        <v>8.32</v>
      </c>
      <c r="M18">
        <v>9.3699999999999992</v>
      </c>
      <c r="N18">
        <v>17.489999999999998</v>
      </c>
      <c r="O18">
        <v>7.27</v>
      </c>
      <c r="P18">
        <v>8.26</v>
      </c>
      <c r="Q18">
        <v>8.31</v>
      </c>
      <c r="R18">
        <v>8.07</v>
      </c>
      <c r="S18">
        <v>9.08</v>
      </c>
      <c r="T18">
        <v>9.07</v>
      </c>
      <c r="U18">
        <v>7.67</v>
      </c>
      <c r="V18">
        <v>9.35</v>
      </c>
      <c r="W18">
        <v>10.62</v>
      </c>
      <c r="X18">
        <v>11</v>
      </c>
      <c r="Y18">
        <v>8.34</v>
      </c>
      <c r="Z18">
        <v>8.35</v>
      </c>
      <c r="AA18">
        <v>9.1300000000000008</v>
      </c>
      <c r="AB18">
        <v>8.5299999999999994</v>
      </c>
      <c r="AC18">
        <v>7.25</v>
      </c>
      <c r="AD18">
        <v>8.27</v>
      </c>
      <c r="AE18">
        <v>8.64</v>
      </c>
      <c r="AF18">
        <v>10.29</v>
      </c>
      <c r="AG18">
        <v>10.85</v>
      </c>
      <c r="AH18">
        <v>6.82</v>
      </c>
      <c r="AI18">
        <v>9.2200000000000006</v>
      </c>
      <c r="AJ18">
        <v>9.42</v>
      </c>
      <c r="AK18">
        <v>7.82</v>
      </c>
      <c r="AL18">
        <v>9.8699999999999992</v>
      </c>
      <c r="AM18">
        <v>9.1300000000000008</v>
      </c>
      <c r="AN18">
        <v>8.1</v>
      </c>
      <c r="AO18">
        <v>10.3</v>
      </c>
      <c r="AP18">
        <v>9.9600000000000009</v>
      </c>
      <c r="AQ18">
        <v>9.51</v>
      </c>
      <c r="AR18">
        <v>8.01</v>
      </c>
      <c r="AS18">
        <v>9</v>
      </c>
      <c r="AT18">
        <v>7.6</v>
      </c>
      <c r="AU18">
        <v>8.42</v>
      </c>
      <c r="AV18">
        <v>8.61</v>
      </c>
      <c r="AW18">
        <v>10.51</v>
      </c>
      <c r="AX18">
        <v>7.87</v>
      </c>
      <c r="AY18">
        <v>8.93</v>
      </c>
      <c r="AZ18">
        <v>8.57</v>
      </c>
      <c r="BA18">
        <v>7.2</v>
      </c>
    </row>
    <row r="19" spans="1:53">
      <c r="A19" s="7">
        <f t="shared" si="0"/>
        <v>2007</v>
      </c>
      <c r="B19">
        <v>8.16</v>
      </c>
      <c r="C19">
        <v>8.7799999999999994</v>
      </c>
      <c r="D19">
        <v>6.75</v>
      </c>
      <c r="E19">
        <v>8.25</v>
      </c>
      <c r="F19">
        <v>8.5500000000000007</v>
      </c>
      <c r="G19">
        <v>6.82</v>
      </c>
      <c r="H19">
        <v>6.23</v>
      </c>
      <c r="I19">
        <v>8.67</v>
      </c>
      <c r="J19">
        <v>7.58</v>
      </c>
      <c r="L19">
        <v>7.97</v>
      </c>
      <c r="M19">
        <v>8.15</v>
      </c>
      <c r="N19">
        <v>17.37</v>
      </c>
      <c r="O19">
        <v>6.68</v>
      </c>
      <c r="P19">
        <v>7.87</v>
      </c>
      <c r="Q19">
        <v>7.83</v>
      </c>
      <c r="R19">
        <v>7.8</v>
      </c>
      <c r="S19">
        <v>8.27</v>
      </c>
      <c r="T19">
        <v>8.2200000000000006</v>
      </c>
      <c r="U19">
        <v>7.22</v>
      </c>
      <c r="V19">
        <v>10.46</v>
      </c>
      <c r="W19">
        <v>9.24</v>
      </c>
      <c r="X19">
        <v>9.34</v>
      </c>
      <c r="Y19">
        <v>8.06</v>
      </c>
      <c r="Z19">
        <v>7.87</v>
      </c>
      <c r="AA19">
        <v>8.4700000000000006</v>
      </c>
      <c r="AB19">
        <v>7.53</v>
      </c>
      <c r="AC19">
        <v>6.42</v>
      </c>
      <c r="AD19">
        <v>7.67</v>
      </c>
      <c r="AE19">
        <v>8.7200000000000006</v>
      </c>
      <c r="AF19">
        <v>9.7100000000000009</v>
      </c>
      <c r="AG19">
        <v>10.210000000000001</v>
      </c>
      <c r="AH19">
        <v>6.45</v>
      </c>
      <c r="AI19">
        <v>9.02</v>
      </c>
      <c r="AJ19">
        <v>8.5500000000000007</v>
      </c>
      <c r="AK19">
        <v>7.04</v>
      </c>
      <c r="AL19">
        <v>8.64</v>
      </c>
      <c r="AM19">
        <v>8.14</v>
      </c>
      <c r="AN19">
        <v>8.14</v>
      </c>
      <c r="AO19">
        <v>9.35</v>
      </c>
      <c r="AP19">
        <v>10.62</v>
      </c>
      <c r="AQ19">
        <v>9.1</v>
      </c>
      <c r="AR19">
        <v>7.35</v>
      </c>
      <c r="AS19">
        <v>8.8699999999999992</v>
      </c>
      <c r="AT19">
        <v>7.84</v>
      </c>
      <c r="AU19">
        <v>7.29</v>
      </c>
      <c r="AV19">
        <v>10.029999999999999</v>
      </c>
      <c r="AW19">
        <v>9.27</v>
      </c>
      <c r="AX19">
        <v>7.14</v>
      </c>
      <c r="AY19">
        <v>8.6199999999999992</v>
      </c>
      <c r="AZ19">
        <v>8.0399999999999991</v>
      </c>
      <c r="BA19">
        <v>5.9</v>
      </c>
    </row>
    <row r="20" spans="1:53">
      <c r="A20" s="7">
        <f t="shared" si="0"/>
        <v>2008</v>
      </c>
      <c r="B20">
        <v>9.18</v>
      </c>
      <c r="C20">
        <v>9.84</v>
      </c>
      <c r="D20">
        <v>6.74</v>
      </c>
      <c r="E20">
        <v>8.49</v>
      </c>
      <c r="F20">
        <v>8.8800000000000008</v>
      </c>
      <c r="G20">
        <v>8.11</v>
      </c>
      <c r="H20">
        <v>6.98</v>
      </c>
      <c r="I20">
        <v>10.24</v>
      </c>
      <c r="J20">
        <v>8.32</v>
      </c>
      <c r="L20">
        <v>9.73</v>
      </c>
      <c r="M20">
        <v>9.35</v>
      </c>
      <c r="N20">
        <v>27.15</v>
      </c>
      <c r="O20">
        <v>7.48</v>
      </c>
      <c r="P20">
        <v>8.48</v>
      </c>
      <c r="Q20">
        <v>8.94</v>
      </c>
      <c r="R20">
        <v>8.2799999999999994</v>
      </c>
      <c r="S20">
        <v>8.85</v>
      </c>
      <c r="T20">
        <v>10.14</v>
      </c>
      <c r="U20">
        <v>9.58</v>
      </c>
      <c r="V20">
        <v>13.47</v>
      </c>
      <c r="W20">
        <v>10.23</v>
      </c>
      <c r="X20">
        <v>10.29</v>
      </c>
      <c r="Y20">
        <v>9.2200000000000006</v>
      </c>
      <c r="Z20">
        <v>8.3699999999999992</v>
      </c>
      <c r="AA20">
        <v>9.91</v>
      </c>
      <c r="AB20">
        <v>8.0299999999999994</v>
      </c>
      <c r="AC20">
        <v>7.71</v>
      </c>
      <c r="AD20">
        <v>8.1199999999999992</v>
      </c>
      <c r="AE20">
        <v>9.44</v>
      </c>
      <c r="AF20">
        <v>10.94</v>
      </c>
      <c r="AG20">
        <v>11.42</v>
      </c>
      <c r="AH20">
        <v>7.05</v>
      </c>
      <c r="AI20">
        <v>10.07</v>
      </c>
      <c r="AJ20">
        <v>10.32</v>
      </c>
      <c r="AK20">
        <v>8.0299999999999994</v>
      </c>
      <c r="AL20">
        <v>10.41</v>
      </c>
      <c r="AM20">
        <v>8.4</v>
      </c>
      <c r="AN20">
        <v>8.82</v>
      </c>
      <c r="AO20">
        <v>10.39</v>
      </c>
      <c r="AP20">
        <v>10.07</v>
      </c>
      <c r="AQ20">
        <v>10.27</v>
      </c>
      <c r="AR20">
        <v>8.06</v>
      </c>
      <c r="AS20">
        <v>9.43</v>
      </c>
      <c r="AT20">
        <v>9.1999999999999993</v>
      </c>
      <c r="AU20">
        <v>7.62</v>
      </c>
      <c r="AV20">
        <v>10.66</v>
      </c>
      <c r="AW20">
        <v>10.61</v>
      </c>
      <c r="AX20">
        <v>8.11</v>
      </c>
      <c r="AY20">
        <v>10.32</v>
      </c>
      <c r="AZ20">
        <v>8.7100000000000009</v>
      </c>
      <c r="BA20">
        <v>7.02</v>
      </c>
    </row>
    <row r="21" spans="1:53">
      <c r="A21" s="7">
        <f t="shared" si="0"/>
        <v>2009</v>
      </c>
      <c r="B21">
        <v>6.48</v>
      </c>
      <c r="C21">
        <v>7.61</v>
      </c>
      <c r="D21">
        <v>8.2200000000000006</v>
      </c>
      <c r="E21">
        <v>7.21</v>
      </c>
      <c r="F21">
        <v>7.86</v>
      </c>
      <c r="G21">
        <v>4.17</v>
      </c>
      <c r="H21">
        <v>5.09</v>
      </c>
      <c r="I21">
        <v>6.81</v>
      </c>
      <c r="J21">
        <v>6.54</v>
      </c>
      <c r="L21">
        <v>5.76</v>
      </c>
      <c r="M21">
        <v>6.56</v>
      </c>
      <c r="N21">
        <v>17.82</v>
      </c>
      <c r="O21">
        <v>5.63</v>
      </c>
      <c r="P21">
        <v>5.71</v>
      </c>
      <c r="Q21">
        <v>5.59</v>
      </c>
      <c r="R21">
        <v>5.62</v>
      </c>
      <c r="S21">
        <v>6.12</v>
      </c>
      <c r="T21">
        <v>5.98</v>
      </c>
      <c r="U21">
        <v>5.96</v>
      </c>
      <c r="V21">
        <v>8.64</v>
      </c>
      <c r="W21">
        <v>8.02</v>
      </c>
      <c r="X21">
        <v>8.2899999999999991</v>
      </c>
      <c r="Y21">
        <v>7.24</v>
      </c>
      <c r="Z21">
        <v>5.68</v>
      </c>
      <c r="AA21">
        <v>6.56</v>
      </c>
      <c r="AB21">
        <v>7.06</v>
      </c>
      <c r="AC21">
        <v>5.63</v>
      </c>
      <c r="AD21">
        <v>5.87</v>
      </c>
      <c r="AE21">
        <v>7.93</v>
      </c>
      <c r="AF21">
        <v>9.5299999999999994</v>
      </c>
      <c r="AG21">
        <v>9.15</v>
      </c>
      <c r="AH21">
        <v>4.07</v>
      </c>
      <c r="AI21">
        <v>7.35</v>
      </c>
      <c r="AJ21">
        <v>6.44</v>
      </c>
      <c r="AK21">
        <v>5.16</v>
      </c>
      <c r="AL21">
        <v>6.6</v>
      </c>
      <c r="AM21">
        <v>7.15</v>
      </c>
      <c r="AN21">
        <v>7.79</v>
      </c>
      <c r="AO21">
        <v>7.81</v>
      </c>
      <c r="AP21">
        <v>6.7</v>
      </c>
      <c r="AQ21">
        <v>6.7</v>
      </c>
      <c r="AR21">
        <v>5.21</v>
      </c>
      <c r="AS21">
        <v>6.57</v>
      </c>
      <c r="AT21">
        <v>5.59</v>
      </c>
      <c r="AU21">
        <v>6.76</v>
      </c>
      <c r="AV21">
        <v>9.33</v>
      </c>
      <c r="AW21">
        <v>8.1999999999999993</v>
      </c>
      <c r="AX21">
        <v>6.59</v>
      </c>
      <c r="AY21">
        <v>7.06</v>
      </c>
      <c r="AZ21">
        <v>6.7</v>
      </c>
      <c r="BA21">
        <v>4.8899999999999997</v>
      </c>
    </row>
    <row r="22" spans="1:53">
      <c r="A22" s="7">
        <f t="shared" si="0"/>
        <v>2010</v>
      </c>
      <c r="B22">
        <v>6.18</v>
      </c>
      <c r="C22">
        <v>6.46</v>
      </c>
      <c r="D22">
        <v>6.67</v>
      </c>
      <c r="E22">
        <v>6.59</v>
      </c>
      <c r="F22">
        <v>6.76</v>
      </c>
      <c r="G22">
        <v>4.8600000000000003</v>
      </c>
      <c r="H22">
        <v>5.26</v>
      </c>
      <c r="I22">
        <v>6.58</v>
      </c>
      <c r="J22">
        <v>5.67</v>
      </c>
      <c r="L22">
        <v>5.49</v>
      </c>
      <c r="M22">
        <v>5.93</v>
      </c>
      <c r="N22">
        <v>22.94</v>
      </c>
      <c r="O22">
        <v>4.82</v>
      </c>
      <c r="P22">
        <v>5.52</v>
      </c>
      <c r="Q22">
        <v>5.52</v>
      </c>
      <c r="R22">
        <v>5.69</v>
      </c>
      <c r="S22">
        <v>6.08</v>
      </c>
      <c r="T22">
        <v>5.69</v>
      </c>
      <c r="U22">
        <v>5.43</v>
      </c>
      <c r="V22">
        <v>8.19</v>
      </c>
      <c r="W22">
        <v>6.49</v>
      </c>
      <c r="X22">
        <v>7.74</v>
      </c>
      <c r="Y22">
        <v>7.07</v>
      </c>
      <c r="Z22">
        <v>5.48</v>
      </c>
      <c r="AA22">
        <v>5.73</v>
      </c>
      <c r="AB22">
        <v>6.17</v>
      </c>
      <c r="AC22">
        <v>5.17</v>
      </c>
      <c r="AD22">
        <v>5.62</v>
      </c>
      <c r="AE22">
        <v>7.19</v>
      </c>
      <c r="AF22">
        <v>8.83</v>
      </c>
      <c r="AG22">
        <v>8.41</v>
      </c>
      <c r="AH22">
        <v>4.84</v>
      </c>
      <c r="AI22">
        <v>6.86</v>
      </c>
      <c r="AJ22">
        <v>6.02</v>
      </c>
      <c r="AK22">
        <v>5.5</v>
      </c>
      <c r="AL22">
        <v>6.87</v>
      </c>
      <c r="AM22">
        <v>6.18</v>
      </c>
      <c r="AN22">
        <v>6.78</v>
      </c>
      <c r="AO22">
        <v>7.04</v>
      </c>
      <c r="AP22">
        <v>10.050000000000001</v>
      </c>
      <c r="AQ22">
        <v>6.17</v>
      </c>
      <c r="AR22">
        <v>5.54</v>
      </c>
      <c r="AS22">
        <v>5.78</v>
      </c>
      <c r="AT22">
        <v>5.89</v>
      </c>
      <c r="AU22">
        <v>5.53</v>
      </c>
      <c r="AV22">
        <v>8.2899999999999991</v>
      </c>
      <c r="AW22">
        <v>6.88</v>
      </c>
      <c r="AX22">
        <v>6.29</v>
      </c>
      <c r="AY22">
        <v>6.31</v>
      </c>
      <c r="AZ22">
        <v>6.14</v>
      </c>
      <c r="BA22">
        <v>5.04</v>
      </c>
    </row>
    <row r="23" spans="1:53">
      <c r="A23" s="7">
        <f t="shared" si="0"/>
        <v>2011</v>
      </c>
      <c r="B23">
        <v>5.63</v>
      </c>
      <c r="C23">
        <v>5.8</v>
      </c>
      <c r="D23">
        <v>6.53</v>
      </c>
      <c r="E23">
        <v>5.91</v>
      </c>
      <c r="F23">
        <v>6.27</v>
      </c>
      <c r="G23">
        <v>4.47</v>
      </c>
      <c r="H23">
        <v>4.9400000000000004</v>
      </c>
      <c r="I23">
        <v>5.92</v>
      </c>
      <c r="J23">
        <v>9.0299999999999994</v>
      </c>
      <c r="L23">
        <v>5.07</v>
      </c>
      <c r="M23">
        <v>5.19</v>
      </c>
      <c r="N23">
        <v>31.58</v>
      </c>
      <c r="O23">
        <v>4.6500000000000004</v>
      </c>
      <c r="P23">
        <v>5.09</v>
      </c>
      <c r="Q23">
        <v>4.97</v>
      </c>
      <c r="R23">
        <v>5.27</v>
      </c>
      <c r="S23">
        <v>5.53</v>
      </c>
      <c r="T23">
        <v>5.18</v>
      </c>
      <c r="U23">
        <v>5.67</v>
      </c>
      <c r="V23">
        <v>8.14</v>
      </c>
      <c r="W23">
        <v>6.26</v>
      </c>
      <c r="X23">
        <v>7.04</v>
      </c>
      <c r="Y23">
        <v>6.18</v>
      </c>
      <c r="Z23">
        <v>5.04</v>
      </c>
      <c r="AA23">
        <v>5.29</v>
      </c>
      <c r="AB23">
        <v>5.85</v>
      </c>
      <c r="AC23">
        <v>5.1100000000000003</v>
      </c>
      <c r="AD23">
        <v>5.1100000000000003</v>
      </c>
      <c r="AE23">
        <v>6.77</v>
      </c>
      <c r="AF23">
        <v>8.07</v>
      </c>
      <c r="AG23">
        <v>7.53</v>
      </c>
      <c r="AH23">
        <v>4.5199999999999996</v>
      </c>
      <c r="AI23">
        <v>6.04</v>
      </c>
      <c r="AJ23">
        <v>5.45</v>
      </c>
      <c r="AK23">
        <v>5.0599999999999996</v>
      </c>
      <c r="AL23">
        <v>5.51</v>
      </c>
      <c r="AM23">
        <v>5.67</v>
      </c>
      <c r="AN23">
        <v>5.84</v>
      </c>
      <c r="AO23">
        <v>6.28</v>
      </c>
      <c r="AP23">
        <v>8.2200000000000006</v>
      </c>
      <c r="AQ23">
        <v>5.67</v>
      </c>
      <c r="AR23">
        <v>5.21</v>
      </c>
      <c r="AS23">
        <v>5.23</v>
      </c>
      <c r="AT23">
        <v>5.39</v>
      </c>
      <c r="AU23">
        <v>5.68</v>
      </c>
      <c r="AV23">
        <v>7.98</v>
      </c>
      <c r="AW23">
        <v>6.64</v>
      </c>
      <c r="AX23">
        <v>5.55</v>
      </c>
      <c r="AY23">
        <v>5.91</v>
      </c>
      <c r="AZ23">
        <v>5.65</v>
      </c>
      <c r="BA23">
        <v>4.6500000000000004</v>
      </c>
    </row>
    <row r="24" spans="1:53">
      <c r="A24" s="7">
        <f t="shared" si="0"/>
        <v>2012</v>
      </c>
      <c r="B24">
        <v>4.7300000000000004</v>
      </c>
      <c r="C24">
        <v>5.18</v>
      </c>
      <c r="D24">
        <v>6.14</v>
      </c>
      <c r="E24">
        <v>4.68</v>
      </c>
      <c r="F24">
        <v>5.36</v>
      </c>
      <c r="G24">
        <v>3.46</v>
      </c>
      <c r="H24">
        <v>4.26</v>
      </c>
      <c r="I24">
        <v>5.12</v>
      </c>
      <c r="J24">
        <v>7.19</v>
      </c>
      <c r="L24">
        <v>3.93</v>
      </c>
      <c r="M24">
        <v>4.3499999999999996</v>
      </c>
      <c r="N24">
        <v>32.39</v>
      </c>
      <c r="O24">
        <v>4.07</v>
      </c>
      <c r="P24">
        <v>4.1100000000000003</v>
      </c>
      <c r="Q24">
        <v>4.2300000000000004</v>
      </c>
      <c r="R24">
        <v>4.84</v>
      </c>
      <c r="S24">
        <v>4.74</v>
      </c>
      <c r="T24">
        <v>4.17</v>
      </c>
      <c r="U24">
        <v>3.48</v>
      </c>
      <c r="V24">
        <v>7.73</v>
      </c>
      <c r="W24">
        <v>5.67</v>
      </c>
      <c r="X24">
        <v>6.03</v>
      </c>
      <c r="Y24">
        <v>5.5</v>
      </c>
      <c r="Z24">
        <v>4.26</v>
      </c>
      <c r="AA24">
        <v>3.97</v>
      </c>
      <c r="AB24">
        <v>5.27</v>
      </c>
      <c r="AC24">
        <v>4.2300000000000004</v>
      </c>
      <c r="AD24">
        <v>4.3099999999999996</v>
      </c>
      <c r="AE24">
        <v>5.13</v>
      </c>
      <c r="AF24">
        <v>7.15</v>
      </c>
      <c r="AG24">
        <v>6.74</v>
      </c>
      <c r="AH24">
        <v>3.7</v>
      </c>
      <c r="AI24">
        <v>5.35</v>
      </c>
      <c r="AJ24">
        <v>4</v>
      </c>
      <c r="AK24">
        <v>4.43</v>
      </c>
      <c r="AL24">
        <v>4.47</v>
      </c>
      <c r="AM24">
        <v>5</v>
      </c>
      <c r="AN24">
        <v>5.21</v>
      </c>
      <c r="AO24">
        <v>5.52</v>
      </c>
      <c r="AP24">
        <v>4.1100000000000003</v>
      </c>
      <c r="AQ24">
        <v>4.57</v>
      </c>
      <c r="AR24">
        <v>4.67</v>
      </c>
      <c r="AS24">
        <v>4.3499999999999996</v>
      </c>
      <c r="AT24">
        <v>4.3</v>
      </c>
      <c r="AU24">
        <v>5.5</v>
      </c>
      <c r="AV24">
        <v>6.63</v>
      </c>
      <c r="AW24">
        <v>5.64</v>
      </c>
      <c r="AX24">
        <v>4.4800000000000004</v>
      </c>
      <c r="AY24">
        <v>4.99</v>
      </c>
      <c r="AZ24">
        <v>4.88</v>
      </c>
      <c r="BA24">
        <v>4.03</v>
      </c>
    </row>
    <row r="25" spans="1:53">
      <c r="A25" s="7">
        <f t="shared" si="0"/>
        <v>2013</v>
      </c>
      <c r="B25">
        <v>4.88</v>
      </c>
      <c r="C25">
        <v>4.6500000000000004</v>
      </c>
      <c r="D25">
        <v>6.02</v>
      </c>
      <c r="E25">
        <v>4.7300000000000004</v>
      </c>
      <c r="F25">
        <v>4.99</v>
      </c>
      <c r="G25">
        <v>4.18</v>
      </c>
      <c r="H25">
        <v>4.76</v>
      </c>
      <c r="I25">
        <v>5.42</v>
      </c>
      <c r="J25">
        <v>5.67</v>
      </c>
      <c r="L25">
        <v>4.4400000000000004</v>
      </c>
      <c r="M25">
        <v>4.66</v>
      </c>
      <c r="N25">
        <v>28.45</v>
      </c>
      <c r="O25">
        <v>3.93</v>
      </c>
      <c r="P25">
        <v>4.43</v>
      </c>
      <c r="Q25">
        <v>4.38</v>
      </c>
      <c r="R25">
        <v>4.95</v>
      </c>
      <c r="S25">
        <v>4.9800000000000004</v>
      </c>
      <c r="T25">
        <v>4.47</v>
      </c>
      <c r="U25">
        <v>4.12</v>
      </c>
      <c r="V25">
        <v>7.35</v>
      </c>
      <c r="W25">
        <v>5.37</v>
      </c>
      <c r="X25">
        <v>6.2</v>
      </c>
      <c r="Y25">
        <v>4.91</v>
      </c>
      <c r="Z25">
        <v>4.58</v>
      </c>
      <c r="AA25">
        <v>4.4400000000000004</v>
      </c>
      <c r="AB25">
        <v>4.99</v>
      </c>
      <c r="AC25">
        <v>4.21</v>
      </c>
      <c r="AD25">
        <v>4.6100000000000003</v>
      </c>
      <c r="AE25">
        <v>5.16</v>
      </c>
      <c r="AF25">
        <v>7.6</v>
      </c>
      <c r="AG25">
        <v>6.21</v>
      </c>
      <c r="AH25">
        <v>4.08</v>
      </c>
      <c r="AI25">
        <v>5.0199999999999996</v>
      </c>
      <c r="AJ25">
        <v>4.63</v>
      </c>
      <c r="AK25">
        <v>4.99</v>
      </c>
      <c r="AL25">
        <v>4.51</v>
      </c>
      <c r="AM25">
        <v>4.75</v>
      </c>
      <c r="AN25">
        <v>4.82</v>
      </c>
      <c r="AO25">
        <v>5.26</v>
      </c>
      <c r="AP25">
        <v>4.01</v>
      </c>
      <c r="AQ25">
        <v>5.1100000000000003</v>
      </c>
      <c r="AR25">
        <v>4.83</v>
      </c>
      <c r="AS25">
        <v>4.7300000000000004</v>
      </c>
      <c r="AT25">
        <v>4.8899999999999997</v>
      </c>
      <c r="AU25">
        <v>5.7</v>
      </c>
      <c r="AV25">
        <v>6.16</v>
      </c>
      <c r="AW25">
        <v>5.54</v>
      </c>
      <c r="AX25">
        <v>4.8899999999999997</v>
      </c>
      <c r="AY25">
        <v>4.6500000000000004</v>
      </c>
      <c r="AZ25">
        <v>4.88</v>
      </c>
      <c r="BA25">
        <v>4.51</v>
      </c>
    </row>
    <row r="26" spans="1:53">
      <c r="A26" s="7">
        <f t="shared" si="0"/>
        <v>2014</v>
      </c>
      <c r="B26">
        <v>5.71</v>
      </c>
      <c r="C26">
        <v>4.93</v>
      </c>
      <c r="D26">
        <v>6.34</v>
      </c>
      <c r="E26">
        <v>5.2</v>
      </c>
      <c r="F26">
        <v>5.84</v>
      </c>
      <c r="G26">
        <v>4.88</v>
      </c>
      <c r="H26">
        <v>5.42</v>
      </c>
      <c r="I26">
        <v>5.61</v>
      </c>
      <c r="J26">
        <v>5.54</v>
      </c>
      <c r="L26">
        <v>5.05</v>
      </c>
      <c r="M26">
        <v>5.19</v>
      </c>
      <c r="N26">
        <v>26.94</v>
      </c>
      <c r="O26">
        <v>4.29</v>
      </c>
      <c r="P26">
        <v>6.28</v>
      </c>
      <c r="Q26">
        <v>5.63</v>
      </c>
      <c r="R26">
        <v>6.24</v>
      </c>
      <c r="S26">
        <v>6.1</v>
      </c>
      <c r="T26">
        <v>5.16</v>
      </c>
      <c r="U26">
        <v>4.9000000000000004</v>
      </c>
      <c r="V26">
        <v>10.33</v>
      </c>
      <c r="W26">
        <v>6.36</v>
      </c>
      <c r="X26">
        <v>6.96</v>
      </c>
      <c r="Y26">
        <v>5.54</v>
      </c>
      <c r="Z26">
        <v>6.56</v>
      </c>
      <c r="AA26">
        <v>5.29</v>
      </c>
      <c r="AB26">
        <v>5.76</v>
      </c>
      <c r="AC26">
        <v>5.03</v>
      </c>
      <c r="AD26">
        <v>5.58</v>
      </c>
      <c r="AE26">
        <v>5.9</v>
      </c>
      <c r="AF26">
        <v>9.2799999999999994</v>
      </c>
      <c r="AG26">
        <v>6.21</v>
      </c>
      <c r="AH26">
        <v>4.99</v>
      </c>
      <c r="AI26">
        <v>5.47</v>
      </c>
      <c r="AJ26">
        <v>5.41</v>
      </c>
      <c r="AK26">
        <v>6.37</v>
      </c>
      <c r="AL26">
        <v>4.91</v>
      </c>
      <c r="AM26">
        <v>5.35</v>
      </c>
      <c r="AN26">
        <v>5.4</v>
      </c>
      <c r="AO26">
        <v>5.59</v>
      </c>
      <c r="AP26">
        <v>4.03</v>
      </c>
      <c r="AQ26">
        <v>5.22</v>
      </c>
      <c r="AR26">
        <v>6.14</v>
      </c>
      <c r="AS26">
        <v>5.37</v>
      </c>
      <c r="AT26">
        <v>5.77</v>
      </c>
      <c r="AU26">
        <v>5.74</v>
      </c>
      <c r="AV26">
        <v>7.08</v>
      </c>
      <c r="AW26">
        <v>5.98</v>
      </c>
      <c r="AX26">
        <v>5.82</v>
      </c>
      <c r="AY26">
        <v>5.07</v>
      </c>
      <c r="AZ26">
        <v>6.96</v>
      </c>
      <c r="BA26">
        <v>5.27</v>
      </c>
    </row>
    <row r="27" spans="1:53">
      <c r="A27" s="7">
        <f t="shared" si="0"/>
        <v>2015</v>
      </c>
      <c r="B27">
        <v>4.26</v>
      </c>
      <c r="C27">
        <v>3.91</v>
      </c>
      <c r="D27">
        <v>6.57</v>
      </c>
      <c r="E27">
        <v>4.38</v>
      </c>
      <c r="F27">
        <v>4.7699999999999996</v>
      </c>
      <c r="G27">
        <v>3.27</v>
      </c>
      <c r="H27">
        <v>3.98</v>
      </c>
      <c r="I27">
        <v>4.07</v>
      </c>
      <c r="J27">
        <v>5.87</v>
      </c>
      <c r="L27">
        <v>4.87</v>
      </c>
      <c r="M27">
        <v>3.83</v>
      </c>
      <c r="N27">
        <v>18.11</v>
      </c>
      <c r="O27">
        <v>3.95</v>
      </c>
      <c r="P27">
        <v>3.82</v>
      </c>
      <c r="Q27">
        <v>4.03</v>
      </c>
      <c r="R27">
        <v>4.29</v>
      </c>
      <c r="S27">
        <v>4.59</v>
      </c>
      <c r="T27">
        <v>3.96</v>
      </c>
      <c r="U27">
        <v>3.32</v>
      </c>
      <c r="V27">
        <v>8.76</v>
      </c>
      <c r="W27">
        <v>5.01</v>
      </c>
      <c r="X27">
        <v>5.72</v>
      </c>
      <c r="Y27">
        <v>4.2300000000000004</v>
      </c>
      <c r="Z27">
        <v>4.3899999999999997</v>
      </c>
      <c r="AA27">
        <v>3.86</v>
      </c>
      <c r="AB27">
        <v>4.6399999999999997</v>
      </c>
      <c r="AC27">
        <v>3.71</v>
      </c>
      <c r="AD27">
        <v>4.32</v>
      </c>
      <c r="AE27">
        <v>4.0599999999999996</v>
      </c>
      <c r="AF27">
        <v>7.64</v>
      </c>
      <c r="AG27">
        <v>4.87</v>
      </c>
      <c r="AH27">
        <v>3.32</v>
      </c>
      <c r="AI27">
        <v>4.1500000000000004</v>
      </c>
      <c r="AJ27">
        <v>3.81</v>
      </c>
      <c r="AK27">
        <v>4.46</v>
      </c>
      <c r="AL27">
        <v>4.49</v>
      </c>
      <c r="AM27">
        <v>4.59</v>
      </c>
      <c r="AN27">
        <v>4.6500000000000004</v>
      </c>
      <c r="AO27">
        <v>4.38</v>
      </c>
      <c r="AP27">
        <v>3.14</v>
      </c>
      <c r="AQ27">
        <v>3.9</v>
      </c>
      <c r="AR27">
        <v>4.16</v>
      </c>
      <c r="AS27">
        <v>4.0599999999999996</v>
      </c>
      <c r="AT27">
        <v>4.1900000000000004</v>
      </c>
      <c r="AU27">
        <v>5.7</v>
      </c>
      <c r="AV27">
        <v>6.33</v>
      </c>
      <c r="AW27">
        <v>4.87</v>
      </c>
      <c r="AX27">
        <v>4.42</v>
      </c>
      <c r="AY27">
        <v>4</v>
      </c>
      <c r="AZ27">
        <v>4.71</v>
      </c>
      <c r="BA27">
        <v>4.3600000000000003</v>
      </c>
    </row>
    <row r="28" spans="1:53">
      <c r="A28" s="7">
        <f t="shared" si="0"/>
        <v>2016</v>
      </c>
      <c r="B28">
        <v>3.71</v>
      </c>
      <c r="C28">
        <v>3.44</v>
      </c>
      <c r="D28">
        <v>6.79</v>
      </c>
      <c r="E28">
        <v>4.07</v>
      </c>
      <c r="F28">
        <v>4.29</v>
      </c>
      <c r="G28">
        <v>2.96</v>
      </c>
      <c r="H28">
        <v>3.56</v>
      </c>
      <c r="I28">
        <v>3.57</v>
      </c>
      <c r="J28">
        <v>4.91</v>
      </c>
      <c r="L28">
        <v>4.04</v>
      </c>
      <c r="M28">
        <v>3.67</v>
      </c>
      <c r="N28">
        <v>13.81</v>
      </c>
      <c r="O28">
        <v>3.21</v>
      </c>
      <c r="P28">
        <v>3.38</v>
      </c>
      <c r="Q28">
        <v>3.58</v>
      </c>
      <c r="R28">
        <v>3.77</v>
      </c>
      <c r="S28">
        <v>4.0199999999999996</v>
      </c>
      <c r="T28">
        <v>3.35</v>
      </c>
      <c r="U28">
        <v>3.65</v>
      </c>
      <c r="V28">
        <v>6.41</v>
      </c>
      <c r="W28">
        <v>4.18</v>
      </c>
      <c r="X28">
        <v>4.49</v>
      </c>
      <c r="Y28">
        <v>3.57</v>
      </c>
      <c r="Z28">
        <v>3.71</v>
      </c>
      <c r="AA28">
        <v>3.78</v>
      </c>
      <c r="AB28">
        <v>4.22</v>
      </c>
      <c r="AC28">
        <v>3.05</v>
      </c>
      <c r="AD28">
        <v>3.75</v>
      </c>
      <c r="AE28">
        <v>3.73</v>
      </c>
      <c r="AF28">
        <v>5.3</v>
      </c>
      <c r="AG28">
        <v>3.93</v>
      </c>
      <c r="AH28">
        <v>3.05</v>
      </c>
      <c r="AI28">
        <v>3.57</v>
      </c>
      <c r="AJ28">
        <v>3.44</v>
      </c>
      <c r="AK28">
        <v>3.88</v>
      </c>
      <c r="AL28">
        <v>3.27</v>
      </c>
      <c r="AM28">
        <v>3.98</v>
      </c>
      <c r="AN28">
        <v>4.1500000000000004</v>
      </c>
      <c r="AO28">
        <v>3.72</v>
      </c>
      <c r="AP28">
        <v>2.12</v>
      </c>
      <c r="AQ28">
        <v>3.64</v>
      </c>
      <c r="AR28">
        <v>3.65</v>
      </c>
      <c r="AS28">
        <v>3.42</v>
      </c>
      <c r="AT28">
        <v>4.09</v>
      </c>
      <c r="AU28">
        <v>5.15</v>
      </c>
      <c r="AV28">
        <v>5.13</v>
      </c>
      <c r="AW28">
        <v>3.99</v>
      </c>
      <c r="AX28">
        <v>3.66</v>
      </c>
      <c r="AY28">
        <v>3.46</v>
      </c>
      <c r="AZ28">
        <v>3.81</v>
      </c>
      <c r="BA28">
        <v>3.53</v>
      </c>
    </row>
    <row r="29" spans="1:53">
      <c r="A29" s="7">
        <f t="shared" si="0"/>
        <v>2017</v>
      </c>
      <c r="B29">
        <v>4.16</v>
      </c>
      <c r="C29">
        <v>3.8</v>
      </c>
      <c r="D29">
        <v>7.03</v>
      </c>
      <c r="E29">
        <v>4.3600000000000003</v>
      </c>
      <c r="F29">
        <v>4.7</v>
      </c>
      <c r="G29">
        <v>3.45</v>
      </c>
      <c r="H29">
        <v>3.9</v>
      </c>
      <c r="I29">
        <v>4.4400000000000004</v>
      </c>
      <c r="J29">
        <v>5.6</v>
      </c>
      <c r="L29">
        <v>5.77</v>
      </c>
      <c r="M29">
        <v>4.1500000000000004</v>
      </c>
      <c r="N29">
        <v>16.62</v>
      </c>
      <c r="O29">
        <v>2.9</v>
      </c>
      <c r="P29">
        <v>3.76</v>
      </c>
      <c r="Q29">
        <v>3.85</v>
      </c>
      <c r="R29">
        <v>4.3</v>
      </c>
      <c r="S29">
        <v>4.51</v>
      </c>
      <c r="T29">
        <v>3.92</v>
      </c>
      <c r="U29">
        <v>4.0199999999999996</v>
      </c>
      <c r="V29">
        <v>6.5</v>
      </c>
      <c r="W29">
        <v>4.7300000000000004</v>
      </c>
      <c r="X29">
        <v>5.28</v>
      </c>
      <c r="Y29">
        <v>3.57</v>
      </c>
      <c r="Z29">
        <v>4.24</v>
      </c>
      <c r="AA29">
        <v>4.3899999999999997</v>
      </c>
      <c r="AB29">
        <v>4.63</v>
      </c>
      <c r="AC29">
        <v>3.28</v>
      </c>
      <c r="AD29">
        <v>4.3099999999999996</v>
      </c>
      <c r="AE29">
        <v>4.13</v>
      </c>
      <c r="AF29">
        <v>5.86</v>
      </c>
      <c r="AG29">
        <v>4.2699999999999996</v>
      </c>
      <c r="AH29">
        <v>3.51</v>
      </c>
      <c r="AI29">
        <v>4.29</v>
      </c>
      <c r="AJ29">
        <v>3.92</v>
      </c>
      <c r="AK29">
        <v>4.28</v>
      </c>
      <c r="AL29">
        <v>3.96</v>
      </c>
      <c r="AM29">
        <v>4.5199999999999996</v>
      </c>
      <c r="AN29">
        <v>3.9</v>
      </c>
      <c r="AO29">
        <v>4.26</v>
      </c>
      <c r="AP29">
        <v>2.2200000000000002</v>
      </c>
      <c r="AQ29">
        <v>4.13</v>
      </c>
      <c r="AR29">
        <v>4.3899999999999997</v>
      </c>
      <c r="AS29">
        <v>4.09</v>
      </c>
      <c r="AT29">
        <v>4.8</v>
      </c>
      <c r="AU29">
        <v>5.3</v>
      </c>
      <c r="AV29">
        <v>5.03</v>
      </c>
      <c r="AW29">
        <v>4.53</v>
      </c>
      <c r="AX29">
        <v>3.51</v>
      </c>
      <c r="AY29">
        <v>3.86</v>
      </c>
      <c r="AZ29">
        <v>4.24</v>
      </c>
      <c r="BA29">
        <v>3.92</v>
      </c>
    </row>
    <row r="30" spans="1:53">
      <c r="A30" s="7">
        <f t="shared" si="0"/>
        <v>2018</v>
      </c>
      <c r="B30">
        <v>4.2300000000000004</v>
      </c>
      <c r="C30">
        <v>3.87</v>
      </c>
      <c r="D30">
        <v>7.33</v>
      </c>
      <c r="E30">
        <v>3.47</v>
      </c>
      <c r="F30">
        <v>4.42</v>
      </c>
      <c r="G30">
        <v>3.29</v>
      </c>
      <c r="H30">
        <v>3.63</v>
      </c>
      <c r="I30">
        <v>5.55</v>
      </c>
      <c r="J30">
        <v>5.59</v>
      </c>
      <c r="L30">
        <v>6.88</v>
      </c>
      <c r="M30">
        <v>4.0199999999999996</v>
      </c>
      <c r="N30">
        <v>19.63</v>
      </c>
      <c r="O30">
        <v>2.44</v>
      </c>
      <c r="P30">
        <v>3.69</v>
      </c>
      <c r="Q30">
        <v>3.87</v>
      </c>
      <c r="R30">
        <v>4.1100000000000003</v>
      </c>
      <c r="S30">
        <v>4.21</v>
      </c>
      <c r="T30">
        <v>3.92</v>
      </c>
      <c r="U30">
        <v>4</v>
      </c>
      <c r="V30">
        <v>8</v>
      </c>
      <c r="W30">
        <v>5.03</v>
      </c>
      <c r="X30">
        <v>6.37</v>
      </c>
      <c r="Y30">
        <v>3.48</v>
      </c>
      <c r="Z30">
        <v>4.03</v>
      </c>
      <c r="AA30">
        <v>4.21</v>
      </c>
      <c r="AB30">
        <v>4.4000000000000004</v>
      </c>
      <c r="AC30">
        <v>3.02</v>
      </c>
      <c r="AD30">
        <v>4.1100000000000003</v>
      </c>
      <c r="AE30">
        <v>3.99</v>
      </c>
      <c r="AF30">
        <v>7.12</v>
      </c>
      <c r="AG30">
        <v>4.68</v>
      </c>
      <c r="AH30">
        <v>3.05</v>
      </c>
      <c r="AI30">
        <v>4.87</v>
      </c>
      <c r="AJ30">
        <v>4.13</v>
      </c>
      <c r="AK30">
        <v>3.82</v>
      </c>
      <c r="AL30">
        <v>3.97</v>
      </c>
      <c r="AM30">
        <v>3.83</v>
      </c>
      <c r="AN30">
        <v>3.87</v>
      </c>
      <c r="AO30">
        <v>4.49</v>
      </c>
      <c r="AP30">
        <v>2.37</v>
      </c>
      <c r="AQ30">
        <v>4.3600000000000003</v>
      </c>
      <c r="AR30">
        <v>3.87</v>
      </c>
      <c r="AS30">
        <v>4.0999999999999996</v>
      </c>
      <c r="AT30">
        <v>5.04</v>
      </c>
      <c r="AU30">
        <v>5.17</v>
      </c>
      <c r="AV30">
        <v>4.6399999999999997</v>
      </c>
      <c r="AW30">
        <v>4.6900000000000004</v>
      </c>
      <c r="AX30">
        <v>3.65</v>
      </c>
      <c r="AY30">
        <v>3.86</v>
      </c>
      <c r="AZ30">
        <v>4.1900000000000004</v>
      </c>
      <c r="BA30">
        <v>3.74</v>
      </c>
    </row>
    <row r="31" spans="1:53">
      <c r="A31" s="7">
        <f t="shared" si="0"/>
        <v>2019</v>
      </c>
      <c r="B31">
        <v>3.81</v>
      </c>
      <c r="C31">
        <v>3.56</v>
      </c>
      <c r="D31">
        <v>8.27</v>
      </c>
      <c r="E31">
        <v>2.62</v>
      </c>
      <c r="F31">
        <v>4.04</v>
      </c>
      <c r="G31">
        <v>3.1</v>
      </c>
      <c r="H31">
        <v>3.38</v>
      </c>
      <c r="I31">
        <v>5.36</v>
      </c>
      <c r="J31">
        <v>5.71</v>
      </c>
      <c r="L31">
        <v>7.22</v>
      </c>
      <c r="M31">
        <v>3.78</v>
      </c>
      <c r="N31">
        <v>17.75</v>
      </c>
      <c r="O31">
        <v>2.46</v>
      </c>
      <c r="P31">
        <v>3.18</v>
      </c>
      <c r="Q31">
        <v>3.43</v>
      </c>
      <c r="R31">
        <v>3.47</v>
      </c>
      <c r="S31">
        <v>3.68</v>
      </c>
      <c r="T31">
        <v>3.37</v>
      </c>
      <c r="U31">
        <v>3.59</v>
      </c>
      <c r="V31">
        <v>6.51</v>
      </c>
      <c r="W31">
        <v>4.82</v>
      </c>
      <c r="X31">
        <v>5.53</v>
      </c>
      <c r="Y31">
        <v>3.17</v>
      </c>
      <c r="Z31">
        <v>3.82</v>
      </c>
      <c r="AA31">
        <v>3.77</v>
      </c>
      <c r="AB31">
        <v>4.22</v>
      </c>
      <c r="AC31">
        <v>2.66</v>
      </c>
      <c r="AD31">
        <v>3.65</v>
      </c>
      <c r="AE31">
        <v>4.1100000000000003</v>
      </c>
      <c r="AF31">
        <v>5.74</v>
      </c>
      <c r="AG31">
        <v>4.83</v>
      </c>
      <c r="AH31">
        <v>2.56</v>
      </c>
      <c r="AI31">
        <v>4.25</v>
      </c>
      <c r="AJ31">
        <v>3.85</v>
      </c>
      <c r="AK31">
        <v>3.57</v>
      </c>
      <c r="AL31">
        <v>3.6</v>
      </c>
      <c r="AM31">
        <v>3.64</v>
      </c>
      <c r="AN31">
        <v>3.56</v>
      </c>
      <c r="AO31">
        <v>4.53</v>
      </c>
      <c r="AP31">
        <v>2.4900000000000002</v>
      </c>
      <c r="AQ31">
        <v>3.86</v>
      </c>
      <c r="AR31">
        <v>3.51</v>
      </c>
      <c r="AS31">
        <v>3.54</v>
      </c>
      <c r="AT31">
        <v>3.02</v>
      </c>
      <c r="AU31">
        <v>4.8</v>
      </c>
      <c r="AV31">
        <v>3.86</v>
      </c>
      <c r="AW31">
        <v>4.5199999999999996</v>
      </c>
      <c r="AX31">
        <v>4.25</v>
      </c>
      <c r="AY31">
        <v>3.71</v>
      </c>
      <c r="AZ31">
        <v>3.84</v>
      </c>
      <c r="BA31">
        <v>3.48</v>
      </c>
    </row>
    <row r="32" spans="1:53">
      <c r="A32" s="7">
        <f t="shared" si="0"/>
        <v>2020</v>
      </c>
      <c r="B32">
        <v>3.43</v>
      </c>
      <c r="C32">
        <v>2.98</v>
      </c>
      <c r="D32">
        <v>8.25</v>
      </c>
      <c r="E32">
        <v>2.56</v>
      </c>
      <c r="F32">
        <v>3.6</v>
      </c>
      <c r="G32">
        <v>3.02</v>
      </c>
      <c r="H32">
        <v>2.74</v>
      </c>
      <c r="I32">
        <v>4.93</v>
      </c>
      <c r="J32">
        <v>5.38</v>
      </c>
      <c r="L32">
        <v>7.09</v>
      </c>
      <c r="M32">
        <v>3.26</v>
      </c>
      <c r="N32">
        <v>12.2</v>
      </c>
      <c r="O32">
        <v>2.37</v>
      </c>
      <c r="P32">
        <v>2.87</v>
      </c>
      <c r="Q32">
        <v>2.99</v>
      </c>
      <c r="R32">
        <v>3.37</v>
      </c>
      <c r="S32">
        <v>3.42</v>
      </c>
      <c r="T32">
        <v>2.81</v>
      </c>
      <c r="U32">
        <v>2.75</v>
      </c>
      <c r="V32">
        <v>5.59</v>
      </c>
      <c r="W32">
        <v>4.22</v>
      </c>
      <c r="X32">
        <v>5.39</v>
      </c>
      <c r="Y32">
        <v>2.78</v>
      </c>
      <c r="Z32">
        <v>3.68</v>
      </c>
      <c r="AA32">
        <v>3.34</v>
      </c>
      <c r="AB32">
        <v>3.54</v>
      </c>
      <c r="AC32">
        <v>2.92</v>
      </c>
      <c r="AD32">
        <v>3.23</v>
      </c>
      <c r="AE32">
        <v>3.23</v>
      </c>
      <c r="AF32">
        <v>4.91</v>
      </c>
      <c r="AG32">
        <v>4.38</v>
      </c>
      <c r="AH32">
        <v>2.52</v>
      </c>
      <c r="AI32">
        <v>3.65</v>
      </c>
      <c r="AJ32">
        <v>3.27</v>
      </c>
      <c r="AK32">
        <v>3.27</v>
      </c>
      <c r="AL32">
        <v>3.13</v>
      </c>
      <c r="AM32">
        <v>3.35</v>
      </c>
      <c r="AN32">
        <v>3.58</v>
      </c>
      <c r="AO32">
        <v>3.77</v>
      </c>
      <c r="AP32">
        <v>2.59</v>
      </c>
      <c r="AQ32">
        <v>3.26</v>
      </c>
      <c r="AR32">
        <v>3.33</v>
      </c>
      <c r="AS32">
        <v>2.95</v>
      </c>
      <c r="AT32">
        <v>2.7</v>
      </c>
      <c r="AU32">
        <v>5.3</v>
      </c>
      <c r="AV32">
        <v>3.33</v>
      </c>
      <c r="AW32">
        <v>3.87</v>
      </c>
      <c r="AX32">
        <v>3.77</v>
      </c>
      <c r="AY32">
        <v>3.2</v>
      </c>
      <c r="AZ32">
        <v>3.36</v>
      </c>
      <c r="BA32">
        <v>3.02</v>
      </c>
    </row>
    <row r="33" spans="1:53">
      <c r="A33" s="7">
        <f t="shared" si="0"/>
        <v>2021</v>
      </c>
      <c r="B33">
        <v>6.02</v>
      </c>
      <c r="C33">
        <v>4.16</v>
      </c>
      <c r="D33">
        <v>7.94</v>
      </c>
      <c r="E33">
        <v>7.1</v>
      </c>
      <c r="F33">
        <v>8.0500000000000007</v>
      </c>
      <c r="G33">
        <v>4.29</v>
      </c>
      <c r="H33">
        <v>6.81</v>
      </c>
      <c r="I33">
        <v>6.09</v>
      </c>
      <c r="J33">
        <v>5.98</v>
      </c>
      <c r="L33">
        <v>7.52</v>
      </c>
      <c r="M33">
        <v>4.6900000000000004</v>
      </c>
      <c r="N33">
        <v>21.46</v>
      </c>
      <c r="O33">
        <v>2.66</v>
      </c>
      <c r="P33">
        <v>6.56</v>
      </c>
      <c r="Q33">
        <v>4.59</v>
      </c>
      <c r="R33">
        <v>7.97</v>
      </c>
      <c r="S33">
        <v>11.27</v>
      </c>
      <c r="T33">
        <v>4.09</v>
      </c>
      <c r="U33">
        <v>3.95</v>
      </c>
      <c r="V33">
        <v>6.82</v>
      </c>
      <c r="W33">
        <v>5.45</v>
      </c>
      <c r="X33">
        <v>6.65</v>
      </c>
      <c r="Y33">
        <v>3.49</v>
      </c>
      <c r="Z33">
        <v>8.1199999999999992</v>
      </c>
      <c r="AA33">
        <v>4.72</v>
      </c>
      <c r="AB33">
        <v>8.3000000000000007</v>
      </c>
      <c r="AC33">
        <v>4.92</v>
      </c>
      <c r="AD33">
        <v>6.6</v>
      </c>
      <c r="AE33">
        <v>6.06</v>
      </c>
      <c r="AF33">
        <v>6.4</v>
      </c>
      <c r="AG33">
        <v>4.75</v>
      </c>
      <c r="AH33">
        <v>6.96</v>
      </c>
      <c r="AI33">
        <v>4.7699999999999996</v>
      </c>
      <c r="AJ33">
        <v>4.58</v>
      </c>
      <c r="AK33">
        <v>6.44</v>
      </c>
      <c r="AL33">
        <v>4.53</v>
      </c>
      <c r="AM33">
        <v>19.27</v>
      </c>
      <c r="AN33">
        <v>4.3</v>
      </c>
      <c r="AO33">
        <v>5.08</v>
      </c>
      <c r="AP33">
        <v>2.23</v>
      </c>
      <c r="AQ33">
        <v>5.43</v>
      </c>
      <c r="AR33">
        <v>7.43</v>
      </c>
      <c r="AS33">
        <v>4.59</v>
      </c>
      <c r="AT33">
        <v>10.76</v>
      </c>
      <c r="AU33">
        <v>5.07</v>
      </c>
      <c r="AV33">
        <v>4.42</v>
      </c>
      <c r="AW33">
        <v>5.07</v>
      </c>
      <c r="AX33">
        <v>4.57</v>
      </c>
      <c r="AY33">
        <v>4.22</v>
      </c>
      <c r="AZ33">
        <v>5.49</v>
      </c>
      <c r="BA33">
        <v>6.36</v>
      </c>
    </row>
    <row r="34" spans="1:53">
      <c r="A34" s="7">
        <f t="shared" si="0"/>
        <v>2022</v>
      </c>
      <c r="B34">
        <v>6.83</v>
      </c>
      <c r="C34">
        <v>6.72</v>
      </c>
      <c r="D34">
        <v>8.1199999999999992</v>
      </c>
      <c r="E34">
        <v>6.87</v>
      </c>
      <c r="F34">
        <v>8.16</v>
      </c>
      <c r="H34">
        <v>6.61</v>
      </c>
      <c r="I34">
        <v>7.98</v>
      </c>
      <c r="J34">
        <v>7.36</v>
      </c>
      <c r="N34">
        <v>32.229999999999997</v>
      </c>
      <c r="Q34">
        <v>6.02</v>
      </c>
      <c r="R34">
        <v>6.94</v>
      </c>
      <c r="S34">
        <v>7.57</v>
      </c>
      <c r="T34">
        <v>6.32</v>
      </c>
      <c r="U34">
        <v>5.59</v>
      </c>
      <c r="X34">
        <v>8.9600000000000009</v>
      </c>
      <c r="Z34">
        <v>6.96</v>
      </c>
      <c r="AB34">
        <v>7.61</v>
      </c>
      <c r="AD34">
        <v>7.07</v>
      </c>
      <c r="AF34">
        <v>9.44</v>
      </c>
      <c r="AG34">
        <v>6.42</v>
      </c>
      <c r="AH34">
        <v>6.85</v>
      </c>
      <c r="AI34">
        <v>6.9</v>
      </c>
      <c r="AJ34">
        <v>6.45</v>
      </c>
      <c r="AK34">
        <v>7.31</v>
      </c>
      <c r="AN34">
        <v>5.54</v>
      </c>
      <c r="AR34">
        <v>6.99</v>
      </c>
      <c r="AS34">
        <v>6.04</v>
      </c>
      <c r="AT34">
        <v>6.81</v>
      </c>
      <c r="AU34">
        <v>7.12</v>
      </c>
      <c r="AV34">
        <v>6.26</v>
      </c>
      <c r="AW34">
        <v>7.34</v>
      </c>
      <c r="AX34">
        <v>6.47</v>
      </c>
      <c r="AY34">
        <v>6.25</v>
      </c>
      <c r="AZ34">
        <v>7.17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39C8-F091-4B8C-9904-B85A6716F58F}">
  <sheetPr codeName="Sheet17"/>
  <dimension ref="A1:G13"/>
  <sheetViews>
    <sheetView workbookViewId="0">
      <selection activeCell="D7" sqref="D7"/>
    </sheetView>
  </sheetViews>
  <sheetFormatPr defaultColWidth="8.77734375" defaultRowHeight="14.4"/>
  <cols>
    <col min="1" max="1" width="5" bestFit="1" customWidth="1"/>
    <col min="2" max="2" width="11.44140625" bestFit="1" customWidth="1"/>
    <col min="3" max="3" width="9.44140625" bestFit="1" customWidth="1"/>
    <col min="4" max="4" width="10" bestFit="1" customWidth="1"/>
    <col min="5" max="5" width="15.6640625" bestFit="1" customWidth="1"/>
    <col min="6" max="6" width="15.44140625" bestFit="1" customWidth="1"/>
    <col min="7" max="7" width="16" bestFit="1" customWidth="1"/>
  </cols>
  <sheetData>
    <row r="1" spans="1:7">
      <c r="A1" t="s">
        <v>27</v>
      </c>
      <c r="B1" t="s">
        <v>221</v>
      </c>
      <c r="C1" t="s">
        <v>223</v>
      </c>
      <c r="D1" t="s">
        <v>224</v>
      </c>
      <c r="E1" t="s">
        <v>219</v>
      </c>
      <c r="F1" t="s">
        <v>220</v>
      </c>
      <c r="G1" t="s">
        <v>222</v>
      </c>
    </row>
    <row r="2" spans="1:7">
      <c r="A2">
        <v>2011</v>
      </c>
      <c r="B2">
        <v>53.02</v>
      </c>
      <c r="C2">
        <v>1</v>
      </c>
      <c r="D2">
        <v>0.1</v>
      </c>
      <c r="E2">
        <f t="shared" ref="E2:E13" si="0">B2*(1/0.4536)</f>
        <v>116.88712522045854</v>
      </c>
      <c r="F2">
        <f t="shared" ref="F2:F13" si="1">C2*(0.001/1)*(1/0.4536)</f>
        <v>2.2045855379188711E-3</v>
      </c>
      <c r="G2">
        <f t="shared" ref="G2:G13" si="2">D2*(0.001/1)*(1/0.4536)</f>
        <v>2.2045855379188711E-4</v>
      </c>
    </row>
    <row r="3" spans="1:7">
      <c r="A3">
        <v>2012</v>
      </c>
      <c r="B3">
        <v>53.02</v>
      </c>
      <c r="C3">
        <v>1</v>
      </c>
      <c r="D3">
        <v>0.1</v>
      </c>
      <c r="E3">
        <f t="shared" si="0"/>
        <v>116.88712522045854</v>
      </c>
      <c r="F3">
        <f t="shared" si="1"/>
        <v>2.2045855379188711E-3</v>
      </c>
      <c r="G3">
        <f t="shared" si="2"/>
        <v>2.2045855379188711E-4</v>
      </c>
    </row>
    <row r="4" spans="1:7">
      <c r="A4">
        <v>2013</v>
      </c>
      <c r="B4">
        <v>53.02</v>
      </c>
      <c r="C4">
        <v>1</v>
      </c>
      <c r="D4">
        <v>0.1</v>
      </c>
      <c r="E4">
        <f t="shared" si="0"/>
        <v>116.88712522045854</v>
      </c>
      <c r="F4">
        <f t="shared" si="1"/>
        <v>2.2045855379188711E-3</v>
      </c>
      <c r="G4">
        <f t="shared" si="2"/>
        <v>2.2045855379188711E-4</v>
      </c>
    </row>
    <row r="5" spans="1:7">
      <c r="A5">
        <v>2014</v>
      </c>
      <c r="B5">
        <v>53.06</v>
      </c>
      <c r="C5">
        <v>1</v>
      </c>
      <c r="D5">
        <v>0.1</v>
      </c>
      <c r="E5">
        <f t="shared" si="0"/>
        <v>116.9753086419753</v>
      </c>
      <c r="F5">
        <f t="shared" si="1"/>
        <v>2.2045855379188711E-3</v>
      </c>
      <c r="G5">
        <f t="shared" si="2"/>
        <v>2.2045855379188711E-4</v>
      </c>
    </row>
    <row r="6" spans="1:7">
      <c r="A6">
        <v>2015</v>
      </c>
      <c r="B6">
        <v>53.06</v>
      </c>
      <c r="C6">
        <v>1</v>
      </c>
      <c r="D6">
        <v>0.1</v>
      </c>
      <c r="E6">
        <f t="shared" si="0"/>
        <v>116.9753086419753</v>
      </c>
      <c r="F6">
        <f t="shared" si="1"/>
        <v>2.2045855379188711E-3</v>
      </c>
      <c r="G6">
        <f t="shared" si="2"/>
        <v>2.2045855379188711E-4</v>
      </c>
    </row>
    <row r="7" spans="1:7">
      <c r="A7">
        <v>2016</v>
      </c>
      <c r="B7">
        <v>53.06</v>
      </c>
      <c r="C7">
        <v>1</v>
      </c>
      <c r="D7">
        <v>0.1</v>
      </c>
      <c r="E7">
        <f t="shared" si="0"/>
        <v>116.9753086419753</v>
      </c>
      <c r="F7">
        <f t="shared" si="1"/>
        <v>2.2045855379188711E-3</v>
      </c>
      <c r="G7">
        <f t="shared" si="2"/>
        <v>2.2045855379188711E-4</v>
      </c>
    </row>
    <row r="8" spans="1:7">
      <c r="A8">
        <v>2017</v>
      </c>
      <c r="B8">
        <v>53.06</v>
      </c>
      <c r="C8">
        <v>1</v>
      </c>
      <c r="D8">
        <v>0.1</v>
      </c>
      <c r="E8">
        <f t="shared" si="0"/>
        <v>116.9753086419753</v>
      </c>
      <c r="F8">
        <f t="shared" si="1"/>
        <v>2.2045855379188711E-3</v>
      </c>
      <c r="G8">
        <f t="shared" si="2"/>
        <v>2.2045855379188711E-4</v>
      </c>
    </row>
    <row r="9" spans="1:7">
      <c r="A9">
        <v>2018</v>
      </c>
      <c r="B9">
        <v>53.06</v>
      </c>
      <c r="C9">
        <v>1</v>
      </c>
      <c r="D9">
        <v>0.1</v>
      </c>
      <c r="E9">
        <f t="shared" si="0"/>
        <v>116.9753086419753</v>
      </c>
      <c r="F9">
        <f t="shared" si="1"/>
        <v>2.2045855379188711E-3</v>
      </c>
      <c r="G9">
        <f t="shared" si="2"/>
        <v>2.2045855379188711E-4</v>
      </c>
    </row>
    <row r="10" spans="1:7">
      <c r="A10">
        <v>2019</v>
      </c>
      <c r="B10">
        <v>53.06</v>
      </c>
      <c r="C10">
        <v>1</v>
      </c>
      <c r="D10">
        <v>0.1</v>
      </c>
      <c r="E10">
        <f t="shared" si="0"/>
        <v>116.9753086419753</v>
      </c>
      <c r="F10">
        <f t="shared" si="1"/>
        <v>2.2045855379188711E-3</v>
      </c>
      <c r="G10">
        <f t="shared" si="2"/>
        <v>2.2045855379188711E-4</v>
      </c>
    </row>
    <row r="11" spans="1:7">
      <c r="A11">
        <v>2020</v>
      </c>
      <c r="B11">
        <v>53.06</v>
      </c>
      <c r="C11">
        <v>1</v>
      </c>
      <c r="D11">
        <v>0.1</v>
      </c>
      <c r="E11">
        <f t="shared" si="0"/>
        <v>116.9753086419753</v>
      </c>
      <c r="F11">
        <f t="shared" si="1"/>
        <v>2.2045855379188711E-3</v>
      </c>
      <c r="G11">
        <f t="shared" si="2"/>
        <v>2.2045855379188711E-4</v>
      </c>
    </row>
    <row r="12" spans="1:7">
      <c r="A12">
        <v>2021</v>
      </c>
      <c r="B12">
        <v>53.06</v>
      </c>
      <c r="C12">
        <v>1</v>
      </c>
      <c r="D12">
        <v>0.1</v>
      </c>
      <c r="E12">
        <f t="shared" si="0"/>
        <v>116.9753086419753</v>
      </c>
      <c r="F12">
        <f t="shared" si="1"/>
        <v>2.2045855379188711E-3</v>
      </c>
      <c r="G12">
        <f t="shared" si="2"/>
        <v>2.2045855379188711E-4</v>
      </c>
    </row>
    <row r="13" spans="1:7">
      <c r="A13">
        <v>2022</v>
      </c>
      <c r="B13">
        <v>53.06</v>
      </c>
      <c r="C13">
        <v>1</v>
      </c>
      <c r="D13">
        <v>0.1</v>
      </c>
      <c r="E13">
        <f t="shared" si="0"/>
        <v>116.9753086419753</v>
      </c>
      <c r="F13">
        <f t="shared" si="1"/>
        <v>2.2045855379188711E-3</v>
      </c>
      <c r="G13">
        <f t="shared" si="2"/>
        <v>2.2045855379188711E-4</v>
      </c>
    </row>
  </sheetData>
  <sortState xmlns:xlrd2="http://schemas.microsoft.com/office/spreadsheetml/2017/richdata2" ref="A2:G13">
    <sortCondition ref="A2:A13"/>
  </sortState>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0DEB-531C-4EFD-8048-D19170888174}">
  <dimension ref="A1:C3"/>
  <sheetViews>
    <sheetView workbookViewId="0">
      <selection activeCell="C9" sqref="C9"/>
    </sheetView>
  </sheetViews>
  <sheetFormatPr defaultColWidth="8.77734375" defaultRowHeight="14.4"/>
  <cols>
    <col min="1" max="1" width="15" bestFit="1" customWidth="1"/>
    <col min="3" max="3" width="93" style="99" customWidth="1"/>
  </cols>
  <sheetData>
    <row r="1" spans="1:3">
      <c r="A1" t="s">
        <v>37</v>
      </c>
      <c r="B1" t="s">
        <v>36</v>
      </c>
      <c r="C1" s="99" t="s">
        <v>325</v>
      </c>
    </row>
    <row r="2" spans="1:3" ht="28.8">
      <c r="A2" t="s">
        <v>66</v>
      </c>
      <c r="B2">
        <v>0.1</v>
      </c>
      <c r="C2" s="99" t="s">
        <v>10900</v>
      </c>
    </row>
    <row r="3" spans="1:3">
      <c r="A3" t="s">
        <v>228</v>
      </c>
      <c r="B3">
        <v>0.28000000000000003</v>
      </c>
      <c r="C3" s="99" t="s">
        <v>10901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98F5-46AF-BB4A-BA72-DA35795B034D}">
  <dimension ref="A1:N51"/>
  <sheetViews>
    <sheetView workbookViewId="0">
      <selection activeCell="G15" sqref="G15"/>
    </sheetView>
  </sheetViews>
  <sheetFormatPr defaultColWidth="8.77734375" defaultRowHeight="14.4"/>
  <cols>
    <col min="14" max="14" width="15.109375" customWidth="1"/>
  </cols>
  <sheetData>
    <row r="1" spans="1:14">
      <c r="A1" t="s">
        <v>42</v>
      </c>
      <c r="B1" t="s">
        <v>10448</v>
      </c>
      <c r="C1" t="s">
        <v>10414</v>
      </c>
      <c r="D1" t="s">
        <v>7281</v>
      </c>
      <c r="E1" t="s">
        <v>10449</v>
      </c>
      <c r="F1" t="s">
        <v>10450</v>
      </c>
      <c r="G1" t="s">
        <v>10451</v>
      </c>
      <c r="H1" t="s">
        <v>10452</v>
      </c>
      <c r="I1" t="s">
        <v>10453</v>
      </c>
      <c r="J1" t="s">
        <v>10454</v>
      </c>
      <c r="K1" t="s">
        <v>10455</v>
      </c>
      <c r="L1" t="s">
        <v>10456</v>
      </c>
      <c r="M1" t="s">
        <v>10457</v>
      </c>
      <c r="N1" t="s">
        <v>10458</v>
      </c>
    </row>
    <row r="2" spans="1:14">
      <c r="A2" t="s">
        <v>43</v>
      </c>
      <c r="B2" t="s">
        <v>43</v>
      </c>
      <c r="C2">
        <v>2020</v>
      </c>
      <c r="D2" s="63">
        <v>0.19281381459999999</v>
      </c>
      <c r="E2" s="63">
        <v>6.5688512700000003E-3</v>
      </c>
      <c r="F2" s="63">
        <v>0.4047112893</v>
      </c>
      <c r="G2" s="63">
        <v>0.19641157510000001</v>
      </c>
      <c r="H2" s="63">
        <v>6.9558938550000005E-2</v>
      </c>
      <c r="I2" s="63">
        <v>1.543111734E-2</v>
      </c>
      <c r="J2" s="63">
        <v>8.4041363320000007E-2</v>
      </c>
      <c r="K2" s="63">
        <v>2.2229889990000001E-2</v>
      </c>
      <c r="L2" s="63">
        <v>3.9511380299999998E-3</v>
      </c>
      <c r="M2" s="63">
        <v>3.1270715399999999E-3</v>
      </c>
      <c r="N2" s="63">
        <v>1.1549509599999999E-3</v>
      </c>
    </row>
    <row r="3" spans="1:14">
      <c r="A3" t="s">
        <v>260</v>
      </c>
      <c r="B3" s="64" t="s">
        <v>73</v>
      </c>
      <c r="C3">
        <v>2020</v>
      </c>
      <c r="D3" s="63">
        <v>0.15750610170000001</v>
      </c>
      <c r="E3" s="63">
        <v>9.3880519999999998E-5</v>
      </c>
      <c r="F3" s="63">
        <v>0.39985733210000002</v>
      </c>
      <c r="G3" s="63">
        <v>0.31825479899999998</v>
      </c>
      <c r="H3" s="63">
        <v>9.7551385579999997E-2</v>
      </c>
      <c r="I3" s="63">
        <v>2.4162450299999999E-2</v>
      </c>
      <c r="J3" s="65">
        <v>0</v>
      </c>
      <c r="K3" s="63">
        <v>2.5710513399999999E-3</v>
      </c>
      <c r="L3" s="65">
        <v>0</v>
      </c>
      <c r="M3" s="63">
        <v>2.9994099999999999E-6</v>
      </c>
      <c r="N3" s="65">
        <v>0</v>
      </c>
    </row>
    <row r="4" spans="1:14">
      <c r="A4" t="s">
        <v>262</v>
      </c>
      <c r="B4" t="s">
        <v>136</v>
      </c>
      <c r="C4">
        <v>2020</v>
      </c>
      <c r="D4" s="63">
        <v>0.2822198977</v>
      </c>
      <c r="E4" s="63">
        <v>8.0838302999999996E-4</v>
      </c>
      <c r="F4" s="63">
        <v>0.3350426453</v>
      </c>
      <c r="G4" s="63">
        <v>0.27566907239999999</v>
      </c>
      <c r="H4" s="63">
        <v>8.411519429E-2</v>
      </c>
      <c r="I4" s="63">
        <v>1.7073548010000002E-2</v>
      </c>
      <c r="J4" s="65">
        <v>0</v>
      </c>
      <c r="K4" s="63">
        <v>4.9805818299999997E-3</v>
      </c>
      <c r="L4" s="65">
        <v>0</v>
      </c>
      <c r="M4" s="63">
        <v>9.0677480000000006E-5</v>
      </c>
      <c r="N4" s="65">
        <v>0</v>
      </c>
    </row>
    <row r="5" spans="1:14">
      <c r="A5" t="s">
        <v>261</v>
      </c>
      <c r="B5" s="64" t="s">
        <v>124</v>
      </c>
      <c r="C5">
        <v>2020</v>
      </c>
      <c r="D5" s="63">
        <v>0.12576627009999999</v>
      </c>
      <c r="E5" s="63">
        <v>3.6964349000000001E-4</v>
      </c>
      <c r="F5" s="63">
        <v>0.46453685109999998</v>
      </c>
      <c r="G5" s="63">
        <v>0.28865634489999997</v>
      </c>
      <c r="H5" s="63">
        <v>5.9335584140000001E-2</v>
      </c>
      <c r="I5" s="63">
        <v>2.0385821200000001E-3</v>
      </c>
      <c r="J5" s="63">
        <v>5.8930755399999998E-3</v>
      </c>
      <c r="K5" s="63">
        <v>5.3403648659999997E-2</v>
      </c>
      <c r="L5" s="65">
        <v>0</v>
      </c>
      <c r="M5" s="65">
        <v>0</v>
      </c>
      <c r="N5" s="65">
        <v>0</v>
      </c>
    </row>
    <row r="6" spans="1:14">
      <c r="A6" t="s">
        <v>263</v>
      </c>
      <c r="B6" s="64" t="s">
        <v>188</v>
      </c>
      <c r="C6">
        <v>2020</v>
      </c>
      <c r="D6" s="63">
        <v>1.50445506E-3</v>
      </c>
      <c r="E6" s="63">
        <v>2.2201318E-4</v>
      </c>
      <c r="F6" s="63">
        <v>0.47698444439999999</v>
      </c>
      <c r="G6" s="63">
        <v>8.4261974200000006E-2</v>
      </c>
      <c r="H6" s="63">
        <v>0.11032251179999999</v>
      </c>
      <c r="I6" s="63">
        <v>3.0006642189999998E-2</v>
      </c>
      <c r="J6" s="63">
        <v>7.0395421259999993E-2</v>
      </c>
      <c r="K6" s="63">
        <v>0.1567873853</v>
      </c>
      <c r="L6" s="63">
        <v>5.8907889400000003E-2</v>
      </c>
      <c r="M6" s="63">
        <v>7.8916012499999997E-3</v>
      </c>
      <c r="N6" s="63">
        <v>2.7156620200000001E-3</v>
      </c>
    </row>
    <row r="7" spans="1:14">
      <c r="A7" t="s">
        <v>264</v>
      </c>
      <c r="B7" s="64" t="s">
        <v>186</v>
      </c>
      <c r="C7">
        <v>2020</v>
      </c>
      <c r="D7" s="63">
        <v>0.3608393748</v>
      </c>
      <c r="E7" s="65">
        <v>0</v>
      </c>
      <c r="F7" s="63">
        <v>0.33064548129999999</v>
      </c>
      <c r="G7" s="65">
        <v>0</v>
      </c>
      <c r="H7" s="63">
        <v>2.810572398E-2</v>
      </c>
      <c r="I7" s="63">
        <v>3.0840797200000001E-3</v>
      </c>
      <c r="J7" s="63">
        <v>0.2479811948</v>
      </c>
      <c r="K7" s="63">
        <v>2.7856079749999998E-2</v>
      </c>
      <c r="L7" s="65">
        <v>0</v>
      </c>
      <c r="M7" s="63">
        <v>3.8878624999999999E-4</v>
      </c>
      <c r="N7" s="63">
        <v>1.09927936E-3</v>
      </c>
    </row>
    <row r="8" spans="1:14">
      <c r="A8" t="s">
        <v>265</v>
      </c>
      <c r="B8" s="64" t="s">
        <v>184</v>
      </c>
      <c r="C8">
        <v>2020</v>
      </c>
      <c r="D8" s="65">
        <v>0</v>
      </c>
      <c r="E8" s="63">
        <v>7.9075881000000004E-4</v>
      </c>
      <c r="F8" s="63">
        <v>0.57114803270000003</v>
      </c>
      <c r="G8" s="63">
        <v>0.38133916270000001</v>
      </c>
      <c r="H8" s="63">
        <v>7.9414675200000003E-3</v>
      </c>
      <c r="I8" s="63">
        <v>3.3299581129999999E-2</v>
      </c>
      <c r="J8" s="63">
        <v>2.9565887999999997E-4</v>
      </c>
      <c r="K8" s="63">
        <v>5.1853383499999997E-3</v>
      </c>
      <c r="L8" s="65">
        <v>0</v>
      </c>
      <c r="M8" s="65">
        <v>0</v>
      </c>
      <c r="N8" s="65">
        <v>0</v>
      </c>
    </row>
    <row r="9" spans="1:14">
      <c r="A9" t="s">
        <v>267</v>
      </c>
      <c r="B9" s="64" t="s">
        <v>134</v>
      </c>
      <c r="C9">
        <v>2020</v>
      </c>
      <c r="D9" s="65">
        <v>0</v>
      </c>
      <c r="E9" s="63">
        <v>1.1755631000000001E-4</v>
      </c>
      <c r="F9" s="63">
        <v>0.61283883819999996</v>
      </c>
      <c r="G9" s="65">
        <v>0</v>
      </c>
      <c r="H9" s="65">
        <v>0</v>
      </c>
      <c r="I9" s="63">
        <v>0.31430148479999998</v>
      </c>
      <c r="J9" s="65">
        <v>0</v>
      </c>
      <c r="K9" s="63">
        <v>7.2742120669999993E-2</v>
      </c>
      <c r="L9" s="65">
        <v>0</v>
      </c>
      <c r="M9" s="65">
        <v>0</v>
      </c>
      <c r="N9" s="65">
        <v>0</v>
      </c>
    </row>
    <row r="10" spans="1:14">
      <c r="A10" t="s">
        <v>266</v>
      </c>
      <c r="B10" s="64" t="s">
        <v>182</v>
      </c>
      <c r="C10">
        <v>2020</v>
      </c>
      <c r="D10" s="63">
        <v>1.9647811840000001E-2</v>
      </c>
      <c r="E10" s="63">
        <v>1.5486685599999999E-3</v>
      </c>
      <c r="F10" s="63">
        <v>0.92560028480000001</v>
      </c>
      <c r="G10" s="65">
        <v>0</v>
      </c>
      <c r="H10" s="65">
        <v>0</v>
      </c>
      <c r="I10" s="63">
        <v>1.3839933E-2</v>
      </c>
      <c r="J10" s="63">
        <v>9.9493368999999999E-4</v>
      </c>
      <c r="K10" s="63">
        <v>1.04071332E-2</v>
      </c>
      <c r="L10" s="65">
        <v>0</v>
      </c>
      <c r="M10" s="63">
        <v>2.7961234929999999E-2</v>
      </c>
      <c r="N10" s="65">
        <v>0</v>
      </c>
    </row>
    <row r="11" spans="1:14">
      <c r="A11" t="s">
        <v>268</v>
      </c>
      <c r="B11" s="64" t="s">
        <v>132</v>
      </c>
      <c r="C11">
        <v>2020</v>
      </c>
      <c r="D11" s="63">
        <v>6.6184302439999995E-2</v>
      </c>
      <c r="E11" s="63">
        <v>6.7869602299999998E-3</v>
      </c>
      <c r="F11" s="63">
        <v>0.75532392729999998</v>
      </c>
      <c r="G11" s="63">
        <v>0.1173111932</v>
      </c>
      <c r="H11" s="63">
        <v>9.2383603000000003E-4</v>
      </c>
      <c r="I11" s="63">
        <v>2.2280619549999998E-2</v>
      </c>
      <c r="J11" s="65">
        <v>0</v>
      </c>
      <c r="K11" s="63">
        <v>2.595737587E-2</v>
      </c>
      <c r="L11" s="65">
        <v>0</v>
      </c>
      <c r="M11" s="63">
        <v>5.8782699999999997E-6</v>
      </c>
      <c r="N11" s="63">
        <v>5.2259070899999998E-3</v>
      </c>
    </row>
    <row r="12" spans="1:14">
      <c r="A12" t="s">
        <v>269</v>
      </c>
      <c r="B12" s="64" t="s">
        <v>130</v>
      </c>
      <c r="C12">
        <v>2020</v>
      </c>
      <c r="D12" s="63">
        <v>0.1163436887</v>
      </c>
      <c r="E12" s="63">
        <v>1.72686348E-3</v>
      </c>
      <c r="F12" s="63">
        <v>0.49034823799999999</v>
      </c>
      <c r="G12" s="63">
        <v>0.27447755219999997</v>
      </c>
      <c r="H12" s="63">
        <v>3.5839834340000001E-2</v>
      </c>
      <c r="I12" s="63">
        <v>4.8959392099999999E-2</v>
      </c>
      <c r="J12" s="65">
        <v>0</v>
      </c>
      <c r="K12" s="63">
        <v>3.1608249290000001E-2</v>
      </c>
      <c r="L12" s="65">
        <v>0</v>
      </c>
      <c r="M12" s="63">
        <v>6.9216060999999999E-4</v>
      </c>
      <c r="N12" s="63">
        <v>4.0212700000000004E-6</v>
      </c>
    </row>
    <row r="13" spans="1:14">
      <c r="A13" t="s">
        <v>273</v>
      </c>
      <c r="B13" s="64" t="s">
        <v>92</v>
      </c>
      <c r="C13">
        <v>2020</v>
      </c>
      <c r="D13" s="63">
        <v>0.2372167989</v>
      </c>
      <c r="E13" s="63">
        <v>1.86312342E-3</v>
      </c>
      <c r="F13" s="63">
        <v>0.1179947969</v>
      </c>
      <c r="G13" s="63">
        <v>4.8709292539999997E-2</v>
      </c>
      <c r="H13" s="63">
        <v>1.719099915E-2</v>
      </c>
      <c r="I13" s="63">
        <v>3.47940492E-3</v>
      </c>
      <c r="J13" s="63">
        <v>0.57317530900000002</v>
      </c>
      <c r="K13" s="63">
        <v>3.7027516E-4</v>
      </c>
      <c r="L13" s="65">
        <v>0</v>
      </c>
      <c r="M13" s="65">
        <v>0</v>
      </c>
      <c r="N13" s="65">
        <v>0</v>
      </c>
    </row>
    <row r="14" spans="1:14">
      <c r="A14" t="s">
        <v>270</v>
      </c>
      <c r="B14" s="64" t="s">
        <v>122</v>
      </c>
      <c r="C14">
        <v>2020</v>
      </c>
      <c r="D14" s="63">
        <v>1.1340568499999999E-3</v>
      </c>
      <c r="E14" s="63">
        <v>1.9236699999999999E-6</v>
      </c>
      <c r="F14" s="63">
        <v>0.23520221690000001</v>
      </c>
      <c r="G14" s="65">
        <v>0</v>
      </c>
      <c r="H14" s="63">
        <v>0.53755312</v>
      </c>
      <c r="I14" s="63">
        <v>2.9493949179999999E-2</v>
      </c>
      <c r="J14" s="63">
        <v>0.15650156879999999</v>
      </c>
      <c r="K14" s="63">
        <v>3.2000832229999998E-2</v>
      </c>
      <c r="L14" s="63">
        <v>5.1244240700000004E-3</v>
      </c>
      <c r="M14" s="65">
        <v>0</v>
      </c>
      <c r="N14" s="63">
        <v>2.98790835E-3</v>
      </c>
    </row>
    <row r="15" spans="1:14">
      <c r="A15" t="s">
        <v>271</v>
      </c>
      <c r="B15" s="64" t="s">
        <v>96</v>
      </c>
      <c r="C15">
        <v>2020</v>
      </c>
      <c r="D15" s="63">
        <v>0.17998577760000001</v>
      </c>
      <c r="E15" s="63">
        <v>1.7480412000000001E-4</v>
      </c>
      <c r="F15" s="63">
        <v>0.14133721199999999</v>
      </c>
      <c r="G15" s="63">
        <v>0.57832810970000004</v>
      </c>
      <c r="H15" s="63">
        <v>7.7871688999999996E-4</v>
      </c>
      <c r="I15" s="63">
        <v>2.2558459499999999E-3</v>
      </c>
      <c r="J15" s="63">
        <v>9.360882979E-2</v>
      </c>
      <c r="K15" s="63">
        <v>4.5427507999999998E-4</v>
      </c>
      <c r="L15" s="65">
        <v>0</v>
      </c>
      <c r="M15" s="63">
        <v>1.64331179E-3</v>
      </c>
      <c r="N15" s="63">
        <v>1.4331170400000001E-3</v>
      </c>
    </row>
    <row r="16" spans="1:14">
      <c r="A16" t="s">
        <v>272</v>
      </c>
      <c r="B16" s="64" t="s">
        <v>94</v>
      </c>
      <c r="C16">
        <v>2020</v>
      </c>
      <c r="D16" s="63">
        <v>0.53038382770000003</v>
      </c>
      <c r="E16" s="63">
        <v>1.2598040199999999E-3</v>
      </c>
      <c r="F16" s="63">
        <v>0.35620917870000002</v>
      </c>
      <c r="G16" s="65">
        <v>0</v>
      </c>
      <c r="H16" s="63">
        <v>3.00579683E-3</v>
      </c>
      <c r="I16" s="63">
        <v>5.2364328500000001E-3</v>
      </c>
      <c r="J16" s="63">
        <v>6.9805576029999997E-2</v>
      </c>
      <c r="K16" s="63">
        <v>3.9752736900000004E-3</v>
      </c>
      <c r="L16" s="65">
        <v>0</v>
      </c>
      <c r="M16" s="63">
        <v>2.4868342759999999E-2</v>
      </c>
      <c r="N16" s="63">
        <v>5.2557674099999998E-3</v>
      </c>
    </row>
    <row r="17" spans="1:14">
      <c r="A17" t="s">
        <v>274</v>
      </c>
      <c r="B17" s="64" t="s">
        <v>90</v>
      </c>
      <c r="C17">
        <v>2020</v>
      </c>
      <c r="D17" s="63">
        <v>0.31095103600000001</v>
      </c>
      <c r="E17" s="63">
        <v>1.37246147E-3</v>
      </c>
      <c r="F17" s="63">
        <v>5.1376416690000003E-2</v>
      </c>
      <c r="G17" s="63">
        <v>0.194025058</v>
      </c>
      <c r="H17" s="63">
        <v>5.9407613000000005E-4</v>
      </c>
      <c r="I17" s="63">
        <v>1.1678742400000001E-3</v>
      </c>
      <c r="J17" s="63">
        <v>0.43936449119999998</v>
      </c>
      <c r="K17" s="63">
        <v>1.0574452400000001E-3</v>
      </c>
      <c r="L17" s="65">
        <v>0</v>
      </c>
      <c r="M17" s="65">
        <v>0</v>
      </c>
      <c r="N17" s="63">
        <v>9.1141050000000004E-5</v>
      </c>
    </row>
    <row r="18" spans="1:14">
      <c r="A18" t="s">
        <v>275</v>
      </c>
      <c r="B18" s="64" t="s">
        <v>85</v>
      </c>
      <c r="C18">
        <v>2020</v>
      </c>
      <c r="D18" s="63">
        <v>0.6870678509</v>
      </c>
      <c r="E18" s="63">
        <v>9.0024400999999998E-4</v>
      </c>
      <c r="F18" s="63">
        <v>0.22606948120000001</v>
      </c>
      <c r="G18" s="65">
        <v>0</v>
      </c>
      <c r="H18" s="63">
        <v>7.8809492549999999E-2</v>
      </c>
      <c r="I18" s="63">
        <v>5.46827518E-3</v>
      </c>
      <c r="J18" s="65">
        <v>0</v>
      </c>
      <c r="K18" s="63">
        <v>6.7437276999999997E-4</v>
      </c>
      <c r="L18" s="65">
        <v>0</v>
      </c>
      <c r="M18" s="63">
        <v>1.0102834199999999E-3</v>
      </c>
      <c r="N18" s="65">
        <v>0</v>
      </c>
    </row>
    <row r="19" spans="1:14">
      <c r="A19" t="s">
        <v>276</v>
      </c>
      <c r="B19" s="64" t="s">
        <v>83</v>
      </c>
      <c r="C19">
        <v>2020</v>
      </c>
      <c r="D19" s="63">
        <v>3.7170578349999997E-2</v>
      </c>
      <c r="E19" s="63">
        <v>3.4098171670000003E-2</v>
      </c>
      <c r="F19" s="63">
        <v>0.70352976469999995</v>
      </c>
      <c r="G19" s="63">
        <v>0.1685608555</v>
      </c>
      <c r="H19" s="63">
        <v>1.1971036129999999E-2</v>
      </c>
      <c r="I19" s="63">
        <v>2.1040370879999999E-2</v>
      </c>
      <c r="J19" s="65">
        <v>0</v>
      </c>
      <c r="K19" s="63">
        <v>3.9142872999999999E-4</v>
      </c>
      <c r="L19" s="65">
        <v>0</v>
      </c>
      <c r="M19" s="63">
        <v>1.7451383779999999E-2</v>
      </c>
      <c r="N19" s="63">
        <v>5.7864103300000001E-3</v>
      </c>
    </row>
    <row r="20" spans="1:14">
      <c r="A20" t="s">
        <v>279</v>
      </c>
      <c r="B20" s="64" t="s">
        <v>174</v>
      </c>
      <c r="C20">
        <v>2020</v>
      </c>
      <c r="D20" s="65">
        <v>0</v>
      </c>
      <c r="E20" s="63">
        <v>1.7709068399999999E-3</v>
      </c>
      <c r="F20" s="63">
        <v>0.77876961560000002</v>
      </c>
      <c r="G20" s="65">
        <v>0</v>
      </c>
      <c r="H20" s="63">
        <v>2.4244925350000002E-2</v>
      </c>
      <c r="I20" s="63">
        <v>0.10539275519999999</v>
      </c>
      <c r="J20" s="63">
        <v>1.3050859309999999E-2</v>
      </c>
      <c r="K20" s="63">
        <v>7.6743714350000006E-2</v>
      </c>
      <c r="L20" s="65">
        <v>0</v>
      </c>
      <c r="M20" s="63">
        <v>2.7223300000000001E-5</v>
      </c>
      <c r="N20" s="65">
        <v>0</v>
      </c>
    </row>
    <row r="21" spans="1:14">
      <c r="A21" t="s">
        <v>278</v>
      </c>
      <c r="B21" s="64" t="s">
        <v>79</v>
      </c>
      <c r="C21">
        <v>2020</v>
      </c>
      <c r="D21" s="63">
        <v>9.3319541450000001E-2</v>
      </c>
      <c r="E21" s="63">
        <v>1.9229107100000001E-3</v>
      </c>
      <c r="F21" s="63">
        <v>0.3908770131</v>
      </c>
      <c r="G21" s="63">
        <v>0.41889735039999998</v>
      </c>
      <c r="H21" s="63">
        <v>4.7132627859999998E-2</v>
      </c>
      <c r="I21" s="63">
        <v>1.8318729610000001E-2</v>
      </c>
      <c r="J21" s="63">
        <v>1.4916463689999999E-2</v>
      </c>
      <c r="K21" s="63">
        <v>1.461536318E-2</v>
      </c>
      <c r="L21" s="65">
        <v>0</v>
      </c>
      <c r="M21" s="65">
        <v>0</v>
      </c>
      <c r="N21" s="65">
        <v>0</v>
      </c>
    </row>
    <row r="22" spans="1:14">
      <c r="A22" t="s">
        <v>277</v>
      </c>
      <c r="B22" s="64" t="s">
        <v>81</v>
      </c>
      <c r="C22">
        <v>2020</v>
      </c>
      <c r="D22" s="63">
        <v>5.5469797300000002E-3</v>
      </c>
      <c r="E22" s="63">
        <v>3.68590668E-3</v>
      </c>
      <c r="F22" s="63">
        <v>0.19038930630000001</v>
      </c>
      <c r="G22" s="65">
        <v>0</v>
      </c>
      <c r="H22" s="63">
        <v>0.31576044819999999</v>
      </c>
      <c r="I22" s="63">
        <v>0.2182678347</v>
      </c>
      <c r="J22" s="63">
        <v>0.23946931569999999</v>
      </c>
      <c r="K22" s="63">
        <v>2.76938209E-3</v>
      </c>
      <c r="L22" s="65">
        <v>0</v>
      </c>
      <c r="M22" s="63">
        <v>1.416368678E-2</v>
      </c>
      <c r="N22" s="63">
        <v>9.9471397399999995E-3</v>
      </c>
    </row>
    <row r="23" spans="1:14">
      <c r="A23" t="s">
        <v>280</v>
      </c>
      <c r="B23" s="64" t="s">
        <v>172</v>
      </c>
      <c r="C23">
        <v>2020</v>
      </c>
      <c r="D23" s="63">
        <v>0.26223759889999998</v>
      </c>
      <c r="E23" s="63">
        <v>8.7566099999999997E-3</v>
      </c>
      <c r="F23" s="63">
        <v>0.341701384</v>
      </c>
      <c r="G23" s="63">
        <v>0.2844792968</v>
      </c>
      <c r="H23" s="63">
        <v>8.1393921599999999E-3</v>
      </c>
      <c r="I23" s="63">
        <v>2.0226309259999999E-2</v>
      </c>
      <c r="J23" s="63">
        <v>6.3166284700000006E-2</v>
      </c>
      <c r="K23" s="63">
        <v>1.4552713000000001E-3</v>
      </c>
      <c r="L23" s="65">
        <v>0</v>
      </c>
      <c r="M23" s="63">
        <v>9.8378527799999997E-3</v>
      </c>
      <c r="N23" s="65">
        <v>0</v>
      </c>
    </row>
    <row r="24" spans="1:14">
      <c r="A24" t="s">
        <v>281</v>
      </c>
      <c r="B24" s="64" t="s">
        <v>77</v>
      </c>
      <c r="C24">
        <v>2020</v>
      </c>
      <c r="D24" s="63">
        <v>0.24845449059999999</v>
      </c>
      <c r="E24" s="63">
        <v>5.3033340000000005E-4</v>
      </c>
      <c r="F24" s="63">
        <v>0.20907166150000001</v>
      </c>
      <c r="G24" s="63">
        <v>0.25977212979999997</v>
      </c>
      <c r="H24" s="63">
        <v>1.7731560649999999E-2</v>
      </c>
      <c r="I24" s="63">
        <v>2.4863965670000002E-2</v>
      </c>
      <c r="J24" s="63">
        <v>0.2093389896</v>
      </c>
      <c r="K24" s="63">
        <v>2.8845530389999999E-2</v>
      </c>
      <c r="L24" s="65">
        <v>0</v>
      </c>
      <c r="M24" s="65">
        <v>0</v>
      </c>
      <c r="N24" s="63">
        <v>1.3913383100000001E-3</v>
      </c>
    </row>
    <row r="25" spans="1:14">
      <c r="A25" t="s">
        <v>283</v>
      </c>
      <c r="B25" s="64" t="s">
        <v>114</v>
      </c>
      <c r="C25">
        <v>2020</v>
      </c>
      <c r="D25" s="63">
        <v>0.71232915870000002</v>
      </c>
      <c r="E25" s="63">
        <v>1.1051595799999999E-3</v>
      </c>
      <c r="F25" s="63">
        <v>0.1033119799</v>
      </c>
      <c r="G25" s="63">
        <v>0.1077222639</v>
      </c>
      <c r="H25" s="63">
        <v>2.5841978559999999E-2</v>
      </c>
      <c r="I25" s="63">
        <v>1.74366863E-3</v>
      </c>
      <c r="J25" s="63">
        <v>4.6543057569999997E-2</v>
      </c>
      <c r="K25" s="63">
        <v>1.4017451899999999E-3</v>
      </c>
      <c r="L25" s="65">
        <v>0</v>
      </c>
      <c r="M25" s="65">
        <v>0</v>
      </c>
      <c r="N25" s="63">
        <v>9.879999999999999E-7</v>
      </c>
    </row>
    <row r="26" spans="1:14">
      <c r="A26" t="s">
        <v>282</v>
      </c>
      <c r="B26" s="64" t="s">
        <v>75</v>
      </c>
      <c r="C26">
        <v>2020</v>
      </c>
      <c r="D26" s="63">
        <v>6.9076296689999997E-2</v>
      </c>
      <c r="E26" s="63">
        <v>1.2624813E-4</v>
      </c>
      <c r="F26" s="63">
        <v>0.80570941380000005</v>
      </c>
      <c r="G26" s="63">
        <v>9.7308319569999996E-2</v>
      </c>
      <c r="H26" s="65">
        <v>0</v>
      </c>
      <c r="I26" s="63">
        <v>2.13117263E-2</v>
      </c>
      <c r="J26" s="65">
        <v>0</v>
      </c>
      <c r="K26" s="63">
        <v>6.4679955400000003E-3</v>
      </c>
      <c r="L26" s="65">
        <v>0</v>
      </c>
      <c r="M26" s="65">
        <v>0</v>
      </c>
      <c r="N26" s="65">
        <v>0</v>
      </c>
    </row>
    <row r="27" spans="1:14">
      <c r="A27" t="s">
        <v>284</v>
      </c>
      <c r="B27" s="64" t="s">
        <v>112</v>
      </c>
      <c r="C27">
        <v>2020</v>
      </c>
      <c r="D27" s="63">
        <v>0.36355837019999998</v>
      </c>
      <c r="E27" s="63">
        <v>1.9577992459999999E-2</v>
      </c>
      <c r="F27" s="63">
        <v>1.2452021860000001E-2</v>
      </c>
      <c r="G27" s="65">
        <v>0</v>
      </c>
      <c r="H27" s="63">
        <v>0.46021502689999999</v>
      </c>
      <c r="I27" s="63">
        <v>1.4260517500000001E-3</v>
      </c>
      <c r="J27" s="63">
        <v>0.13096998309999999</v>
      </c>
      <c r="K27" s="63">
        <v>1.4002737899999999E-3</v>
      </c>
      <c r="L27" s="65">
        <v>0</v>
      </c>
      <c r="M27" s="63">
        <v>5.0009027000000002E-4</v>
      </c>
      <c r="N27" s="63">
        <v>9.9001896399999994E-3</v>
      </c>
    </row>
    <row r="28" spans="1:14">
      <c r="A28" t="s">
        <v>291</v>
      </c>
      <c r="B28" s="64" t="s">
        <v>176</v>
      </c>
      <c r="C28">
        <v>2020</v>
      </c>
      <c r="D28" s="63">
        <v>0.16723699419999999</v>
      </c>
      <c r="E28" s="63">
        <v>9.3771923E-4</v>
      </c>
      <c r="F28" s="63">
        <v>0.33298400109999998</v>
      </c>
      <c r="G28" s="63">
        <v>0.34044325539999998</v>
      </c>
      <c r="H28" s="63">
        <v>6.4000796469999996E-2</v>
      </c>
      <c r="I28" s="63">
        <v>1.97267837E-2</v>
      </c>
      <c r="J28" s="63">
        <v>4.3935354399999996E-3</v>
      </c>
      <c r="K28" s="63">
        <v>6.6377110990000002E-2</v>
      </c>
      <c r="L28" s="65">
        <v>0</v>
      </c>
      <c r="M28" s="63">
        <v>2.3111826800000001E-3</v>
      </c>
      <c r="N28" s="63">
        <v>1.5886208000000001E-3</v>
      </c>
    </row>
    <row r="29" spans="1:14">
      <c r="A29" t="s">
        <v>292</v>
      </c>
      <c r="B29" s="64" t="s">
        <v>71</v>
      </c>
      <c r="C29" t="s">
        <v>10459</v>
      </c>
      <c r="D29" s="63">
        <v>0.58081754720000001</v>
      </c>
      <c r="E29" s="63">
        <v>7.2320463000000005E-4</v>
      </c>
      <c r="F29" s="63">
        <v>3.5295327580000001E-2</v>
      </c>
      <c r="G29" s="65">
        <v>0</v>
      </c>
      <c r="H29" s="63">
        <v>5.8098690289999998E-2</v>
      </c>
      <c r="I29" s="63">
        <v>1.2305449999999999E-5</v>
      </c>
      <c r="J29" s="63">
        <v>0.32325770380000002</v>
      </c>
      <c r="K29" s="65">
        <v>0</v>
      </c>
      <c r="L29" s="65">
        <v>0</v>
      </c>
      <c r="M29" s="63">
        <v>1.09101248E-3</v>
      </c>
      <c r="N29" s="63">
        <v>7.0420859000000003E-4</v>
      </c>
    </row>
    <row r="30" spans="1:14">
      <c r="A30" t="s">
        <v>285</v>
      </c>
      <c r="B30" s="64" t="s">
        <v>110</v>
      </c>
      <c r="C30">
        <v>2020</v>
      </c>
      <c r="D30" s="63">
        <v>0.50865715060000005</v>
      </c>
      <c r="E30" s="63">
        <v>3.7858265999999999E-4</v>
      </c>
      <c r="F30" s="63">
        <v>3.2884463000000003E-2</v>
      </c>
      <c r="G30" s="63">
        <v>0.16836736059999999</v>
      </c>
      <c r="H30" s="63">
        <v>3.7819130190000001E-2</v>
      </c>
      <c r="I30" s="63">
        <v>2.4404184300000002E-3</v>
      </c>
      <c r="J30" s="63">
        <v>0.24799442099999999</v>
      </c>
      <c r="K30" s="63">
        <v>1.4584734699999999E-3</v>
      </c>
      <c r="L30" s="65">
        <v>0</v>
      </c>
      <c r="M30" s="65">
        <v>0</v>
      </c>
      <c r="N30" s="65">
        <v>0</v>
      </c>
    </row>
    <row r="31" spans="1:14">
      <c r="A31" t="s">
        <v>287</v>
      </c>
      <c r="B31" s="64" t="s">
        <v>152</v>
      </c>
      <c r="C31">
        <v>2020</v>
      </c>
      <c r="D31" s="63">
        <v>7.8625749499999995E-3</v>
      </c>
      <c r="E31" s="63">
        <v>2.5511427600000002E-3</v>
      </c>
      <c r="F31" s="63">
        <v>0.22263129779999999</v>
      </c>
      <c r="G31" s="63">
        <v>0.60370921570000002</v>
      </c>
      <c r="H31" s="63">
        <v>7.5165046730000004E-2</v>
      </c>
      <c r="I31" s="63">
        <v>5.6311500020000002E-2</v>
      </c>
      <c r="J31" s="63">
        <v>3.1532210450000001E-2</v>
      </c>
      <c r="K31" s="63">
        <v>2.3701159E-4</v>
      </c>
      <c r="L31" s="65">
        <v>0</v>
      </c>
      <c r="M31" s="65">
        <v>0</v>
      </c>
      <c r="N31" s="65">
        <v>0</v>
      </c>
    </row>
    <row r="32" spans="1:14">
      <c r="A32" t="s">
        <v>288</v>
      </c>
      <c r="B32" s="64" t="s">
        <v>150</v>
      </c>
      <c r="C32">
        <v>2020</v>
      </c>
      <c r="D32" s="63">
        <v>1.4978808370000001E-2</v>
      </c>
      <c r="E32" s="63">
        <v>1.08808997E-3</v>
      </c>
      <c r="F32" s="63">
        <v>0.5004980107</v>
      </c>
      <c r="G32" s="63">
        <v>0.43689244980000003</v>
      </c>
      <c r="H32" s="65">
        <v>0</v>
      </c>
      <c r="I32" s="63">
        <v>2.1207277720000001E-2</v>
      </c>
      <c r="J32" s="63">
        <v>3.2702076000000002E-4</v>
      </c>
      <c r="K32" s="63">
        <v>2.1323644459999999E-2</v>
      </c>
      <c r="L32" s="65">
        <v>0</v>
      </c>
      <c r="M32" s="63">
        <v>3.2204737900000001E-3</v>
      </c>
      <c r="N32" s="63">
        <v>4.6422439000000002E-4</v>
      </c>
    </row>
    <row r="33" spans="1:14">
      <c r="A33" t="s">
        <v>289</v>
      </c>
      <c r="B33" s="64" t="s">
        <v>180</v>
      </c>
      <c r="C33">
        <v>2020</v>
      </c>
      <c r="D33" s="63">
        <v>0.37605006299999999</v>
      </c>
      <c r="E33" s="63">
        <v>9.5618701999999997E-4</v>
      </c>
      <c r="F33" s="63">
        <v>0.3509839119</v>
      </c>
      <c r="G33" s="65">
        <v>0</v>
      </c>
      <c r="H33" s="63">
        <v>5.9608428000000003E-3</v>
      </c>
      <c r="I33" s="63">
        <v>7.3432526999999998E-4</v>
      </c>
      <c r="J33" s="63">
        <v>0.2124345534</v>
      </c>
      <c r="K33" s="63">
        <v>5.1313391280000002E-2</v>
      </c>
      <c r="L33" s="63">
        <v>1.56672526E-3</v>
      </c>
      <c r="M33" s="65">
        <v>0</v>
      </c>
      <c r="N33" s="65">
        <v>0</v>
      </c>
    </row>
    <row r="34" spans="1:14">
      <c r="A34" t="s">
        <v>286</v>
      </c>
      <c r="B34" s="64" t="s">
        <v>154</v>
      </c>
      <c r="C34">
        <v>2020</v>
      </c>
      <c r="D34" s="63">
        <v>4.8424210240000001E-2</v>
      </c>
      <c r="E34" s="63">
        <v>1.5531776E-4</v>
      </c>
      <c r="F34" s="63">
        <v>0.66303364880000004</v>
      </c>
      <c r="G34" s="65">
        <v>0</v>
      </c>
      <c r="H34" s="63">
        <v>4.7684529640000001E-2</v>
      </c>
      <c r="I34" s="63">
        <v>1.3448296500000001E-3</v>
      </c>
      <c r="J34" s="63">
        <v>7.2638998599999999E-3</v>
      </c>
      <c r="K34" s="63">
        <v>0.1372204981</v>
      </c>
      <c r="L34" s="63">
        <v>9.4233302490000004E-2</v>
      </c>
      <c r="M34" s="65">
        <v>0</v>
      </c>
      <c r="N34" s="63">
        <v>6.3976346000000001E-4</v>
      </c>
    </row>
    <row r="35" spans="1:14">
      <c r="A35" t="s">
        <v>290</v>
      </c>
      <c r="B35" s="64" t="s">
        <v>178</v>
      </c>
      <c r="C35">
        <v>2020</v>
      </c>
      <c r="D35" s="63">
        <v>1.1102203199999999E-3</v>
      </c>
      <c r="E35" s="63">
        <v>2.6983831199999999E-3</v>
      </c>
      <c r="F35" s="63">
        <v>0.40915870209999999</v>
      </c>
      <c r="G35" s="63">
        <v>0.29692669589999998</v>
      </c>
      <c r="H35" s="63">
        <v>0.22572886040000001</v>
      </c>
      <c r="I35" s="63">
        <v>2.2915199809999998E-2</v>
      </c>
      <c r="J35" s="63">
        <v>3.4936729270000001E-2</v>
      </c>
      <c r="K35" s="63">
        <v>6.47885661E-3</v>
      </c>
      <c r="L35" s="65">
        <v>0</v>
      </c>
      <c r="M35" s="63">
        <v>4.6352479999999999E-5</v>
      </c>
      <c r="N35" s="65">
        <v>0</v>
      </c>
    </row>
    <row r="36" spans="1:14">
      <c r="A36" t="s">
        <v>293</v>
      </c>
      <c r="B36" s="64" t="s">
        <v>192</v>
      </c>
      <c r="C36">
        <v>2020</v>
      </c>
      <c r="D36" s="63">
        <v>0.37197731509999998</v>
      </c>
      <c r="E36" s="63">
        <v>9.7059648399999993E-3</v>
      </c>
      <c r="F36" s="63">
        <v>0.43291205970000002</v>
      </c>
      <c r="G36" s="63">
        <v>0.15057265810000001</v>
      </c>
      <c r="H36" s="63">
        <v>3.0927890600000001E-3</v>
      </c>
      <c r="I36" s="63">
        <v>5.5683856800000002E-3</v>
      </c>
      <c r="J36" s="63">
        <v>1.8918780999999999E-2</v>
      </c>
      <c r="K36" s="63">
        <v>1.3521768100000001E-3</v>
      </c>
      <c r="L36" s="65">
        <v>0</v>
      </c>
      <c r="M36" s="63">
        <v>5.8998696700000002E-3</v>
      </c>
      <c r="N36" s="65">
        <v>0</v>
      </c>
    </row>
    <row r="37" spans="1:14">
      <c r="A37" t="s">
        <v>294</v>
      </c>
      <c r="B37" s="64" t="s">
        <v>190</v>
      </c>
      <c r="C37">
        <v>2020</v>
      </c>
      <c r="D37" s="63">
        <v>7.214594346E-2</v>
      </c>
      <c r="E37" s="63">
        <v>3.2142019E-4</v>
      </c>
      <c r="F37" s="63">
        <v>0.53170880089999994</v>
      </c>
      <c r="G37" s="65">
        <v>0</v>
      </c>
      <c r="H37" s="63">
        <v>3.3252338999999999E-2</v>
      </c>
      <c r="I37" s="63">
        <v>4.3603760499999998E-3</v>
      </c>
      <c r="J37" s="63">
        <v>0.35744200650000002</v>
      </c>
      <c r="K37" s="63">
        <v>7.6911391999999999E-4</v>
      </c>
      <c r="L37" s="65">
        <v>0</v>
      </c>
      <c r="M37" s="65">
        <v>0</v>
      </c>
      <c r="N37" s="65">
        <v>0</v>
      </c>
    </row>
    <row r="38" spans="1:14">
      <c r="A38" t="s">
        <v>295</v>
      </c>
      <c r="B38" s="64" t="s">
        <v>170</v>
      </c>
      <c r="C38">
        <v>2020</v>
      </c>
      <c r="D38" s="63">
        <v>2.5621069119999999E-2</v>
      </c>
      <c r="E38" s="63">
        <v>3.6761960000000002E-5</v>
      </c>
      <c r="F38" s="63">
        <v>0.2989369496</v>
      </c>
      <c r="G38" s="65">
        <v>0</v>
      </c>
      <c r="H38" s="63">
        <v>0.50169837719999999</v>
      </c>
      <c r="I38" s="63">
        <v>1.579359047E-2</v>
      </c>
      <c r="J38" s="63">
        <v>0.1379525496</v>
      </c>
      <c r="K38" s="63">
        <v>1.6941440820000001E-2</v>
      </c>
      <c r="L38" s="63">
        <v>3.01926123E-3</v>
      </c>
      <c r="M38" s="65">
        <v>0</v>
      </c>
      <c r="N38" s="65">
        <v>0</v>
      </c>
    </row>
    <row r="39" spans="1:14">
      <c r="A39" t="s">
        <v>296</v>
      </c>
      <c r="B39" s="64" t="s">
        <v>168</v>
      </c>
      <c r="C39">
        <v>2020</v>
      </c>
      <c r="D39" s="63">
        <v>0.1019239773</v>
      </c>
      <c r="E39" s="63">
        <v>2.8031402999999997E-4</v>
      </c>
      <c r="F39" s="63">
        <v>0.52468629389999999</v>
      </c>
      <c r="G39" s="63">
        <v>0.33247824729999997</v>
      </c>
      <c r="H39" s="63">
        <v>9.0295745100000008E-3</v>
      </c>
      <c r="I39" s="63">
        <v>1.220237982E-2</v>
      </c>
      <c r="J39" s="63">
        <v>1.6285606269999999E-2</v>
      </c>
      <c r="K39" s="63">
        <v>6.0609954000000004E-4</v>
      </c>
      <c r="L39" s="65">
        <v>0</v>
      </c>
      <c r="M39" s="63">
        <v>2.5075073800000002E-3</v>
      </c>
      <c r="N39" s="65">
        <v>0</v>
      </c>
    </row>
    <row r="40" spans="1:14">
      <c r="A40" t="s">
        <v>297</v>
      </c>
      <c r="B40" s="64" t="s">
        <v>166</v>
      </c>
      <c r="C40">
        <v>2020</v>
      </c>
      <c r="D40" s="65">
        <v>0</v>
      </c>
      <c r="E40" s="63">
        <v>5.0365759000000005E-4</v>
      </c>
      <c r="F40" s="63">
        <v>0.93013331239999997</v>
      </c>
      <c r="G40" s="65">
        <v>0</v>
      </c>
      <c r="H40" s="63">
        <v>3.9971932000000001E-4</v>
      </c>
      <c r="I40" s="63">
        <v>2.3069293099999999E-2</v>
      </c>
      <c r="J40" s="63">
        <v>2.4144508839999999E-2</v>
      </c>
      <c r="K40" s="63">
        <v>2.1749508720000001E-2</v>
      </c>
      <c r="L40" s="65">
        <v>0</v>
      </c>
      <c r="M40" s="65">
        <v>0</v>
      </c>
      <c r="N40" s="65">
        <v>0</v>
      </c>
    </row>
    <row r="41" spans="1:14">
      <c r="A41" t="s">
        <v>298</v>
      </c>
      <c r="B41" s="64" t="s">
        <v>164</v>
      </c>
      <c r="C41">
        <v>2020</v>
      </c>
      <c r="D41" s="63">
        <v>0.12645128659999999</v>
      </c>
      <c r="E41" s="63">
        <v>6.5107334E-4</v>
      </c>
      <c r="F41" s="63">
        <v>0.24589694100000001</v>
      </c>
      <c r="G41" s="63">
        <v>0.55568615060000004</v>
      </c>
      <c r="H41" s="63">
        <v>3.2317506080000002E-2</v>
      </c>
      <c r="I41" s="63">
        <v>2.1060683130000001E-2</v>
      </c>
      <c r="J41" s="65">
        <v>0</v>
      </c>
      <c r="K41" s="63">
        <v>1.7472511390000001E-2</v>
      </c>
      <c r="L41" s="65">
        <v>0</v>
      </c>
      <c r="M41" s="63">
        <v>4.4614748999999998E-4</v>
      </c>
      <c r="N41" s="63">
        <v>1.7700410000000002E-5</v>
      </c>
    </row>
    <row r="42" spans="1:14">
      <c r="A42" t="s">
        <v>299</v>
      </c>
      <c r="B42" s="64" t="s">
        <v>162</v>
      </c>
      <c r="C42">
        <v>2020</v>
      </c>
      <c r="D42" s="63">
        <v>0.1165107297</v>
      </c>
      <c r="E42" s="63">
        <v>5.2173819E-4</v>
      </c>
      <c r="F42" s="63">
        <v>7.7931913919999998E-2</v>
      </c>
      <c r="G42" s="65">
        <v>0</v>
      </c>
      <c r="H42" s="63">
        <v>0.41215863749999998</v>
      </c>
      <c r="I42" s="63">
        <v>8.2190607999999997E-4</v>
      </c>
      <c r="J42" s="63">
        <v>0.3919100921</v>
      </c>
      <c r="K42" s="63">
        <v>1.4498258999999999E-4</v>
      </c>
      <c r="L42" s="65">
        <v>0</v>
      </c>
      <c r="M42" s="65">
        <v>0</v>
      </c>
      <c r="N42" s="65">
        <v>0</v>
      </c>
    </row>
    <row r="43" spans="1:14">
      <c r="A43" t="s">
        <v>300</v>
      </c>
      <c r="B43" s="64" t="s">
        <v>160</v>
      </c>
      <c r="C43">
        <v>2020</v>
      </c>
      <c r="D43" s="63">
        <v>0.17681491730000001</v>
      </c>
      <c r="E43" s="63">
        <v>1.3396848999999999E-3</v>
      </c>
      <c r="F43" s="63">
        <v>0.19447555629999999</v>
      </c>
      <c r="G43" s="63">
        <v>0.45538056249999997</v>
      </c>
      <c r="H43" s="63">
        <v>0.15802469290000001</v>
      </c>
      <c r="I43" s="63">
        <v>9.1876769299999994E-3</v>
      </c>
      <c r="J43" s="63">
        <v>4.8637136000000001E-4</v>
      </c>
      <c r="K43" s="63">
        <v>4.0296422699999997E-3</v>
      </c>
      <c r="L43" s="65">
        <v>0</v>
      </c>
      <c r="M43" s="63">
        <v>2.5680464000000001E-4</v>
      </c>
      <c r="N43" s="63">
        <v>4.0908800000000004E-6</v>
      </c>
    </row>
    <row r="44" spans="1:14">
      <c r="A44" t="s">
        <v>301</v>
      </c>
      <c r="B44" s="64" t="s">
        <v>158</v>
      </c>
      <c r="C44">
        <v>2020</v>
      </c>
      <c r="D44" s="63">
        <v>0.1665206944</v>
      </c>
      <c r="E44" s="63">
        <v>2.8737898999999997E-4</v>
      </c>
      <c r="F44" s="63">
        <v>0.52078984669999995</v>
      </c>
      <c r="G44" s="63">
        <v>8.7540474559999998E-2</v>
      </c>
      <c r="H44" s="63">
        <v>2.20944066E-3</v>
      </c>
      <c r="I44" s="63">
        <v>2.9058133200000002E-3</v>
      </c>
      <c r="J44" s="63">
        <v>0.1952843068</v>
      </c>
      <c r="K44" s="63">
        <v>1.8034499669999999E-2</v>
      </c>
      <c r="L44" s="65">
        <v>0</v>
      </c>
      <c r="M44" s="63">
        <v>5.5115077700000001E-3</v>
      </c>
      <c r="N44" s="63">
        <v>9.1603702999999996E-4</v>
      </c>
    </row>
    <row r="45" spans="1:14">
      <c r="A45" t="s">
        <v>302</v>
      </c>
      <c r="B45" s="64" t="s">
        <v>156</v>
      </c>
      <c r="C45">
        <v>2020</v>
      </c>
      <c r="D45" s="63">
        <v>0.61492789969999995</v>
      </c>
      <c r="E45" s="63">
        <v>1.0665382099999999E-3</v>
      </c>
      <c r="F45" s="63">
        <v>0.25507782480000002</v>
      </c>
      <c r="G45" s="65">
        <v>0</v>
      </c>
      <c r="H45" s="63">
        <v>2.202166874E-2</v>
      </c>
      <c r="I45" s="63">
        <v>2.0924947799999998E-3</v>
      </c>
      <c r="J45" s="63">
        <v>2.1641338369999999E-2</v>
      </c>
      <c r="K45" s="63">
        <v>6.9324982569999999E-2</v>
      </c>
      <c r="L45" s="63">
        <v>1.0156088739999999E-2</v>
      </c>
      <c r="M45" s="63">
        <v>1.9910695E-4</v>
      </c>
      <c r="N45" s="63">
        <v>3.4920570899999999E-3</v>
      </c>
    </row>
    <row r="46" spans="1:14">
      <c r="A46" t="s">
        <v>304</v>
      </c>
      <c r="B46" s="64" t="s">
        <v>140</v>
      </c>
      <c r="C46">
        <v>2020</v>
      </c>
      <c r="D46" s="63">
        <v>3.6603116159999997E-2</v>
      </c>
      <c r="E46" s="63">
        <v>2.2118456799999999E-3</v>
      </c>
      <c r="F46" s="63">
        <v>0.60671593680000002</v>
      </c>
      <c r="G46" s="63">
        <v>0.2931915954</v>
      </c>
      <c r="H46" s="63">
        <v>9.2474677500000001E-3</v>
      </c>
      <c r="I46" s="63">
        <v>3.869321999E-2</v>
      </c>
      <c r="J46" s="65">
        <v>0</v>
      </c>
      <c r="K46" s="63">
        <v>1.3336818199999999E-2</v>
      </c>
      <c r="L46" s="65">
        <v>0</v>
      </c>
      <c r="M46" s="65">
        <v>0</v>
      </c>
      <c r="N46" s="65">
        <v>0</v>
      </c>
    </row>
    <row r="47" spans="1:14">
      <c r="A47" t="s">
        <v>303</v>
      </c>
      <c r="B47" s="64" t="s">
        <v>138</v>
      </c>
      <c r="C47">
        <v>2020</v>
      </c>
      <c r="D47" s="65">
        <v>0</v>
      </c>
      <c r="E47" s="63">
        <v>8.1444934000000002E-4</v>
      </c>
      <c r="F47" s="63">
        <v>9.3668723999999997E-4</v>
      </c>
      <c r="G47" s="65">
        <v>0</v>
      </c>
      <c r="H47" s="63">
        <v>0.52361126020000004</v>
      </c>
      <c r="I47" s="63">
        <v>0.21278015759999999</v>
      </c>
      <c r="J47" s="63">
        <v>0.17779476790000001</v>
      </c>
      <c r="K47" s="63">
        <v>8.4062677629999999E-2</v>
      </c>
      <c r="L47" s="65">
        <v>0</v>
      </c>
      <c r="M47" s="65">
        <v>0</v>
      </c>
      <c r="N47" s="65">
        <v>0</v>
      </c>
    </row>
    <row r="48" spans="1:14">
      <c r="A48" t="s">
        <v>305</v>
      </c>
      <c r="B48" s="64" t="s">
        <v>148</v>
      </c>
      <c r="C48">
        <v>2020</v>
      </c>
      <c r="D48" s="63">
        <v>4.4540390229999997E-2</v>
      </c>
      <c r="E48" s="63">
        <v>1.5835923000000001E-4</v>
      </c>
      <c r="F48" s="63">
        <v>0.1207327684</v>
      </c>
      <c r="G48" s="63">
        <v>8.1212181990000007E-2</v>
      </c>
      <c r="H48" s="63">
        <v>0.6583719254</v>
      </c>
      <c r="I48" s="63">
        <v>1.2552318079999999E-2</v>
      </c>
      <c r="J48" s="63">
        <v>7.9517245269999995E-2</v>
      </c>
      <c r="K48" s="63">
        <v>3.9517825999999998E-4</v>
      </c>
      <c r="L48" s="65">
        <v>0</v>
      </c>
      <c r="M48" s="63">
        <v>2.5196331300000002E-3</v>
      </c>
      <c r="N48" s="65">
        <v>0</v>
      </c>
    </row>
    <row r="49" spans="1:14">
      <c r="A49" t="s">
        <v>307</v>
      </c>
      <c r="B49" s="64" t="s">
        <v>144</v>
      </c>
      <c r="C49">
        <v>2020</v>
      </c>
      <c r="D49" s="63">
        <v>0.38673322539999999</v>
      </c>
      <c r="E49" s="63">
        <v>1.71318176E-3</v>
      </c>
      <c r="F49" s="63">
        <v>0.35810506279999998</v>
      </c>
      <c r="G49" s="63">
        <v>0.15903723219999999</v>
      </c>
      <c r="H49" s="63">
        <v>4.5373249839999998E-2</v>
      </c>
      <c r="I49" s="63">
        <v>1.8702492250000001E-2</v>
      </c>
      <c r="J49" s="63">
        <v>2.8700513980000002E-2</v>
      </c>
      <c r="K49" s="63">
        <v>1.3835816500000001E-3</v>
      </c>
      <c r="L49" s="65">
        <v>0</v>
      </c>
      <c r="M49" s="63">
        <v>1.4931421E-4</v>
      </c>
      <c r="N49" s="63">
        <v>1.0214592E-4</v>
      </c>
    </row>
    <row r="50" spans="1:14">
      <c r="A50" t="s">
        <v>306</v>
      </c>
      <c r="B50" s="64" t="s">
        <v>146</v>
      </c>
      <c r="C50">
        <v>2020</v>
      </c>
      <c r="D50" s="63">
        <v>0.88598946509999998</v>
      </c>
      <c r="E50" s="63">
        <v>2.51255666E-3</v>
      </c>
      <c r="F50" s="63">
        <v>4.8990032990000001E-2</v>
      </c>
      <c r="G50" s="65">
        <v>0</v>
      </c>
      <c r="H50" s="63">
        <v>2.8088780529999999E-2</v>
      </c>
      <c r="I50" s="63">
        <v>1.1392362E-4</v>
      </c>
      <c r="J50" s="63">
        <v>3.3483753060000003E-2</v>
      </c>
      <c r="K50" s="65">
        <v>0</v>
      </c>
      <c r="L50" s="65">
        <v>0</v>
      </c>
      <c r="M50" s="63">
        <v>8.2148807000000004E-4</v>
      </c>
      <c r="N50" s="65">
        <v>0</v>
      </c>
    </row>
    <row r="51" spans="1:14">
      <c r="A51" t="s">
        <v>308</v>
      </c>
      <c r="B51" s="64" t="s">
        <v>142</v>
      </c>
      <c r="C51">
        <v>2020</v>
      </c>
      <c r="D51" s="63">
        <v>0.79405660440000003</v>
      </c>
      <c r="E51" s="63">
        <v>1.06482217E-3</v>
      </c>
      <c r="F51" s="63">
        <v>3.2698518830000002E-2</v>
      </c>
      <c r="G51" s="65">
        <v>0</v>
      </c>
      <c r="H51" s="63">
        <v>2.5850331359999999E-2</v>
      </c>
      <c r="I51" s="65">
        <v>0</v>
      </c>
      <c r="J51" s="63">
        <v>0.1312188802</v>
      </c>
      <c r="K51" s="63">
        <v>3.9362081700000003E-3</v>
      </c>
      <c r="L51" s="65">
        <v>0</v>
      </c>
      <c r="M51" s="63">
        <v>9.29962623E-3</v>
      </c>
      <c r="N51" s="63">
        <v>1.8750087500000001E-3</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B7DF-18B9-42E7-B8BB-5DFBCE72FC36}">
  <dimension ref="A1:M32"/>
  <sheetViews>
    <sheetView workbookViewId="0">
      <selection activeCell="E10" sqref="E10"/>
    </sheetView>
  </sheetViews>
  <sheetFormatPr defaultColWidth="8.77734375" defaultRowHeight="14.4"/>
  <cols>
    <col min="2" max="2" width="44.33203125" customWidth="1"/>
    <col min="3" max="3" width="24.33203125" customWidth="1"/>
    <col min="4" max="4" width="26.109375" customWidth="1"/>
    <col min="5" max="5" width="18.109375" bestFit="1" customWidth="1"/>
    <col min="6" max="7" width="18.109375" customWidth="1"/>
    <col min="8" max="8" width="15.77734375" bestFit="1" customWidth="1"/>
    <col min="9" max="10" width="15.77734375" customWidth="1"/>
    <col min="11" max="11" width="16" bestFit="1" customWidth="1"/>
  </cols>
  <sheetData>
    <row r="1" spans="1:13">
      <c r="A1" t="s">
        <v>10414</v>
      </c>
      <c r="B1" t="s">
        <v>10515</v>
      </c>
      <c r="C1" t="s">
        <v>10654</v>
      </c>
      <c r="D1" t="s">
        <v>10655</v>
      </c>
      <c r="E1" t="s">
        <v>10512</v>
      </c>
      <c r="F1" t="s">
        <v>10656</v>
      </c>
      <c r="G1" t="s">
        <v>10657</v>
      </c>
      <c r="H1" t="s">
        <v>10513</v>
      </c>
      <c r="I1" t="s">
        <v>10658</v>
      </c>
      <c r="J1" t="s">
        <v>10659</v>
      </c>
      <c r="K1" t="s">
        <v>10514</v>
      </c>
      <c r="L1" t="s">
        <v>10660</v>
      </c>
      <c r="M1" t="s">
        <v>10661</v>
      </c>
    </row>
    <row r="2" spans="1:13">
      <c r="A2">
        <v>2020</v>
      </c>
      <c r="B2">
        <v>0.37619999999999998</v>
      </c>
      <c r="C2">
        <v>1627</v>
      </c>
      <c r="D2">
        <v>775</v>
      </c>
      <c r="E2">
        <v>0.37619999999999998</v>
      </c>
      <c r="F2">
        <v>1627</v>
      </c>
      <c r="G2">
        <v>775</v>
      </c>
      <c r="H2">
        <v>0.37619999999999998</v>
      </c>
      <c r="I2">
        <v>1627</v>
      </c>
      <c r="J2">
        <v>775</v>
      </c>
      <c r="K2">
        <v>0.37619999999999998</v>
      </c>
      <c r="L2">
        <v>1627</v>
      </c>
      <c r="M2">
        <v>775</v>
      </c>
    </row>
    <row r="3" spans="1:13">
      <c r="A3">
        <v>2021</v>
      </c>
      <c r="B3">
        <f t="shared" ref="B3:M3" si="0">(B6-B2)*(1/4) + B2</f>
        <v>0.40264260496183202</v>
      </c>
      <c r="C3">
        <f t="shared" si="0"/>
        <v>1458</v>
      </c>
      <c r="D3">
        <f t="shared" si="0"/>
        <v>882</v>
      </c>
      <c r="E3">
        <f t="shared" si="0"/>
        <v>0.4001561460592914</v>
      </c>
      <c r="F3">
        <f t="shared" si="0"/>
        <v>1464.5</v>
      </c>
      <c r="G3">
        <f t="shared" si="0"/>
        <v>880.25</v>
      </c>
      <c r="H3">
        <f t="shared" si="0"/>
        <v>0.41042234803337307</v>
      </c>
      <c r="I3">
        <f t="shared" si="0"/>
        <v>1433.75</v>
      </c>
      <c r="J3">
        <f t="shared" si="0"/>
        <v>874</v>
      </c>
      <c r="K3">
        <f t="shared" si="0"/>
        <v>0.40947326247910198</v>
      </c>
      <c r="L3">
        <f t="shared" si="0"/>
        <v>1433.75</v>
      </c>
      <c r="M3">
        <f t="shared" si="0"/>
        <v>877</v>
      </c>
    </row>
    <row r="4" spans="1:13">
      <c r="A4">
        <v>2022</v>
      </c>
      <c r="B4">
        <f t="shared" ref="B4:M4" si="1">(B6-B2)*(2/4) + B2</f>
        <v>0.429085209923664</v>
      </c>
      <c r="C4">
        <f t="shared" si="1"/>
        <v>1289</v>
      </c>
      <c r="D4">
        <f t="shared" si="1"/>
        <v>989</v>
      </c>
      <c r="E4">
        <f t="shared" si="1"/>
        <v>0.42411229211858276</v>
      </c>
      <c r="F4">
        <f t="shared" si="1"/>
        <v>1302</v>
      </c>
      <c r="G4">
        <f t="shared" si="1"/>
        <v>985.5</v>
      </c>
      <c r="H4">
        <f t="shared" si="1"/>
        <v>0.44464469606674611</v>
      </c>
      <c r="I4">
        <f t="shared" si="1"/>
        <v>1240.5</v>
      </c>
      <c r="J4">
        <f t="shared" si="1"/>
        <v>973</v>
      </c>
      <c r="K4">
        <f t="shared" si="1"/>
        <v>0.44274652495820394</v>
      </c>
      <c r="L4">
        <f t="shared" si="1"/>
        <v>1240.5</v>
      </c>
      <c r="M4">
        <f t="shared" si="1"/>
        <v>979</v>
      </c>
    </row>
    <row r="5" spans="1:13">
      <c r="A5">
        <v>2023</v>
      </c>
      <c r="B5">
        <f t="shared" ref="B5:M5" si="2">(B6-B2)*(3/4) + B2</f>
        <v>0.45552781488549599</v>
      </c>
      <c r="C5">
        <f t="shared" si="2"/>
        <v>1120</v>
      </c>
      <c r="D5">
        <f t="shared" si="2"/>
        <v>1096</v>
      </c>
      <c r="E5">
        <f t="shared" si="2"/>
        <v>0.44806843817787412</v>
      </c>
      <c r="F5">
        <f t="shared" si="2"/>
        <v>1139.5</v>
      </c>
      <c r="G5">
        <f t="shared" si="2"/>
        <v>1090.75</v>
      </c>
      <c r="H5">
        <f t="shared" si="2"/>
        <v>0.47886704410011915</v>
      </c>
      <c r="I5">
        <f t="shared" si="2"/>
        <v>1047.25</v>
      </c>
      <c r="J5">
        <f t="shared" si="2"/>
        <v>1072</v>
      </c>
      <c r="K5">
        <f t="shared" si="2"/>
        <v>0.47601978743730589</v>
      </c>
      <c r="L5">
        <f t="shared" si="2"/>
        <v>1047.25</v>
      </c>
      <c r="M5">
        <f t="shared" si="2"/>
        <v>1081</v>
      </c>
    </row>
    <row r="6" spans="1:13">
      <c r="A6">
        <v>2024</v>
      </c>
      <c r="B6">
        <v>0.48197041984732802</v>
      </c>
      <c r="C6">
        <v>951</v>
      </c>
      <c r="D6">
        <v>1203</v>
      </c>
      <c r="E6">
        <v>0.47202458423716553</v>
      </c>
      <c r="F6">
        <v>977</v>
      </c>
      <c r="G6">
        <v>1196</v>
      </c>
      <c r="H6">
        <v>0.51308939213349225</v>
      </c>
      <c r="I6">
        <v>854</v>
      </c>
      <c r="J6">
        <v>1171</v>
      </c>
      <c r="K6">
        <v>0.50929304991640789</v>
      </c>
      <c r="L6">
        <v>854</v>
      </c>
      <c r="M6">
        <v>1183</v>
      </c>
    </row>
    <row r="7" spans="1:13">
      <c r="A7">
        <f>A6+1</f>
        <v>2025</v>
      </c>
      <c r="B7">
        <f t="shared" ref="B7:G7" si="3">(B8+B6)/2</f>
        <v>0.51570658396946545</v>
      </c>
      <c r="C7">
        <f t="shared" si="3"/>
        <v>997.5</v>
      </c>
      <c r="D7">
        <f t="shared" si="3"/>
        <v>1076</v>
      </c>
      <c r="E7">
        <f t="shared" si="3"/>
        <v>0.50863951590135437</v>
      </c>
      <c r="F7">
        <f t="shared" si="3"/>
        <v>971</v>
      </c>
      <c r="G7">
        <f t="shared" si="3"/>
        <v>1080</v>
      </c>
      <c r="H7">
        <f t="shared" ref="H7:M7" si="4">(H8+H6)/2</f>
        <v>0.5659327674156871</v>
      </c>
      <c r="I7">
        <f t="shared" si="4"/>
        <v>857.5</v>
      </c>
      <c r="J7">
        <f t="shared" si="4"/>
        <v>1003</v>
      </c>
      <c r="K7">
        <f t="shared" si="4"/>
        <v>0.55671035715775041</v>
      </c>
      <c r="L7">
        <f t="shared" si="4"/>
        <v>825.5</v>
      </c>
      <c r="M7">
        <f t="shared" si="4"/>
        <v>1059</v>
      </c>
    </row>
    <row r="8" spans="1:13">
      <c r="A8">
        <f t="shared" ref="A8:A32" si="5">A7+1</f>
        <v>2026</v>
      </c>
      <c r="B8">
        <v>0.54944274809160298</v>
      </c>
      <c r="C8">
        <v>1044</v>
      </c>
      <c r="D8">
        <v>949</v>
      </c>
      <c r="E8">
        <v>0.54525444756554309</v>
      </c>
      <c r="F8">
        <v>965</v>
      </c>
      <c r="G8">
        <v>964</v>
      </c>
      <c r="H8">
        <v>0.61877614269788184</v>
      </c>
      <c r="I8">
        <v>861</v>
      </c>
      <c r="J8">
        <v>835</v>
      </c>
      <c r="K8">
        <v>0.60412766439909293</v>
      </c>
      <c r="L8">
        <v>797</v>
      </c>
      <c r="M8">
        <v>935</v>
      </c>
    </row>
    <row r="9" spans="1:13">
      <c r="A9">
        <f t="shared" si="5"/>
        <v>2027</v>
      </c>
      <c r="B9">
        <f t="shared" ref="B9:G9" si="6">(B10+B8)/2</f>
        <v>0.58594851111678847</v>
      </c>
      <c r="C9">
        <f t="shared" si="6"/>
        <v>1007.5</v>
      </c>
      <c r="D9">
        <f t="shared" si="6"/>
        <v>868</v>
      </c>
      <c r="E9">
        <f t="shared" si="6"/>
        <v>0.56881453635485912</v>
      </c>
      <c r="F9">
        <f t="shared" si="6"/>
        <v>965</v>
      </c>
      <c r="G9">
        <f t="shared" si="6"/>
        <v>876.5</v>
      </c>
      <c r="H9">
        <f t="shared" ref="H9:M9" si="7">(H10+H8)/2</f>
        <v>0.64355600143948632</v>
      </c>
      <c r="I9">
        <f t="shared" si="7"/>
        <v>856.5</v>
      </c>
      <c r="J9">
        <f t="shared" si="7"/>
        <v>772.5</v>
      </c>
      <c r="K9">
        <f t="shared" si="7"/>
        <v>0.63427264239172954</v>
      </c>
      <c r="L9">
        <f t="shared" si="7"/>
        <v>776.5</v>
      </c>
      <c r="M9">
        <f t="shared" si="7"/>
        <v>860</v>
      </c>
    </row>
    <row r="10" spans="1:13">
      <c r="A10">
        <f t="shared" si="5"/>
        <v>2028</v>
      </c>
      <c r="B10">
        <v>0.62245427414197396</v>
      </c>
      <c r="C10">
        <v>971</v>
      </c>
      <c r="D10">
        <v>787</v>
      </c>
      <c r="E10">
        <v>0.59237462514417527</v>
      </c>
      <c r="F10">
        <v>965</v>
      </c>
      <c r="G10">
        <v>789</v>
      </c>
      <c r="H10">
        <v>0.6683358601810907</v>
      </c>
      <c r="I10">
        <v>852</v>
      </c>
      <c r="J10">
        <v>710</v>
      </c>
      <c r="K10">
        <v>0.66441762038436625</v>
      </c>
      <c r="L10">
        <v>756</v>
      </c>
      <c r="M10">
        <v>785</v>
      </c>
    </row>
    <row r="11" spans="1:13">
      <c r="A11">
        <f t="shared" si="5"/>
        <v>2029</v>
      </c>
      <c r="B11">
        <f t="shared" ref="B11:G11" si="8">(B12+B10)/2</f>
        <v>0.68538246251477397</v>
      </c>
      <c r="C11">
        <f t="shared" si="8"/>
        <v>884</v>
      </c>
      <c r="D11">
        <f t="shared" si="8"/>
        <v>626.5</v>
      </c>
      <c r="E11">
        <f t="shared" si="8"/>
        <v>0.63283799596890589</v>
      </c>
      <c r="F11">
        <f t="shared" si="8"/>
        <v>915</v>
      </c>
      <c r="G11">
        <f t="shared" si="8"/>
        <v>684.5</v>
      </c>
      <c r="H11">
        <f t="shared" ref="H11:M11" si="9">(H12+H10)/2</f>
        <v>0.72136080383183121</v>
      </c>
      <c r="I11">
        <f t="shared" si="9"/>
        <v>791</v>
      </c>
      <c r="J11">
        <f t="shared" si="9"/>
        <v>566</v>
      </c>
      <c r="K11">
        <f t="shared" si="9"/>
        <v>0.71739853151690047</v>
      </c>
      <c r="L11">
        <f t="shared" si="9"/>
        <v>703</v>
      </c>
      <c r="M11">
        <f t="shared" si="9"/>
        <v>629.5</v>
      </c>
    </row>
    <row r="12" spans="1:13">
      <c r="A12">
        <f t="shared" si="5"/>
        <v>2030</v>
      </c>
      <c r="B12">
        <v>0.74831065088757398</v>
      </c>
      <c r="C12">
        <v>797</v>
      </c>
      <c r="D12">
        <v>466</v>
      </c>
      <c r="E12">
        <v>0.6733013667936365</v>
      </c>
      <c r="F12">
        <v>865</v>
      </c>
      <c r="G12">
        <v>580</v>
      </c>
      <c r="H12">
        <v>0.77438574748257172</v>
      </c>
      <c r="I12">
        <v>730</v>
      </c>
      <c r="J12">
        <v>422</v>
      </c>
      <c r="K12">
        <v>0.77037944264943459</v>
      </c>
      <c r="L12">
        <v>650</v>
      </c>
      <c r="M12">
        <v>474</v>
      </c>
    </row>
    <row r="13" spans="1:13">
      <c r="A13">
        <f t="shared" si="5"/>
        <v>2031</v>
      </c>
      <c r="B13">
        <f t="shared" ref="B13:G13" si="10">(B14+B12)/2</f>
        <v>0.77640505691532291</v>
      </c>
      <c r="C13">
        <f t="shared" si="10"/>
        <v>748.5</v>
      </c>
      <c r="D13">
        <f t="shared" si="10"/>
        <v>422.5</v>
      </c>
      <c r="E13">
        <f t="shared" si="10"/>
        <v>0.69191630504165391</v>
      </c>
      <c r="F13">
        <f t="shared" si="10"/>
        <v>826.5</v>
      </c>
      <c r="G13">
        <f t="shared" si="10"/>
        <v>563.5</v>
      </c>
      <c r="H13">
        <f t="shared" ref="H13:M13" si="11">(H14+H12)/2</f>
        <v>0.8006698491468327</v>
      </c>
      <c r="I13">
        <f t="shared" si="11"/>
        <v>683.5</v>
      </c>
      <c r="J13">
        <f t="shared" si="11"/>
        <v>382</v>
      </c>
      <c r="K13">
        <f t="shared" si="11"/>
        <v>0.79300340847555528</v>
      </c>
      <c r="L13">
        <f t="shared" si="11"/>
        <v>610.5</v>
      </c>
      <c r="M13">
        <f t="shared" si="11"/>
        <v>440</v>
      </c>
    </row>
    <row r="14" spans="1:13">
      <c r="A14">
        <f t="shared" si="5"/>
        <v>2032</v>
      </c>
      <c r="B14">
        <v>0.80449946294307195</v>
      </c>
      <c r="C14">
        <v>700</v>
      </c>
      <c r="D14">
        <v>379</v>
      </c>
      <c r="E14">
        <v>0.71053124328967143</v>
      </c>
      <c r="F14">
        <v>788</v>
      </c>
      <c r="G14">
        <v>547</v>
      </c>
      <c r="H14">
        <v>0.82695395081109369</v>
      </c>
      <c r="I14">
        <v>637</v>
      </c>
      <c r="J14">
        <v>342</v>
      </c>
      <c r="K14">
        <v>0.81562737430167598</v>
      </c>
      <c r="L14">
        <v>571</v>
      </c>
      <c r="M14">
        <v>406</v>
      </c>
    </row>
    <row r="15" spans="1:13">
      <c r="A15">
        <f t="shared" si="5"/>
        <v>2033</v>
      </c>
      <c r="B15">
        <f t="shared" ref="B15:M15" si="12">(B17-B14)*(1/3)+B14</f>
        <v>0.83345763436805897</v>
      </c>
      <c r="C15">
        <f t="shared" si="12"/>
        <v>612.33333333333337</v>
      </c>
      <c r="D15">
        <f t="shared" si="12"/>
        <v>328.33333333333331</v>
      </c>
      <c r="E15">
        <f t="shared" si="12"/>
        <v>0.72417275492063238</v>
      </c>
      <c r="F15">
        <f t="shared" si="12"/>
        <v>776</v>
      </c>
      <c r="G15">
        <f t="shared" si="12"/>
        <v>519</v>
      </c>
      <c r="H15">
        <f t="shared" si="12"/>
        <v>0.85428741037470102</v>
      </c>
      <c r="I15">
        <f t="shared" si="12"/>
        <v>550.66666666666663</v>
      </c>
      <c r="J15">
        <f t="shared" si="12"/>
        <v>295.66666666666669</v>
      </c>
      <c r="K15">
        <f t="shared" si="12"/>
        <v>0.84395154877300049</v>
      </c>
      <c r="L15">
        <f t="shared" si="12"/>
        <v>493.66666666666669</v>
      </c>
      <c r="M15">
        <f t="shared" si="12"/>
        <v>347.66666666666669</v>
      </c>
    </row>
    <row r="16" spans="1:13">
      <c r="A16">
        <f t="shared" si="5"/>
        <v>2034</v>
      </c>
      <c r="B16">
        <f t="shared" ref="B16:M16" si="13">(B17-B14)*(2/3)+B14</f>
        <v>0.862415805793046</v>
      </c>
      <c r="C16">
        <f t="shared" si="13"/>
        <v>524.66666666666674</v>
      </c>
      <c r="D16">
        <f t="shared" si="13"/>
        <v>277.66666666666669</v>
      </c>
      <c r="E16">
        <f t="shared" si="13"/>
        <v>0.73781426655159321</v>
      </c>
      <c r="F16">
        <f t="shared" si="13"/>
        <v>764</v>
      </c>
      <c r="G16">
        <f t="shared" si="13"/>
        <v>491</v>
      </c>
      <c r="H16">
        <f t="shared" si="13"/>
        <v>0.88162086993830835</v>
      </c>
      <c r="I16">
        <f t="shared" si="13"/>
        <v>464.33333333333337</v>
      </c>
      <c r="J16">
        <f t="shared" si="13"/>
        <v>249.33333333333334</v>
      </c>
      <c r="K16">
        <f t="shared" si="13"/>
        <v>0.87227572324432501</v>
      </c>
      <c r="L16">
        <f t="shared" si="13"/>
        <v>416.33333333333337</v>
      </c>
      <c r="M16">
        <f t="shared" si="13"/>
        <v>289.33333333333337</v>
      </c>
    </row>
    <row r="17" spans="1:13">
      <c r="A17">
        <f t="shared" si="5"/>
        <v>2035</v>
      </c>
      <c r="B17">
        <v>0.89137397721803302</v>
      </c>
      <c r="C17">
        <v>437</v>
      </c>
      <c r="D17">
        <v>227</v>
      </c>
      <c r="E17">
        <v>0.75145577818255416</v>
      </c>
      <c r="F17">
        <v>752</v>
      </c>
      <c r="G17">
        <v>463</v>
      </c>
      <c r="H17">
        <v>0.90895432950191568</v>
      </c>
      <c r="I17">
        <v>378</v>
      </c>
      <c r="J17">
        <v>203</v>
      </c>
      <c r="K17">
        <v>0.90059989771564952</v>
      </c>
      <c r="L17">
        <v>339</v>
      </c>
      <c r="M17">
        <v>231</v>
      </c>
    </row>
    <row r="18" spans="1:13">
      <c r="A18">
        <f t="shared" si="5"/>
        <v>2036</v>
      </c>
      <c r="B18">
        <f t="shared" ref="B18:M18" si="14">(B22-B17)*(1/5)+B17</f>
        <v>0.88197250348323197</v>
      </c>
      <c r="C18">
        <f t="shared" si="14"/>
        <v>503.6</v>
      </c>
      <c r="D18">
        <f t="shared" si="14"/>
        <v>239.2</v>
      </c>
      <c r="E18">
        <f t="shared" si="14"/>
        <v>0.75563463509309481</v>
      </c>
      <c r="F18">
        <f t="shared" si="14"/>
        <v>772.2</v>
      </c>
      <c r="G18">
        <f t="shared" si="14"/>
        <v>451.2</v>
      </c>
      <c r="H18">
        <f t="shared" si="14"/>
        <v>0.89882453527863759</v>
      </c>
      <c r="I18">
        <f t="shared" si="14"/>
        <v>453.2</v>
      </c>
      <c r="J18">
        <f t="shared" si="14"/>
        <v>212.6</v>
      </c>
      <c r="K18">
        <f t="shared" si="14"/>
        <v>0.89226654535456451</v>
      </c>
      <c r="L18">
        <f t="shared" si="14"/>
        <v>388.6</v>
      </c>
      <c r="M18">
        <f t="shared" si="14"/>
        <v>245.8</v>
      </c>
    </row>
    <row r="19" spans="1:13">
      <c r="A19">
        <f t="shared" si="5"/>
        <v>2037</v>
      </c>
      <c r="B19">
        <f t="shared" ref="B19:M19" si="15">(B22-B17)*(2/5)+B17</f>
        <v>0.87257102974843104</v>
      </c>
      <c r="C19">
        <f t="shared" si="15"/>
        <v>570.20000000000005</v>
      </c>
      <c r="D19">
        <f t="shared" si="15"/>
        <v>251.4</v>
      </c>
      <c r="E19">
        <f t="shared" si="15"/>
        <v>0.75981349200363535</v>
      </c>
      <c r="F19">
        <f t="shared" si="15"/>
        <v>792.4</v>
      </c>
      <c r="G19">
        <f t="shared" si="15"/>
        <v>439.4</v>
      </c>
      <c r="H19">
        <f t="shared" si="15"/>
        <v>0.88869474105535951</v>
      </c>
      <c r="I19">
        <f t="shared" si="15"/>
        <v>528.4</v>
      </c>
      <c r="J19">
        <f t="shared" si="15"/>
        <v>222.2</v>
      </c>
      <c r="K19">
        <f t="shared" si="15"/>
        <v>0.8839331929934795</v>
      </c>
      <c r="L19">
        <f t="shared" si="15"/>
        <v>438.2</v>
      </c>
      <c r="M19">
        <f t="shared" si="15"/>
        <v>260.60000000000002</v>
      </c>
    </row>
    <row r="20" spans="1:13">
      <c r="A20">
        <f t="shared" si="5"/>
        <v>2038</v>
      </c>
      <c r="B20">
        <f t="shared" ref="B20:M20" si="16">(B22-B17)*(3/5)+B17</f>
        <v>0.86316955601362999</v>
      </c>
      <c r="C20">
        <f t="shared" si="16"/>
        <v>636.79999999999995</v>
      </c>
      <c r="D20">
        <f t="shared" si="16"/>
        <v>263.60000000000002</v>
      </c>
      <c r="E20">
        <f t="shared" si="16"/>
        <v>0.763992348914176</v>
      </c>
      <c r="F20">
        <f t="shared" si="16"/>
        <v>812.6</v>
      </c>
      <c r="G20">
        <f t="shared" si="16"/>
        <v>427.6</v>
      </c>
      <c r="H20">
        <f t="shared" si="16"/>
        <v>0.87856494683208153</v>
      </c>
      <c r="I20">
        <f t="shared" si="16"/>
        <v>603.6</v>
      </c>
      <c r="J20">
        <f t="shared" si="16"/>
        <v>231.8</v>
      </c>
      <c r="K20">
        <f t="shared" si="16"/>
        <v>0.87559984063239449</v>
      </c>
      <c r="L20">
        <f t="shared" si="16"/>
        <v>487.79999999999995</v>
      </c>
      <c r="M20">
        <f t="shared" si="16"/>
        <v>275.39999999999998</v>
      </c>
    </row>
    <row r="21" spans="1:13">
      <c r="A21">
        <f t="shared" si="5"/>
        <v>2039</v>
      </c>
      <c r="B21">
        <f t="shared" ref="B21:M21" si="17">(B22-B17)*(4/5)+B17</f>
        <v>0.85376808227882905</v>
      </c>
      <c r="C21">
        <f t="shared" si="17"/>
        <v>703.40000000000009</v>
      </c>
      <c r="D21">
        <f t="shared" si="17"/>
        <v>275.8</v>
      </c>
      <c r="E21">
        <f t="shared" si="17"/>
        <v>0.76817120582471654</v>
      </c>
      <c r="F21">
        <f t="shared" si="17"/>
        <v>832.8</v>
      </c>
      <c r="G21">
        <f t="shared" si="17"/>
        <v>415.8</v>
      </c>
      <c r="H21">
        <f t="shared" si="17"/>
        <v>0.86843515260880344</v>
      </c>
      <c r="I21">
        <f t="shared" si="17"/>
        <v>678.8</v>
      </c>
      <c r="J21">
        <f t="shared" si="17"/>
        <v>241.4</v>
      </c>
      <c r="K21">
        <f t="shared" si="17"/>
        <v>0.86726648827130948</v>
      </c>
      <c r="L21">
        <f t="shared" si="17"/>
        <v>537.4</v>
      </c>
      <c r="M21">
        <f t="shared" si="17"/>
        <v>290.2</v>
      </c>
    </row>
    <row r="22" spans="1:13">
      <c r="A22">
        <f t="shared" si="5"/>
        <v>2040</v>
      </c>
      <c r="B22">
        <v>0.84436660854402801</v>
      </c>
      <c r="C22">
        <v>770</v>
      </c>
      <c r="D22">
        <v>288</v>
      </c>
      <c r="E22">
        <v>0.77235006273525719</v>
      </c>
      <c r="F22">
        <v>853</v>
      </c>
      <c r="G22">
        <v>404</v>
      </c>
      <c r="H22">
        <v>0.85830535838552535</v>
      </c>
      <c r="I22">
        <v>754</v>
      </c>
      <c r="J22">
        <v>251</v>
      </c>
      <c r="K22">
        <v>0.85893313591022447</v>
      </c>
      <c r="L22">
        <v>587</v>
      </c>
      <c r="M22">
        <v>305</v>
      </c>
    </row>
    <row r="23" spans="1:13">
      <c r="A23">
        <f t="shared" si="5"/>
        <v>2041</v>
      </c>
      <c r="B23">
        <f t="shared" ref="B23:M23" si="18">(B32-B22)*(1/10)+B22</f>
        <v>0.83892322372602557</v>
      </c>
      <c r="C23">
        <f t="shared" si="18"/>
        <v>828.5</v>
      </c>
      <c r="D23">
        <f t="shared" si="18"/>
        <v>289.10000000000002</v>
      </c>
      <c r="E23">
        <f t="shared" si="18"/>
        <v>0.77508003566723849</v>
      </c>
      <c r="F23">
        <f t="shared" si="18"/>
        <v>874.3</v>
      </c>
      <c r="G23">
        <f t="shared" si="18"/>
        <v>395.9</v>
      </c>
      <c r="H23">
        <f t="shared" si="18"/>
        <v>0.85128363573645038</v>
      </c>
      <c r="I23">
        <f t="shared" si="18"/>
        <v>825.3</v>
      </c>
      <c r="J23">
        <f t="shared" si="18"/>
        <v>253.2</v>
      </c>
      <c r="K23">
        <f t="shared" si="18"/>
        <v>0.85221716155936844</v>
      </c>
      <c r="L23">
        <f t="shared" si="18"/>
        <v>650.29999999999995</v>
      </c>
      <c r="M23">
        <f t="shared" si="18"/>
        <v>306.8</v>
      </c>
    </row>
    <row r="24" spans="1:13">
      <c r="A24">
        <f t="shared" si="5"/>
        <v>2042</v>
      </c>
      <c r="B24">
        <f t="shared" ref="B24:M24" si="19">(B32-B22)*(2/10)+B22</f>
        <v>0.83347983890802324</v>
      </c>
      <c r="C24">
        <f t="shared" si="19"/>
        <v>887</v>
      </c>
      <c r="D24">
        <f t="shared" si="19"/>
        <v>290.2</v>
      </c>
      <c r="E24">
        <f t="shared" si="19"/>
        <v>0.77781000859921967</v>
      </c>
      <c r="F24">
        <f t="shared" si="19"/>
        <v>895.6</v>
      </c>
      <c r="G24">
        <f t="shared" si="19"/>
        <v>387.8</v>
      </c>
      <c r="H24">
        <f t="shared" si="19"/>
        <v>0.8442619130873753</v>
      </c>
      <c r="I24">
        <f t="shared" si="19"/>
        <v>896.6</v>
      </c>
      <c r="J24">
        <f t="shared" si="19"/>
        <v>255.4</v>
      </c>
      <c r="K24">
        <f t="shared" si="19"/>
        <v>0.84550118720851253</v>
      </c>
      <c r="L24">
        <f t="shared" si="19"/>
        <v>713.6</v>
      </c>
      <c r="M24">
        <f t="shared" si="19"/>
        <v>308.60000000000002</v>
      </c>
    </row>
    <row r="25" spans="1:13">
      <c r="A25">
        <f t="shared" si="5"/>
        <v>2043</v>
      </c>
      <c r="B25">
        <f t="shared" ref="B25:M25" si="20">(B32-B22)*(3/10)+B22</f>
        <v>0.8280364540900208</v>
      </c>
      <c r="C25">
        <f t="shared" si="20"/>
        <v>945.5</v>
      </c>
      <c r="D25">
        <f t="shared" si="20"/>
        <v>291.3</v>
      </c>
      <c r="E25">
        <f t="shared" si="20"/>
        <v>0.78053998153120085</v>
      </c>
      <c r="F25">
        <f t="shared" si="20"/>
        <v>916.9</v>
      </c>
      <c r="G25">
        <f t="shared" si="20"/>
        <v>379.7</v>
      </c>
      <c r="H25">
        <f t="shared" si="20"/>
        <v>0.83724019043830022</v>
      </c>
      <c r="I25">
        <f t="shared" si="20"/>
        <v>967.9</v>
      </c>
      <c r="J25">
        <f t="shared" si="20"/>
        <v>257.60000000000002</v>
      </c>
      <c r="K25">
        <f t="shared" si="20"/>
        <v>0.8387852128576565</v>
      </c>
      <c r="L25">
        <f t="shared" si="20"/>
        <v>776.9</v>
      </c>
      <c r="M25">
        <f t="shared" si="20"/>
        <v>310.39999999999998</v>
      </c>
    </row>
    <row r="26" spans="1:13">
      <c r="A26">
        <f t="shared" si="5"/>
        <v>2044</v>
      </c>
      <c r="B26">
        <f t="shared" ref="B26:M26" si="21">(B32-B22)*(4/10)+B22</f>
        <v>0.82259306927201836</v>
      </c>
      <c r="C26">
        <f t="shared" si="21"/>
        <v>1004</v>
      </c>
      <c r="D26">
        <f t="shared" si="21"/>
        <v>292.39999999999998</v>
      </c>
      <c r="E26">
        <f t="shared" si="21"/>
        <v>0.78326995446318215</v>
      </c>
      <c r="F26">
        <f t="shared" si="21"/>
        <v>938.2</v>
      </c>
      <c r="G26">
        <f t="shared" si="21"/>
        <v>371.6</v>
      </c>
      <c r="H26">
        <f t="shared" si="21"/>
        <v>0.83021846778922526</v>
      </c>
      <c r="I26">
        <f t="shared" si="21"/>
        <v>1039.2</v>
      </c>
      <c r="J26">
        <f t="shared" si="21"/>
        <v>259.8</v>
      </c>
      <c r="K26">
        <f t="shared" si="21"/>
        <v>0.83206923850680059</v>
      </c>
      <c r="L26">
        <f t="shared" si="21"/>
        <v>840.2</v>
      </c>
      <c r="M26">
        <f t="shared" si="21"/>
        <v>312.2</v>
      </c>
    </row>
    <row r="27" spans="1:13">
      <c r="A27">
        <f t="shared" si="5"/>
        <v>2045</v>
      </c>
      <c r="B27">
        <f t="shared" ref="B27:M27" si="22">(B32-B22)*(5/10)+B22</f>
        <v>0.81714968445401603</v>
      </c>
      <c r="C27">
        <f t="shared" si="22"/>
        <v>1062.5</v>
      </c>
      <c r="D27">
        <f t="shared" si="22"/>
        <v>293.5</v>
      </c>
      <c r="E27">
        <f t="shared" si="22"/>
        <v>0.78599992739516344</v>
      </c>
      <c r="F27">
        <f t="shared" si="22"/>
        <v>959.5</v>
      </c>
      <c r="G27">
        <f t="shared" si="22"/>
        <v>363.5</v>
      </c>
      <c r="H27">
        <f t="shared" si="22"/>
        <v>0.82319674514015029</v>
      </c>
      <c r="I27">
        <f t="shared" si="22"/>
        <v>1110.5</v>
      </c>
      <c r="J27">
        <f t="shared" si="22"/>
        <v>262</v>
      </c>
      <c r="K27">
        <f t="shared" si="22"/>
        <v>0.82535326415594457</v>
      </c>
      <c r="L27">
        <f t="shared" si="22"/>
        <v>903.5</v>
      </c>
      <c r="M27">
        <f t="shared" si="22"/>
        <v>314</v>
      </c>
    </row>
    <row r="28" spans="1:13">
      <c r="A28">
        <f t="shared" si="5"/>
        <v>2046</v>
      </c>
      <c r="B28">
        <f t="shared" ref="B28:M28" si="23">(B32-B22)*(6/10)+B22</f>
        <v>0.8117062996360136</v>
      </c>
      <c r="C28">
        <f t="shared" si="23"/>
        <v>1121</v>
      </c>
      <c r="D28">
        <f t="shared" si="23"/>
        <v>294.60000000000002</v>
      </c>
      <c r="E28">
        <f t="shared" si="23"/>
        <v>0.78872990032714463</v>
      </c>
      <c r="F28">
        <f t="shared" si="23"/>
        <v>980.8</v>
      </c>
      <c r="G28">
        <f t="shared" si="23"/>
        <v>355.4</v>
      </c>
      <c r="H28">
        <f t="shared" si="23"/>
        <v>0.81617502249107521</v>
      </c>
      <c r="I28">
        <f t="shared" si="23"/>
        <v>1181.8</v>
      </c>
      <c r="J28">
        <f t="shared" si="23"/>
        <v>264.2</v>
      </c>
      <c r="K28">
        <f t="shared" si="23"/>
        <v>0.81863728980508854</v>
      </c>
      <c r="L28">
        <f t="shared" si="23"/>
        <v>966.8</v>
      </c>
      <c r="M28">
        <f t="shared" si="23"/>
        <v>315.8</v>
      </c>
    </row>
    <row r="29" spans="1:13">
      <c r="A29">
        <f t="shared" si="5"/>
        <v>2047</v>
      </c>
      <c r="B29">
        <f t="shared" ref="B29:M29" si="24">(B32-B22)*(7/10)+B22</f>
        <v>0.80626291481801116</v>
      </c>
      <c r="C29">
        <f t="shared" si="24"/>
        <v>1179.5</v>
      </c>
      <c r="D29">
        <f t="shared" si="24"/>
        <v>295.7</v>
      </c>
      <c r="E29">
        <f t="shared" si="24"/>
        <v>0.79145987325912581</v>
      </c>
      <c r="F29">
        <f t="shared" si="24"/>
        <v>1002.1</v>
      </c>
      <c r="G29">
        <f t="shared" si="24"/>
        <v>347.3</v>
      </c>
      <c r="H29">
        <f t="shared" si="24"/>
        <v>0.80915329984200013</v>
      </c>
      <c r="I29">
        <f t="shared" si="24"/>
        <v>1253.0999999999999</v>
      </c>
      <c r="J29">
        <f t="shared" si="24"/>
        <v>266.39999999999998</v>
      </c>
      <c r="K29">
        <f t="shared" si="24"/>
        <v>0.81192131545423263</v>
      </c>
      <c r="L29">
        <f t="shared" si="24"/>
        <v>1030.0999999999999</v>
      </c>
      <c r="M29">
        <f t="shared" si="24"/>
        <v>317.60000000000002</v>
      </c>
    </row>
    <row r="30" spans="1:13">
      <c r="A30">
        <f t="shared" si="5"/>
        <v>2048</v>
      </c>
      <c r="B30">
        <f t="shared" ref="B30:M30" si="25">(B32-B22)*(8/10)+B22</f>
        <v>0.80081953000000872</v>
      </c>
      <c r="C30">
        <f t="shared" si="25"/>
        <v>1238</v>
      </c>
      <c r="D30">
        <f t="shared" si="25"/>
        <v>296.8</v>
      </c>
      <c r="E30">
        <f t="shared" si="25"/>
        <v>0.79418984619110711</v>
      </c>
      <c r="F30">
        <f t="shared" si="25"/>
        <v>1023.4</v>
      </c>
      <c r="G30">
        <f t="shared" si="25"/>
        <v>339.2</v>
      </c>
      <c r="H30">
        <f t="shared" si="25"/>
        <v>0.80213157719292516</v>
      </c>
      <c r="I30">
        <f t="shared" si="25"/>
        <v>1324.4</v>
      </c>
      <c r="J30">
        <f t="shared" si="25"/>
        <v>268.60000000000002</v>
      </c>
      <c r="K30">
        <f t="shared" si="25"/>
        <v>0.8052053411033766</v>
      </c>
      <c r="L30">
        <f t="shared" si="25"/>
        <v>1093.4000000000001</v>
      </c>
      <c r="M30">
        <f t="shared" si="25"/>
        <v>319.39999999999998</v>
      </c>
    </row>
    <row r="31" spans="1:13">
      <c r="A31">
        <f t="shared" si="5"/>
        <v>2049</v>
      </c>
      <c r="B31">
        <f t="shared" ref="B31:M31" si="26">(B32-B22)*(9/10)+B22</f>
        <v>0.79537614518200639</v>
      </c>
      <c r="C31">
        <f t="shared" si="26"/>
        <v>1296.5</v>
      </c>
      <c r="D31">
        <f t="shared" si="26"/>
        <v>297.89999999999998</v>
      </c>
      <c r="E31">
        <f t="shared" si="26"/>
        <v>0.7969198191230884</v>
      </c>
      <c r="F31">
        <f t="shared" si="26"/>
        <v>1044.7</v>
      </c>
      <c r="G31">
        <f t="shared" si="26"/>
        <v>331.1</v>
      </c>
      <c r="H31">
        <f t="shared" si="26"/>
        <v>0.79510985454385019</v>
      </c>
      <c r="I31">
        <f t="shared" si="26"/>
        <v>1395.7</v>
      </c>
      <c r="J31">
        <f t="shared" si="26"/>
        <v>270.8</v>
      </c>
      <c r="K31">
        <f t="shared" si="26"/>
        <v>0.79848936675252069</v>
      </c>
      <c r="L31">
        <f t="shared" si="26"/>
        <v>1156.7</v>
      </c>
      <c r="M31">
        <f t="shared" si="26"/>
        <v>321.2</v>
      </c>
    </row>
    <row r="32" spans="1:13">
      <c r="A32">
        <f t="shared" si="5"/>
        <v>2050</v>
      </c>
      <c r="B32">
        <v>0.78993276036400395</v>
      </c>
      <c r="C32">
        <v>1355</v>
      </c>
      <c r="D32">
        <v>299</v>
      </c>
      <c r="E32">
        <v>0.79964979205506959</v>
      </c>
      <c r="F32">
        <v>1066</v>
      </c>
      <c r="G32">
        <v>323</v>
      </c>
      <c r="H32">
        <v>0.78808813189477511</v>
      </c>
      <c r="I32">
        <v>1467</v>
      </c>
      <c r="J32">
        <v>273</v>
      </c>
      <c r="K32">
        <v>0.79177339240166467</v>
      </c>
      <c r="L32">
        <v>1220</v>
      </c>
      <c r="M32">
        <v>323</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42DB-D5A7-4146-AE6D-15FBEE328CFB}">
  <dimension ref="A1:E51"/>
  <sheetViews>
    <sheetView topLeftCell="A13" workbookViewId="0">
      <selection activeCell="A42" sqref="A42"/>
    </sheetView>
  </sheetViews>
  <sheetFormatPr defaultColWidth="8.77734375" defaultRowHeight="14.4"/>
  <cols>
    <col min="1" max="1" width="20.77734375" bestFit="1" customWidth="1"/>
    <col min="2" max="2" width="5" bestFit="1" customWidth="1"/>
    <col min="3" max="3" width="23" customWidth="1"/>
    <col min="4" max="4" width="11.109375" style="66" bestFit="1" customWidth="1"/>
    <col min="5" max="5" width="20.109375" customWidth="1"/>
  </cols>
  <sheetData>
    <row r="1" spans="1:5">
      <c r="A1" t="s">
        <v>42</v>
      </c>
      <c r="B1" t="s">
        <v>10448</v>
      </c>
      <c r="C1" t="s">
        <v>10460</v>
      </c>
      <c r="D1" s="66" t="s">
        <v>10461</v>
      </c>
      <c r="E1" t="s">
        <v>10462</v>
      </c>
    </row>
    <row r="2" spans="1:5">
      <c r="A2" t="s">
        <v>43</v>
      </c>
      <c r="B2" t="s">
        <v>43</v>
      </c>
      <c r="C2" t="s">
        <v>43</v>
      </c>
    </row>
    <row r="3" spans="1:5" ht="15" thickBot="1">
      <c r="A3" t="s">
        <v>260</v>
      </c>
      <c r="B3" s="64" t="s">
        <v>73</v>
      </c>
      <c r="C3" t="s">
        <v>60</v>
      </c>
      <c r="D3" s="67">
        <v>5030053</v>
      </c>
      <c r="E3" t="s">
        <v>10463</v>
      </c>
    </row>
    <row r="4" spans="1:5" ht="15" thickBot="1">
      <c r="A4" t="s">
        <v>262</v>
      </c>
      <c r="B4" t="s">
        <v>136</v>
      </c>
      <c r="C4" t="s">
        <v>62</v>
      </c>
      <c r="D4" s="67">
        <v>7158923</v>
      </c>
      <c r="E4" t="s">
        <v>10463</v>
      </c>
    </row>
    <row r="5" spans="1:5" ht="15" thickBot="1">
      <c r="A5" t="s">
        <v>261</v>
      </c>
      <c r="B5" s="64" t="s">
        <v>124</v>
      </c>
      <c r="C5" t="s">
        <v>44</v>
      </c>
      <c r="D5" s="68">
        <v>3013756</v>
      </c>
      <c r="E5" t="s">
        <v>10464</v>
      </c>
    </row>
    <row r="6" spans="1:5" ht="15" thickBot="1">
      <c r="A6" t="s">
        <v>263</v>
      </c>
      <c r="B6" s="64" t="s">
        <v>188</v>
      </c>
      <c r="C6" t="s">
        <v>45</v>
      </c>
      <c r="D6" s="67">
        <v>39576757</v>
      </c>
      <c r="E6" t="s">
        <v>10464</v>
      </c>
    </row>
    <row r="7" spans="1:5" ht="15" thickBot="1">
      <c r="A7" t="s">
        <v>264</v>
      </c>
      <c r="B7" s="64" t="s">
        <v>186</v>
      </c>
      <c r="C7" t="s">
        <v>56</v>
      </c>
      <c r="D7" s="68">
        <v>5782171</v>
      </c>
      <c r="E7" t="s">
        <v>10464</v>
      </c>
    </row>
    <row r="8" spans="1:5" ht="15" thickBot="1">
      <c r="A8" t="s">
        <v>265</v>
      </c>
      <c r="B8" s="64" t="s">
        <v>184</v>
      </c>
      <c r="C8" t="s">
        <v>50</v>
      </c>
      <c r="D8" s="67">
        <v>3608298</v>
      </c>
      <c r="E8" t="s">
        <v>110</v>
      </c>
    </row>
    <row r="9" spans="1:5">
      <c r="A9" t="s">
        <v>267</v>
      </c>
      <c r="B9" s="64" t="s">
        <v>134</v>
      </c>
      <c r="C9" t="s">
        <v>53</v>
      </c>
      <c r="D9" s="66">
        <v>689545</v>
      </c>
      <c r="E9" t="s">
        <v>10463</v>
      </c>
    </row>
    <row r="10" spans="1:5" ht="15" thickBot="1">
      <c r="A10" t="s">
        <v>266</v>
      </c>
      <c r="B10" s="64" t="s">
        <v>182</v>
      </c>
      <c r="C10" t="s">
        <v>53</v>
      </c>
      <c r="D10" s="68">
        <v>990837</v>
      </c>
      <c r="E10" t="s">
        <v>10463</v>
      </c>
    </row>
    <row r="11" spans="1:5" ht="15" thickBot="1">
      <c r="A11" t="s">
        <v>268</v>
      </c>
      <c r="B11" s="64" t="s">
        <v>132</v>
      </c>
      <c r="C11" t="s">
        <v>47</v>
      </c>
      <c r="D11" s="67">
        <v>21570527</v>
      </c>
      <c r="E11" t="s">
        <v>10463</v>
      </c>
    </row>
    <row r="12" spans="1:5" ht="15" thickBot="1">
      <c r="A12" t="s">
        <v>269</v>
      </c>
      <c r="B12" s="64" t="s">
        <v>130</v>
      </c>
      <c r="C12" t="s">
        <v>60</v>
      </c>
      <c r="D12" s="68">
        <v>10725274</v>
      </c>
      <c r="E12" t="s">
        <v>10463</v>
      </c>
    </row>
    <row r="13" spans="1:5" ht="15" thickBot="1">
      <c r="A13" t="s">
        <v>273</v>
      </c>
      <c r="B13" s="64" t="s">
        <v>92</v>
      </c>
      <c r="C13" t="s">
        <v>49</v>
      </c>
      <c r="D13" s="67">
        <v>3192406</v>
      </c>
      <c r="E13" t="s">
        <v>10465</v>
      </c>
    </row>
    <row r="14" spans="1:5" ht="15" thickBot="1">
      <c r="A14" t="s">
        <v>270</v>
      </c>
      <c r="B14" s="64" t="s">
        <v>122</v>
      </c>
      <c r="C14" t="s">
        <v>51</v>
      </c>
      <c r="D14" s="68">
        <v>1841377</v>
      </c>
      <c r="E14" t="s">
        <v>10464</v>
      </c>
    </row>
    <row r="15" spans="1:5" ht="15" thickBot="1">
      <c r="A15" t="s">
        <v>271</v>
      </c>
      <c r="B15" s="64" t="s">
        <v>96</v>
      </c>
      <c r="C15" t="s">
        <v>59</v>
      </c>
      <c r="D15" s="67">
        <v>12822739</v>
      </c>
      <c r="E15" t="s">
        <v>10465</v>
      </c>
    </row>
    <row r="16" spans="1:5" ht="15" thickBot="1">
      <c r="A16" t="s">
        <v>272</v>
      </c>
      <c r="B16" s="64" t="s">
        <v>94</v>
      </c>
      <c r="C16" t="s">
        <v>55</v>
      </c>
      <c r="D16" s="68">
        <v>6790280</v>
      </c>
      <c r="E16" t="s">
        <v>10465</v>
      </c>
    </row>
    <row r="17" spans="1:5" ht="15" thickBot="1">
      <c r="A17" t="s">
        <v>274</v>
      </c>
      <c r="B17" s="64" t="s">
        <v>90</v>
      </c>
      <c r="C17" t="s">
        <v>57</v>
      </c>
      <c r="D17" s="68">
        <v>2940865</v>
      </c>
      <c r="E17" t="s">
        <v>10465</v>
      </c>
    </row>
    <row r="18" spans="1:5" ht="15" thickBot="1">
      <c r="A18" t="s">
        <v>275</v>
      </c>
      <c r="B18" s="64" t="s">
        <v>85</v>
      </c>
      <c r="C18" t="s">
        <v>61</v>
      </c>
      <c r="D18" s="67">
        <v>4509342</v>
      </c>
      <c r="E18" t="s">
        <v>10463</v>
      </c>
    </row>
    <row r="19" spans="1:5" ht="15" thickBot="1">
      <c r="A19" t="s">
        <v>276</v>
      </c>
      <c r="B19" s="64" t="s">
        <v>83</v>
      </c>
      <c r="C19" t="s">
        <v>62</v>
      </c>
      <c r="D19" s="68">
        <v>4661468</v>
      </c>
      <c r="E19" t="s">
        <v>10463</v>
      </c>
    </row>
    <row r="20" spans="1:5" ht="15" thickBot="1">
      <c r="A20" t="s">
        <v>279</v>
      </c>
      <c r="B20" s="64" t="s">
        <v>174</v>
      </c>
      <c r="C20" t="s">
        <v>50</v>
      </c>
      <c r="D20" s="67">
        <v>7033469</v>
      </c>
      <c r="E20" t="s">
        <v>110</v>
      </c>
    </row>
    <row r="21" spans="1:5" ht="15" thickBot="1">
      <c r="A21" t="s">
        <v>278</v>
      </c>
      <c r="B21" s="64" t="s">
        <v>79</v>
      </c>
      <c r="C21" t="s">
        <v>53</v>
      </c>
      <c r="D21" s="68">
        <v>6185278</v>
      </c>
      <c r="E21" t="s">
        <v>10463</v>
      </c>
    </row>
    <row r="22" spans="1:5" ht="15" thickBot="1">
      <c r="A22" t="s">
        <v>277</v>
      </c>
      <c r="B22" s="64" t="s">
        <v>81</v>
      </c>
      <c r="C22" t="s">
        <v>50</v>
      </c>
      <c r="D22" s="67">
        <v>1363582</v>
      </c>
      <c r="E22" t="s">
        <v>110</v>
      </c>
    </row>
    <row r="23" spans="1:5" ht="15" thickBot="1">
      <c r="A23" t="s">
        <v>280</v>
      </c>
      <c r="B23" s="64" t="s">
        <v>172</v>
      </c>
      <c r="C23" t="s">
        <v>54</v>
      </c>
      <c r="D23" s="68">
        <v>10084442</v>
      </c>
      <c r="E23" t="s">
        <v>10465</v>
      </c>
    </row>
    <row r="24" spans="1:5" ht="15" thickBot="1">
      <c r="A24" t="s">
        <v>281</v>
      </c>
      <c r="B24" s="64" t="s">
        <v>77</v>
      </c>
      <c r="C24" t="s">
        <v>49</v>
      </c>
      <c r="D24" s="67">
        <v>5709752</v>
      </c>
      <c r="E24" t="s">
        <v>10465</v>
      </c>
    </row>
    <row r="25" spans="1:5" ht="15" thickBot="1">
      <c r="A25" t="s">
        <v>283</v>
      </c>
      <c r="B25" s="64" t="s">
        <v>114</v>
      </c>
      <c r="C25" t="s">
        <v>59</v>
      </c>
      <c r="D25" s="67">
        <v>6160281</v>
      </c>
      <c r="E25" t="s">
        <v>10465</v>
      </c>
    </row>
    <row r="26" spans="1:5" ht="15" thickBot="1">
      <c r="A26" t="s">
        <v>282</v>
      </c>
      <c r="B26" s="64" t="s">
        <v>75</v>
      </c>
      <c r="C26" t="s">
        <v>62</v>
      </c>
      <c r="D26" s="68">
        <v>2963914</v>
      </c>
      <c r="E26" t="s">
        <v>10463</v>
      </c>
    </row>
    <row r="27" spans="1:5" ht="15" thickBot="1">
      <c r="A27" t="s">
        <v>284</v>
      </c>
      <c r="B27" s="64" t="s">
        <v>112</v>
      </c>
      <c r="C27" t="s">
        <v>51</v>
      </c>
      <c r="D27" s="68">
        <v>1085407</v>
      </c>
      <c r="E27" t="s">
        <v>10464</v>
      </c>
    </row>
    <row r="28" spans="1:5" ht="15" thickBot="1">
      <c r="A28" t="s">
        <v>291</v>
      </c>
      <c r="B28" s="64" t="s">
        <v>176</v>
      </c>
      <c r="C28" t="s">
        <v>62</v>
      </c>
      <c r="D28" s="67">
        <v>10453948</v>
      </c>
      <c r="E28" t="s">
        <v>10463</v>
      </c>
    </row>
    <row r="29" spans="1:5" ht="15" thickBot="1">
      <c r="A29" t="s">
        <v>292</v>
      </c>
      <c r="B29" s="64" t="s">
        <v>71</v>
      </c>
      <c r="C29" t="s">
        <v>49</v>
      </c>
      <c r="D29" s="68">
        <v>779702</v>
      </c>
      <c r="E29" t="s">
        <v>10465</v>
      </c>
    </row>
    <row r="30" spans="1:5" ht="15" thickBot="1">
      <c r="A30" t="s">
        <v>285</v>
      </c>
      <c r="B30" s="64" t="s">
        <v>110</v>
      </c>
      <c r="C30" t="s">
        <v>49</v>
      </c>
      <c r="D30" s="67">
        <v>1963333</v>
      </c>
      <c r="E30" t="s">
        <v>10465</v>
      </c>
    </row>
    <row r="31" spans="1:5" ht="15" thickBot="1">
      <c r="A31" t="s">
        <v>287</v>
      </c>
      <c r="B31" s="64" t="s">
        <v>152</v>
      </c>
      <c r="C31" t="s">
        <v>50</v>
      </c>
      <c r="D31" s="67">
        <v>1379089</v>
      </c>
      <c r="E31" t="s">
        <v>110</v>
      </c>
    </row>
    <row r="32" spans="1:5" ht="15" thickBot="1">
      <c r="A32" t="s">
        <v>288</v>
      </c>
      <c r="B32" s="64" t="s">
        <v>150</v>
      </c>
      <c r="C32" t="s">
        <v>53</v>
      </c>
      <c r="D32" s="68">
        <v>9294493</v>
      </c>
      <c r="E32" t="s">
        <v>110</v>
      </c>
    </row>
    <row r="33" spans="1:5" ht="15" thickBot="1">
      <c r="A33" t="s">
        <v>289</v>
      </c>
      <c r="B33" s="64" t="s">
        <v>180</v>
      </c>
      <c r="C33" t="s">
        <v>44</v>
      </c>
      <c r="D33" s="67">
        <v>2120220</v>
      </c>
      <c r="E33" t="s">
        <v>10464</v>
      </c>
    </row>
    <row r="34" spans="1:5" ht="15" thickBot="1">
      <c r="A34" t="s">
        <v>286</v>
      </c>
      <c r="B34" s="64" t="s">
        <v>154</v>
      </c>
      <c r="C34" t="s">
        <v>51</v>
      </c>
      <c r="D34" s="68">
        <v>3108462</v>
      </c>
      <c r="E34" t="s">
        <v>10464</v>
      </c>
    </row>
    <row r="35" spans="1:5" ht="15" thickBot="1">
      <c r="A35" t="s">
        <v>290</v>
      </c>
      <c r="B35" s="64" t="s">
        <v>178</v>
      </c>
      <c r="C35" t="s">
        <v>52</v>
      </c>
      <c r="D35" s="68">
        <v>20215751</v>
      </c>
      <c r="E35" t="s">
        <v>110</v>
      </c>
    </row>
    <row r="36" spans="1:5" ht="15" thickBot="1">
      <c r="A36" t="s">
        <v>293</v>
      </c>
      <c r="B36" s="64" t="s">
        <v>192</v>
      </c>
      <c r="C36" t="s">
        <v>55</v>
      </c>
      <c r="D36" s="67">
        <v>11808848</v>
      </c>
      <c r="E36" t="s">
        <v>10465</v>
      </c>
    </row>
    <row r="37" spans="1:5" ht="15" thickBot="1">
      <c r="A37" t="s">
        <v>294</v>
      </c>
      <c r="B37" s="64" t="s">
        <v>190</v>
      </c>
      <c r="C37" t="s">
        <v>58</v>
      </c>
      <c r="D37" s="68">
        <v>3963516</v>
      </c>
      <c r="E37" t="s">
        <v>10463</v>
      </c>
    </row>
    <row r="38" spans="1:5" ht="15" thickBot="1">
      <c r="A38" t="s">
        <v>295</v>
      </c>
      <c r="B38" s="64" t="s">
        <v>170</v>
      </c>
      <c r="C38" t="s">
        <v>51</v>
      </c>
      <c r="D38" s="67">
        <v>4241500</v>
      </c>
      <c r="E38" t="s">
        <v>10464</v>
      </c>
    </row>
    <row r="39" spans="1:5" ht="15" thickBot="1">
      <c r="A39" t="s">
        <v>296</v>
      </c>
      <c r="B39" s="64" t="s">
        <v>168</v>
      </c>
      <c r="C39" t="s">
        <v>53</v>
      </c>
      <c r="D39" s="68">
        <v>13011844</v>
      </c>
      <c r="E39" t="s">
        <v>110</v>
      </c>
    </row>
    <row r="40" spans="1:5" ht="15" thickBot="1">
      <c r="A40" t="s">
        <v>297</v>
      </c>
      <c r="B40" s="64" t="s">
        <v>166</v>
      </c>
      <c r="C40" t="s">
        <v>50</v>
      </c>
      <c r="D40" s="67">
        <v>1098163</v>
      </c>
      <c r="E40" t="s">
        <v>110</v>
      </c>
    </row>
    <row r="41" spans="1:5" ht="15" thickBot="1">
      <c r="A41" t="s">
        <v>298</v>
      </c>
      <c r="B41" s="64" t="s">
        <v>164</v>
      </c>
      <c r="C41" t="s">
        <v>62</v>
      </c>
      <c r="D41" s="68">
        <v>5124712</v>
      </c>
      <c r="E41" t="s">
        <v>10463</v>
      </c>
    </row>
    <row r="42" spans="1:5" ht="15" thickBot="1">
      <c r="A42" t="s">
        <v>299</v>
      </c>
      <c r="B42" s="64" t="s">
        <v>162</v>
      </c>
      <c r="C42" t="s">
        <v>49</v>
      </c>
      <c r="D42" s="67">
        <v>887770</v>
      </c>
      <c r="E42" t="s">
        <v>10465</v>
      </c>
    </row>
    <row r="43" spans="1:5" ht="15" thickBot="1">
      <c r="A43" t="s">
        <v>300</v>
      </c>
      <c r="B43" s="64" t="s">
        <v>160</v>
      </c>
      <c r="C43" t="s">
        <v>61</v>
      </c>
      <c r="D43" s="68">
        <v>6916897</v>
      </c>
      <c r="E43" t="s">
        <v>10463</v>
      </c>
    </row>
    <row r="44" spans="1:5" ht="15" thickBot="1">
      <c r="A44" t="s">
        <v>301</v>
      </c>
      <c r="B44" s="64" t="s">
        <v>158</v>
      </c>
      <c r="C44" t="s">
        <v>46</v>
      </c>
      <c r="D44" s="67">
        <v>29183290</v>
      </c>
      <c r="E44" t="s">
        <v>10463</v>
      </c>
    </row>
    <row r="45" spans="1:5" ht="15" thickBot="1">
      <c r="A45" t="s">
        <v>302</v>
      </c>
      <c r="B45" s="64" t="s">
        <v>156</v>
      </c>
      <c r="C45" t="s">
        <v>51</v>
      </c>
      <c r="D45" s="68">
        <v>3275252</v>
      </c>
      <c r="E45" t="s">
        <v>10464</v>
      </c>
    </row>
    <row r="46" spans="1:5" ht="15" thickBot="1">
      <c r="A46" t="s">
        <v>304</v>
      </c>
      <c r="B46" s="64" t="s">
        <v>138</v>
      </c>
      <c r="C46" t="s">
        <v>50</v>
      </c>
      <c r="D46" s="68">
        <v>8654542</v>
      </c>
      <c r="E46" t="s">
        <v>10463</v>
      </c>
    </row>
    <row r="47" spans="1:5" ht="15" thickBot="1">
      <c r="A47" t="s">
        <v>303</v>
      </c>
      <c r="B47" s="64" t="s">
        <v>140</v>
      </c>
      <c r="C47" t="s">
        <v>62</v>
      </c>
      <c r="D47" s="67">
        <v>643503</v>
      </c>
      <c r="E47" t="s">
        <v>110</v>
      </c>
    </row>
    <row r="48" spans="1:5" ht="15" thickBot="1">
      <c r="A48" t="s">
        <v>305</v>
      </c>
      <c r="B48" s="64" t="s">
        <v>148</v>
      </c>
      <c r="C48" t="s">
        <v>51</v>
      </c>
      <c r="D48" s="67">
        <v>7715946</v>
      </c>
      <c r="E48" t="s">
        <v>10464</v>
      </c>
    </row>
    <row r="49" spans="1:5" ht="15" thickBot="1">
      <c r="A49" t="s">
        <v>307</v>
      </c>
      <c r="B49" s="64" t="s">
        <v>144</v>
      </c>
      <c r="C49" t="s">
        <v>48</v>
      </c>
      <c r="D49" s="68">
        <v>1795045</v>
      </c>
      <c r="E49" t="s">
        <v>10465</v>
      </c>
    </row>
    <row r="50" spans="1:5" ht="15" thickBot="1">
      <c r="A50" t="s">
        <v>306</v>
      </c>
      <c r="B50" s="64" t="s">
        <v>146</v>
      </c>
      <c r="C50" t="s">
        <v>55</v>
      </c>
      <c r="D50" s="67">
        <v>5897473</v>
      </c>
      <c r="E50" t="s">
        <v>10463</v>
      </c>
    </row>
    <row r="51" spans="1:5" ht="15" thickBot="1">
      <c r="A51" t="s">
        <v>308</v>
      </c>
      <c r="B51" s="64" t="s">
        <v>142</v>
      </c>
      <c r="C51" t="s">
        <v>51</v>
      </c>
      <c r="D51" s="68">
        <v>577719</v>
      </c>
      <c r="E51" t="s">
        <v>10464</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6C50-2E1F-2341-A356-3C96BA7EFA53}">
  <dimension ref="A1:C14"/>
  <sheetViews>
    <sheetView workbookViewId="0">
      <selection activeCell="B12" sqref="B12"/>
    </sheetView>
  </sheetViews>
  <sheetFormatPr defaultColWidth="8.77734375" defaultRowHeight="14.4"/>
  <cols>
    <col min="2" max="2" width="18" customWidth="1"/>
  </cols>
  <sheetData>
    <row r="1" spans="1:3">
      <c r="A1" t="s">
        <v>10448</v>
      </c>
      <c r="B1" t="s">
        <v>10461</v>
      </c>
      <c r="C1" t="s">
        <v>10466</v>
      </c>
    </row>
    <row r="2" spans="1:3" ht="15" thickBot="1">
      <c r="A2" s="64" t="s">
        <v>184</v>
      </c>
      <c r="B2" s="67">
        <v>3608298</v>
      </c>
      <c r="C2">
        <f>B2/SUM($B$2:$B$14)</f>
        <v>5.0528372075437616E-2</v>
      </c>
    </row>
    <row r="3" spans="1:3">
      <c r="A3" s="64" t="s">
        <v>134</v>
      </c>
      <c r="B3" s="66">
        <v>689545</v>
      </c>
      <c r="C3">
        <f t="shared" ref="C3:C14" si="0">B3/SUM($B$2:$B$14)</f>
        <v>9.6559614318877298E-3</v>
      </c>
    </row>
    <row r="4" spans="1:3" ht="15" thickBot="1">
      <c r="A4" s="64" t="s">
        <v>182</v>
      </c>
      <c r="B4" s="68">
        <v>990837</v>
      </c>
      <c r="C4">
        <f t="shared" si="0"/>
        <v>1.3875068135201245E-2</v>
      </c>
    </row>
    <row r="5" spans="1:3" ht="15" thickBot="1">
      <c r="A5" s="64" t="s">
        <v>174</v>
      </c>
      <c r="B5" s="67">
        <v>7033469</v>
      </c>
      <c r="C5">
        <f t="shared" si="0"/>
        <v>9.8492346977177639E-2</v>
      </c>
    </row>
    <row r="6" spans="1:3" ht="15" thickBot="1">
      <c r="A6" s="64" t="s">
        <v>79</v>
      </c>
      <c r="B6" s="68">
        <v>6185278</v>
      </c>
      <c r="C6">
        <f t="shared" si="0"/>
        <v>8.6614805144702184E-2</v>
      </c>
    </row>
    <row r="7" spans="1:3" ht="15" thickBot="1">
      <c r="A7" s="64" t="s">
        <v>81</v>
      </c>
      <c r="B7" s="67">
        <v>1363582</v>
      </c>
      <c r="C7">
        <f t="shared" si="0"/>
        <v>1.9094758429422785E-2</v>
      </c>
    </row>
    <row r="8" spans="1:3" ht="15" thickBot="1">
      <c r="A8" s="64" t="s">
        <v>152</v>
      </c>
      <c r="B8" s="67">
        <v>1379089</v>
      </c>
      <c r="C8">
        <f t="shared" si="0"/>
        <v>1.9311908860394342E-2</v>
      </c>
    </row>
    <row r="9" spans="1:3" ht="15" thickBot="1">
      <c r="A9" s="64" t="s">
        <v>150</v>
      </c>
      <c r="B9" s="68">
        <v>9294493</v>
      </c>
      <c r="C9">
        <f t="shared" si="0"/>
        <v>0.13015432776243824</v>
      </c>
    </row>
    <row r="10" spans="1:3" ht="15" thickBot="1">
      <c r="A10" s="64" t="s">
        <v>178</v>
      </c>
      <c r="B10" s="68">
        <v>20215751</v>
      </c>
      <c r="C10">
        <f t="shared" si="0"/>
        <v>0.28308886580664899</v>
      </c>
    </row>
    <row r="11" spans="1:3" ht="15" thickBot="1">
      <c r="A11" s="64" t="s">
        <v>168</v>
      </c>
      <c r="B11" s="68">
        <v>13011844</v>
      </c>
      <c r="C11">
        <f t="shared" si="0"/>
        <v>0.1822098105587594</v>
      </c>
    </row>
    <row r="12" spans="1:3" ht="15" thickBot="1">
      <c r="A12" s="64" t="s">
        <v>166</v>
      </c>
      <c r="B12" s="67">
        <v>1098163</v>
      </c>
      <c r="C12">
        <f t="shared" si="0"/>
        <v>1.537799501689683E-2</v>
      </c>
    </row>
    <row r="13" spans="1:3" ht="15" thickBot="1">
      <c r="A13" s="64" t="s">
        <v>140</v>
      </c>
      <c r="B13" s="67">
        <v>643503</v>
      </c>
      <c r="C13">
        <f t="shared" si="0"/>
        <v>9.0112177585277963E-3</v>
      </c>
    </row>
    <row r="14" spans="1:3" ht="15" thickBot="1">
      <c r="A14" s="64" t="s">
        <v>146</v>
      </c>
      <c r="B14" s="67">
        <v>5897473</v>
      </c>
      <c r="C14">
        <f t="shared" si="0"/>
        <v>8.2584562042505166E-2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4CD4-EABD-4C19-AC30-45BA2D066FAC}">
  <dimension ref="A1:F10"/>
  <sheetViews>
    <sheetView workbookViewId="0">
      <selection activeCell="F2" sqref="F2"/>
    </sheetView>
  </sheetViews>
  <sheetFormatPr defaultColWidth="8.77734375" defaultRowHeight="14.4"/>
  <cols>
    <col min="1" max="1" width="15.77734375" customWidth="1"/>
    <col min="2" max="2" width="11.109375" customWidth="1"/>
    <col min="3" max="3" width="11" customWidth="1"/>
    <col min="4" max="4" width="12" customWidth="1"/>
    <col min="5" max="5" width="12.77734375" customWidth="1"/>
    <col min="6" max="6" width="104.109375" customWidth="1"/>
  </cols>
  <sheetData>
    <row r="1" spans="1:6">
      <c r="A1" s="69" t="s">
        <v>63</v>
      </c>
      <c r="B1" s="69" t="s">
        <v>10467</v>
      </c>
      <c r="C1" t="s">
        <v>10468</v>
      </c>
      <c r="D1" t="s">
        <v>10469</v>
      </c>
      <c r="E1" t="s">
        <v>243</v>
      </c>
      <c r="F1" t="s">
        <v>10680</v>
      </c>
    </row>
    <row r="2" spans="1:6">
      <c r="A2" s="70" t="s">
        <v>10470</v>
      </c>
      <c r="B2" s="71">
        <v>47.1</v>
      </c>
      <c r="C2">
        <v>43.3</v>
      </c>
      <c r="D2">
        <v>58.1</v>
      </c>
      <c r="E2">
        <v>2017</v>
      </c>
      <c r="F2" t="s">
        <v>10904</v>
      </c>
    </row>
    <row r="3" spans="1:6">
      <c r="A3" s="70" t="s">
        <v>7281</v>
      </c>
      <c r="B3" s="71">
        <v>95.1</v>
      </c>
      <c r="C3">
        <v>87.1</v>
      </c>
      <c r="D3">
        <v>119</v>
      </c>
      <c r="E3">
        <v>2013</v>
      </c>
      <c r="F3" t="s">
        <v>10905</v>
      </c>
    </row>
    <row r="4" spans="1:6">
      <c r="A4" s="70" t="s">
        <v>10451</v>
      </c>
      <c r="B4" s="71">
        <v>95.2</v>
      </c>
      <c r="C4">
        <v>91.8</v>
      </c>
      <c r="D4">
        <v>101</v>
      </c>
      <c r="E4">
        <v>2013</v>
      </c>
      <c r="F4" t="s">
        <v>10905</v>
      </c>
    </row>
    <row r="5" spans="1:6">
      <c r="A5" s="70" t="s">
        <v>10471</v>
      </c>
      <c r="B5" s="71">
        <v>37.299999999999997</v>
      </c>
      <c r="C5">
        <v>32.799999999999997</v>
      </c>
      <c r="D5">
        <v>60.6</v>
      </c>
      <c r="E5">
        <v>2022</v>
      </c>
      <c r="F5" t="s">
        <v>10906</v>
      </c>
    </row>
    <row r="6" spans="1:6">
      <c r="A6" s="70" t="s">
        <v>10472</v>
      </c>
      <c r="B6" s="71">
        <v>196.9</v>
      </c>
      <c r="C6">
        <v>169.5</v>
      </c>
      <c r="D6">
        <v>269.8</v>
      </c>
      <c r="E6">
        <v>2013</v>
      </c>
      <c r="F6" t="s">
        <v>10905</v>
      </c>
    </row>
    <row r="7" spans="1:6">
      <c r="A7" s="70" t="s">
        <v>10452</v>
      </c>
      <c r="B7" s="71">
        <v>83.5</v>
      </c>
      <c r="C7">
        <v>69.3</v>
      </c>
      <c r="D7">
        <v>107.2</v>
      </c>
      <c r="E7">
        <v>2013</v>
      </c>
      <c r="F7" t="s">
        <v>10905</v>
      </c>
    </row>
    <row r="8" spans="1:6">
      <c r="A8" s="70" t="s">
        <v>10455</v>
      </c>
      <c r="B8" s="71">
        <v>34</v>
      </c>
      <c r="C8" s="71">
        <v>34</v>
      </c>
      <c r="D8" s="71">
        <v>34</v>
      </c>
      <c r="E8">
        <v>2020</v>
      </c>
      <c r="F8" t="s">
        <v>10907</v>
      </c>
    </row>
    <row r="9" spans="1:6">
      <c r="A9" s="70" t="s">
        <v>10453</v>
      </c>
      <c r="B9" s="71">
        <v>100.5</v>
      </c>
      <c r="C9">
        <v>90</v>
      </c>
      <c r="D9">
        <v>117.4</v>
      </c>
      <c r="E9">
        <v>2013</v>
      </c>
      <c r="F9" t="s">
        <v>10905</v>
      </c>
    </row>
    <row r="10" spans="1:6">
      <c r="A10" s="70" t="s">
        <v>10473</v>
      </c>
      <c r="B10" s="72">
        <v>47.8</v>
      </c>
      <c r="C10">
        <v>43.8</v>
      </c>
      <c r="D10">
        <v>52.1</v>
      </c>
      <c r="E10">
        <v>2013</v>
      </c>
      <c r="F10" t="s">
        <v>10905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2628-C795-4B10-B821-B6FE4C119E16}">
  <dimension ref="A1:D8"/>
  <sheetViews>
    <sheetView workbookViewId="0">
      <selection activeCell="E3" sqref="E3"/>
    </sheetView>
  </sheetViews>
  <sheetFormatPr defaultColWidth="8.77734375" defaultRowHeight="14.4"/>
  <cols>
    <col min="1" max="1" width="17" bestFit="1" customWidth="1"/>
    <col min="2" max="2" width="9.6640625" bestFit="1" customWidth="1"/>
    <col min="3" max="3" width="99.77734375" style="3" bestFit="1" customWidth="1"/>
  </cols>
  <sheetData>
    <row r="1" spans="1:4">
      <c r="A1" t="s">
        <v>37</v>
      </c>
      <c r="B1" t="s">
        <v>36</v>
      </c>
      <c r="C1" s="3" t="s">
        <v>63</v>
      </c>
      <c r="D1" t="s">
        <v>325</v>
      </c>
    </row>
    <row r="2" spans="1:4" ht="43.2">
      <c r="A2" t="s">
        <v>10695</v>
      </c>
      <c r="B2">
        <v>17</v>
      </c>
      <c r="C2" s="105" t="s">
        <v>10944</v>
      </c>
    </row>
    <row r="3" spans="1:4" ht="43.2">
      <c r="A3" t="s">
        <v>10696</v>
      </c>
      <c r="B3">
        <v>19</v>
      </c>
      <c r="C3" s="105" t="s">
        <v>10944</v>
      </c>
      <c r="D3" t="s">
        <v>10697</v>
      </c>
    </row>
    <row r="4" spans="1:4">
      <c r="A4" t="s">
        <v>64</v>
      </c>
      <c r="B4">
        <v>0.5</v>
      </c>
      <c r="C4" s="104" t="s">
        <v>10943</v>
      </c>
    </row>
    <row r="5" spans="1:4" ht="28.8">
      <c r="A5" t="s">
        <v>66</v>
      </c>
      <c r="B5">
        <v>0.1</v>
      </c>
      <c r="C5" s="104" t="s">
        <v>10900</v>
      </c>
    </row>
    <row r="6" spans="1:4" ht="28.8">
      <c r="A6" t="s">
        <v>65</v>
      </c>
      <c r="B6">
        <v>0.1</v>
      </c>
      <c r="C6" s="104" t="s">
        <v>10900</v>
      </c>
    </row>
    <row r="7" spans="1:4">
      <c r="A7" t="s">
        <v>228</v>
      </c>
      <c r="B7">
        <v>0.28000000000000003</v>
      </c>
      <c r="C7" s="104" t="s">
        <v>10901</v>
      </c>
    </row>
    <row r="8" spans="1:4">
      <c r="A8" t="s">
        <v>229</v>
      </c>
      <c r="B8">
        <v>0.05</v>
      </c>
      <c r="C8" s="104" t="s">
        <v>10902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B5C1-6C3A-5444-84A8-D7D6526EAA64}">
  <dimension ref="A1:C50"/>
  <sheetViews>
    <sheetView workbookViewId="0">
      <selection activeCell="D19" sqref="D19"/>
    </sheetView>
  </sheetViews>
  <sheetFormatPr defaultColWidth="8.77734375" defaultRowHeight="14.4"/>
  <cols>
    <col min="1" max="1" width="39.109375" customWidth="1"/>
    <col min="3" max="3" width="28.77734375" style="73" customWidth="1"/>
  </cols>
  <sheetData>
    <row r="1" spans="1:3">
      <c r="A1" t="s">
        <v>42</v>
      </c>
      <c r="B1" t="s">
        <v>10448</v>
      </c>
      <c r="C1" s="73" t="s">
        <v>10474</v>
      </c>
    </row>
    <row r="2" spans="1:3">
      <c r="A2" t="s">
        <v>74</v>
      </c>
      <c r="B2" t="s">
        <v>73</v>
      </c>
      <c r="C2" s="73">
        <v>23.53</v>
      </c>
    </row>
    <row r="3" spans="1:3">
      <c r="A3" t="s">
        <v>125</v>
      </c>
      <c r="B3" t="s">
        <v>124</v>
      </c>
      <c r="C3" s="73">
        <v>23.15</v>
      </c>
    </row>
    <row r="4" spans="1:3">
      <c r="A4" t="s">
        <v>137</v>
      </c>
      <c r="B4" t="s">
        <v>136</v>
      </c>
      <c r="C4" s="73">
        <v>21.68</v>
      </c>
    </row>
    <row r="5" spans="1:3">
      <c r="A5" t="s">
        <v>189</v>
      </c>
      <c r="B5" t="s">
        <v>188</v>
      </c>
      <c r="C5" s="73">
        <v>28.47</v>
      </c>
    </row>
    <row r="6" spans="1:3">
      <c r="A6" t="s">
        <v>187</v>
      </c>
      <c r="B6" t="s">
        <v>186</v>
      </c>
      <c r="C6" s="73">
        <v>27.11</v>
      </c>
    </row>
    <row r="7" spans="1:3">
      <c r="A7" t="s">
        <v>185</v>
      </c>
      <c r="B7" t="s">
        <v>184</v>
      </c>
      <c r="C7" s="73">
        <v>28.7</v>
      </c>
    </row>
    <row r="8" spans="1:3">
      <c r="A8" t="s">
        <v>183</v>
      </c>
      <c r="B8" t="s">
        <v>182</v>
      </c>
      <c r="C8" s="73">
        <v>25.12</v>
      </c>
    </row>
    <row r="9" spans="1:3">
      <c r="A9" t="s">
        <v>134</v>
      </c>
      <c r="B9" t="s">
        <v>134</v>
      </c>
      <c r="C9" s="73">
        <v>29.14</v>
      </c>
    </row>
    <row r="10" spans="1:3">
      <c r="A10" t="s">
        <v>133</v>
      </c>
      <c r="B10" t="s">
        <v>132</v>
      </c>
      <c r="C10" s="73">
        <v>22.22</v>
      </c>
    </row>
    <row r="11" spans="1:3">
      <c r="A11" t="s">
        <v>131</v>
      </c>
      <c r="B11" t="s">
        <v>130</v>
      </c>
      <c r="C11" s="73">
        <v>23.05</v>
      </c>
    </row>
    <row r="12" spans="1:3">
      <c r="A12" t="s">
        <v>123</v>
      </c>
      <c r="B12" t="s">
        <v>122</v>
      </c>
      <c r="C12" s="73">
        <v>22.82</v>
      </c>
    </row>
    <row r="13" spans="1:3">
      <c r="A13" t="s">
        <v>97</v>
      </c>
      <c r="B13" t="s">
        <v>96</v>
      </c>
      <c r="C13" s="73">
        <v>24.83</v>
      </c>
    </row>
    <row r="14" spans="1:3">
      <c r="A14" t="s">
        <v>95</v>
      </c>
      <c r="B14" t="s">
        <v>94</v>
      </c>
      <c r="C14" s="73">
        <v>24</v>
      </c>
    </row>
    <row r="15" spans="1:3">
      <c r="A15" t="s">
        <v>93</v>
      </c>
      <c r="B15" t="s">
        <v>92</v>
      </c>
      <c r="C15" s="73">
        <v>24.14</v>
      </c>
    </row>
    <row r="16" spans="1:3">
      <c r="A16" t="s">
        <v>91</v>
      </c>
      <c r="B16" t="s">
        <v>90</v>
      </c>
      <c r="C16" s="73">
        <v>23.45</v>
      </c>
    </row>
    <row r="17" spans="1:3">
      <c r="A17" t="s">
        <v>86</v>
      </c>
      <c r="B17" t="s">
        <v>85</v>
      </c>
      <c r="C17" s="73">
        <v>23.67</v>
      </c>
    </row>
    <row r="18" spans="1:3">
      <c r="A18" t="s">
        <v>84</v>
      </c>
      <c r="B18" t="s">
        <v>83</v>
      </c>
      <c r="C18" s="73">
        <v>22.83</v>
      </c>
    </row>
    <row r="19" spans="1:3">
      <c r="A19" t="s">
        <v>82</v>
      </c>
      <c r="B19" t="s">
        <v>81</v>
      </c>
      <c r="C19" s="73">
        <v>23.9</v>
      </c>
    </row>
    <row r="20" spans="1:3">
      <c r="A20" t="s">
        <v>80</v>
      </c>
      <c r="B20" t="s">
        <v>79</v>
      </c>
      <c r="C20" s="73">
        <v>26.48</v>
      </c>
    </row>
    <row r="21" spans="1:3">
      <c r="A21" t="s">
        <v>175</v>
      </c>
      <c r="B21" t="s">
        <v>174</v>
      </c>
      <c r="C21" s="73">
        <v>28.99</v>
      </c>
    </row>
    <row r="22" spans="1:3">
      <c r="A22" t="s">
        <v>173</v>
      </c>
      <c r="B22" t="s">
        <v>172</v>
      </c>
      <c r="C22" s="73">
        <v>23.69</v>
      </c>
    </row>
    <row r="23" spans="1:3">
      <c r="A23" t="s">
        <v>78</v>
      </c>
      <c r="B23" t="s">
        <v>77</v>
      </c>
      <c r="C23" s="73">
        <v>26.97</v>
      </c>
    </row>
    <row r="24" spans="1:3">
      <c r="A24" t="s">
        <v>76</v>
      </c>
      <c r="B24" t="s">
        <v>75</v>
      </c>
      <c r="C24" s="73">
        <v>22.08</v>
      </c>
    </row>
    <row r="25" spans="1:3">
      <c r="A25" t="s">
        <v>115</v>
      </c>
      <c r="B25" t="s">
        <v>114</v>
      </c>
      <c r="C25" s="73">
        <v>23.16</v>
      </c>
    </row>
    <row r="26" spans="1:3">
      <c r="A26" t="s">
        <v>113</v>
      </c>
      <c r="B26" t="s">
        <v>112</v>
      </c>
      <c r="C26" s="73">
        <v>23.57</v>
      </c>
    </row>
    <row r="27" spans="1:3">
      <c r="A27" t="s">
        <v>111</v>
      </c>
      <c r="B27" t="s">
        <v>110</v>
      </c>
      <c r="C27" s="73">
        <v>23.55</v>
      </c>
    </row>
    <row r="28" spans="1:3">
      <c r="A28" t="s">
        <v>155</v>
      </c>
      <c r="B28" t="s">
        <v>154</v>
      </c>
      <c r="C28" s="73">
        <v>24.2</v>
      </c>
    </row>
    <row r="29" spans="1:3">
      <c r="A29" t="s">
        <v>153</v>
      </c>
      <c r="B29" t="s">
        <v>152</v>
      </c>
      <c r="C29" s="73">
        <v>25.61</v>
      </c>
    </row>
    <row r="30" spans="1:3">
      <c r="A30" t="s">
        <v>151</v>
      </c>
      <c r="B30" t="s">
        <v>150</v>
      </c>
      <c r="C30" s="73">
        <v>28.87</v>
      </c>
    </row>
    <row r="31" spans="1:3">
      <c r="A31" t="s">
        <v>181</v>
      </c>
      <c r="B31" t="s">
        <v>180</v>
      </c>
      <c r="C31" s="73">
        <v>22.01</v>
      </c>
    </row>
    <row r="32" spans="1:3">
      <c r="A32" t="s">
        <v>179</v>
      </c>
      <c r="B32" t="s">
        <v>178</v>
      </c>
      <c r="C32" s="73">
        <v>27.68</v>
      </c>
    </row>
    <row r="33" spans="1:3">
      <c r="A33" t="s">
        <v>177</v>
      </c>
      <c r="B33" t="s">
        <v>176</v>
      </c>
      <c r="C33" s="73">
        <v>23.28</v>
      </c>
    </row>
    <row r="34" spans="1:3">
      <c r="A34" t="s">
        <v>72</v>
      </c>
      <c r="B34" t="s">
        <v>71</v>
      </c>
      <c r="C34" s="73">
        <v>26.99</v>
      </c>
    </row>
    <row r="35" spans="1:3">
      <c r="A35" t="s">
        <v>193</v>
      </c>
      <c r="B35" t="s">
        <v>192</v>
      </c>
      <c r="C35" s="73">
        <v>23.74</v>
      </c>
    </row>
    <row r="36" spans="1:3">
      <c r="A36" t="s">
        <v>191</v>
      </c>
      <c r="B36" t="s">
        <v>190</v>
      </c>
      <c r="C36" s="73">
        <v>22.84</v>
      </c>
    </row>
    <row r="37" spans="1:3">
      <c r="A37" t="s">
        <v>171</v>
      </c>
      <c r="B37" t="s">
        <v>170</v>
      </c>
      <c r="C37" s="73">
        <v>25.22</v>
      </c>
    </row>
    <row r="38" spans="1:3">
      <c r="A38" t="s">
        <v>169</v>
      </c>
      <c r="B38" t="s">
        <v>168</v>
      </c>
      <c r="C38" s="73">
        <v>24.38</v>
      </c>
    </row>
    <row r="39" spans="1:3">
      <c r="A39" t="s">
        <v>167</v>
      </c>
      <c r="B39" t="s">
        <v>166</v>
      </c>
      <c r="C39" s="73">
        <v>27.21</v>
      </c>
    </row>
    <row r="40" spans="1:3">
      <c r="A40" t="s">
        <v>165</v>
      </c>
      <c r="B40" t="s">
        <v>164</v>
      </c>
      <c r="C40" s="73">
        <v>22.48</v>
      </c>
    </row>
    <row r="41" spans="1:3">
      <c r="A41" t="s">
        <v>163</v>
      </c>
      <c r="B41" t="s">
        <v>162</v>
      </c>
      <c r="C41" s="73">
        <v>23.52</v>
      </c>
    </row>
    <row r="42" spans="1:3">
      <c r="A42" t="s">
        <v>161</v>
      </c>
      <c r="B42" t="s">
        <v>160</v>
      </c>
      <c r="C42" s="73">
        <v>22.91</v>
      </c>
    </row>
    <row r="43" spans="1:3">
      <c r="A43" t="s">
        <v>159</v>
      </c>
      <c r="B43" t="s">
        <v>158</v>
      </c>
      <c r="C43" s="73">
        <v>22.92</v>
      </c>
    </row>
    <row r="44" spans="1:3">
      <c r="A44" t="s">
        <v>157</v>
      </c>
      <c r="B44" t="s">
        <v>156</v>
      </c>
      <c r="C44" s="73">
        <v>23.69</v>
      </c>
    </row>
    <row r="45" spans="1:3">
      <c r="A45" t="s">
        <v>141</v>
      </c>
      <c r="B45" t="s">
        <v>138</v>
      </c>
      <c r="C45" s="73">
        <v>24.1</v>
      </c>
    </row>
    <row r="46" spans="1:3">
      <c r="A46" t="s">
        <v>139</v>
      </c>
      <c r="B46" t="s">
        <v>140</v>
      </c>
      <c r="C46" s="73">
        <v>24.42</v>
      </c>
    </row>
    <row r="47" spans="1:3">
      <c r="A47" t="s">
        <v>149</v>
      </c>
      <c r="B47" t="s">
        <v>148</v>
      </c>
      <c r="C47" s="73">
        <v>29.16</v>
      </c>
    </row>
    <row r="48" spans="1:3">
      <c r="A48" t="s">
        <v>147</v>
      </c>
      <c r="B48" t="s">
        <v>146</v>
      </c>
      <c r="C48" s="73">
        <v>21.53</v>
      </c>
    </row>
    <row r="49" spans="1:3">
      <c r="A49" t="s">
        <v>145</v>
      </c>
      <c r="B49" t="s">
        <v>144</v>
      </c>
      <c r="C49" s="73">
        <v>24.72</v>
      </c>
    </row>
    <row r="50" spans="1:3">
      <c r="A50" t="s">
        <v>143</v>
      </c>
      <c r="B50" t="s">
        <v>142</v>
      </c>
      <c r="C50" s="73">
        <v>27.38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0E5F-5CC9-444D-A972-1195AA6F649C}">
  <dimension ref="A1:C17"/>
  <sheetViews>
    <sheetView workbookViewId="0">
      <selection activeCell="K27" sqref="K27"/>
    </sheetView>
  </sheetViews>
  <sheetFormatPr defaultColWidth="8.77734375" defaultRowHeight="14.4"/>
  <cols>
    <col min="2" max="2" width="17.77734375" customWidth="1"/>
    <col min="3" max="3" width="22" customWidth="1"/>
  </cols>
  <sheetData>
    <row r="1" spans="1:3">
      <c r="A1" t="s">
        <v>10414</v>
      </c>
      <c r="B1" t="s">
        <v>10484</v>
      </c>
      <c r="C1" t="s">
        <v>10485</v>
      </c>
    </row>
    <row r="2" spans="1:3">
      <c r="A2">
        <v>2007</v>
      </c>
      <c r="B2">
        <v>7.0000000000000007E-2</v>
      </c>
      <c r="C2">
        <v>2.4E-2</v>
      </c>
    </row>
    <row r="3" spans="1:3">
      <c r="A3">
        <v>2008</v>
      </c>
      <c r="B3">
        <v>7.0000000000000007E-2</v>
      </c>
      <c r="C3">
        <v>2.4E-2</v>
      </c>
    </row>
    <row r="4" spans="1:3">
      <c r="A4">
        <v>2009</v>
      </c>
      <c r="B4">
        <v>7.0000000000000007E-2</v>
      </c>
      <c r="C4">
        <v>2.4E-2</v>
      </c>
    </row>
    <row r="5" spans="1:3">
      <c r="A5">
        <v>2010</v>
      </c>
      <c r="B5">
        <v>0.08</v>
      </c>
      <c r="C5">
        <v>2.5000000000000001E-2</v>
      </c>
    </row>
    <row r="6" spans="1:3">
      <c r="A6">
        <v>2011</v>
      </c>
      <c r="B6">
        <v>0.08</v>
      </c>
      <c r="C6">
        <v>3.1E-2</v>
      </c>
    </row>
    <row r="7" spans="1:3">
      <c r="A7">
        <v>2012</v>
      </c>
      <c r="B7">
        <v>1.0999999999999999E-2</v>
      </c>
      <c r="C7">
        <v>3.1E-2</v>
      </c>
    </row>
    <row r="8" spans="1:3">
      <c r="A8">
        <v>2013</v>
      </c>
      <c r="B8">
        <v>1.0999999999999999E-2</v>
      </c>
      <c r="C8">
        <v>3.1E-2</v>
      </c>
    </row>
    <row r="9" spans="1:3">
      <c r="A9">
        <v>2014</v>
      </c>
      <c r="B9">
        <v>1.0999999999999999E-2</v>
      </c>
      <c r="C9">
        <v>0.03</v>
      </c>
    </row>
    <row r="10" spans="1:3">
      <c r="A10">
        <v>2015</v>
      </c>
      <c r="B10">
        <v>0.01</v>
      </c>
      <c r="C10">
        <v>2.8000000000000001E-2</v>
      </c>
    </row>
    <row r="11" spans="1:3">
      <c r="A11">
        <v>2016</v>
      </c>
      <c r="B11">
        <v>1.0999999999999999E-2</v>
      </c>
      <c r="C11">
        <v>0.03</v>
      </c>
    </row>
    <row r="12" spans="1:3">
      <c r="A12">
        <v>2017</v>
      </c>
      <c r="B12">
        <v>1.2E-2</v>
      </c>
      <c r="C12">
        <v>3.3000000000000002E-2</v>
      </c>
    </row>
    <row r="13" spans="1:3">
      <c r="A13">
        <v>2018</v>
      </c>
      <c r="B13">
        <v>1.4E-2</v>
      </c>
      <c r="C13">
        <v>0.03</v>
      </c>
    </row>
    <row r="14" spans="1:3">
      <c r="A14">
        <v>2019</v>
      </c>
      <c r="B14">
        <v>1.4E-2</v>
      </c>
      <c r="C14">
        <v>0.03</v>
      </c>
    </row>
    <row r="15" spans="1:3">
      <c r="A15">
        <v>2020</v>
      </c>
      <c r="B15">
        <v>1.4E-2</v>
      </c>
      <c r="C15">
        <v>3.2000000000000001E-2</v>
      </c>
    </row>
    <row r="16" spans="1:3">
      <c r="A16">
        <v>2021</v>
      </c>
      <c r="B16">
        <v>1.4E-2</v>
      </c>
      <c r="C16">
        <v>3.1E-2</v>
      </c>
    </row>
    <row r="17" spans="1:3">
      <c r="A17">
        <v>2022</v>
      </c>
      <c r="B17">
        <v>1.4E-2</v>
      </c>
      <c r="C17">
        <v>3.2000000000000001E-2</v>
      </c>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1CD1-4E69-4BDF-A215-BF61D0CCC6B1}">
  <dimension ref="A1:J18"/>
  <sheetViews>
    <sheetView workbookViewId="0">
      <selection activeCell="E20" sqref="E20"/>
    </sheetView>
  </sheetViews>
  <sheetFormatPr defaultColWidth="8.77734375" defaultRowHeight="14.4"/>
  <cols>
    <col min="1" max="1" width="9.6640625" bestFit="1" customWidth="1"/>
    <col min="2" max="2" width="10" bestFit="1" customWidth="1"/>
    <col min="3" max="3" width="11.77734375" bestFit="1" customWidth="1"/>
    <col min="4" max="4" width="12.44140625" bestFit="1" customWidth="1"/>
    <col min="5" max="5" width="11.6640625" bestFit="1" customWidth="1"/>
    <col min="6" max="6" width="16.109375" bestFit="1" customWidth="1"/>
    <col min="7" max="7" width="15.109375" bestFit="1" customWidth="1"/>
    <col min="8" max="8" width="6.6640625" bestFit="1" customWidth="1"/>
    <col min="9" max="9" width="13.44140625" bestFit="1" customWidth="1"/>
    <col min="10" max="10" width="15.44140625" bestFit="1" customWidth="1"/>
  </cols>
  <sheetData>
    <row r="1" spans="1:10">
      <c r="A1" t="s">
        <v>10567</v>
      </c>
      <c r="B1" t="s">
        <v>10568</v>
      </c>
      <c r="C1" t="s">
        <v>10569</v>
      </c>
      <c r="D1" t="s">
        <v>10570</v>
      </c>
      <c r="E1" t="s">
        <v>10571</v>
      </c>
      <c r="F1" t="s">
        <v>10572</v>
      </c>
      <c r="G1" t="s">
        <v>10573</v>
      </c>
      <c r="H1" t="s">
        <v>10667</v>
      </c>
      <c r="I1" t="s">
        <v>10694</v>
      </c>
      <c r="J1" t="s">
        <v>10734</v>
      </c>
    </row>
    <row r="2" spans="1:10">
      <c r="A2" s="1">
        <v>2</v>
      </c>
      <c r="B2" s="1" t="s">
        <v>94</v>
      </c>
      <c r="C2">
        <v>60</v>
      </c>
      <c r="D2">
        <v>18790</v>
      </c>
      <c r="E2">
        <f>D2</f>
        <v>18790</v>
      </c>
      <c r="F2">
        <f>E2/(SUM($E$2:$E$18))</f>
        <v>7.0306332059911922E-2</v>
      </c>
      <c r="G2">
        <v>0.02</v>
      </c>
      <c r="H2">
        <v>1.83E-2</v>
      </c>
      <c r="I2">
        <v>12</v>
      </c>
      <c r="J2">
        <v>2009</v>
      </c>
    </row>
    <row r="3" spans="1:10">
      <c r="A3" s="1" t="s">
        <v>10574</v>
      </c>
      <c r="B3" s="1" t="s">
        <v>94</v>
      </c>
      <c r="C3">
        <v>31</v>
      </c>
      <c r="D3">
        <v>28027</v>
      </c>
      <c r="E3">
        <f>D3/2</f>
        <v>14013.5</v>
      </c>
      <c r="F3">
        <f t="shared" ref="F3:F18" si="0">E3/(SUM($E$2:$E$18))</f>
        <v>5.2434155631802856E-2</v>
      </c>
      <c r="G3">
        <v>4.1000000000000002E-2</v>
      </c>
      <c r="H3">
        <v>1.4E-2</v>
      </c>
      <c r="I3">
        <v>6</v>
      </c>
      <c r="J3">
        <v>2009</v>
      </c>
    </row>
    <row r="4" spans="1:10">
      <c r="A4" s="1" t="s">
        <v>10575</v>
      </c>
      <c r="B4" s="1" t="s">
        <v>94</v>
      </c>
      <c r="C4">
        <v>31</v>
      </c>
      <c r="D4">
        <v>28027</v>
      </c>
      <c r="E4">
        <f>D4/2</f>
        <v>14013.5</v>
      </c>
      <c r="F4">
        <f t="shared" si="0"/>
        <v>5.2434155631802856E-2</v>
      </c>
      <c r="G4">
        <v>3.7999999999999999E-2</v>
      </c>
      <c r="H4">
        <v>1.37E-2</v>
      </c>
      <c r="I4">
        <v>4</v>
      </c>
      <c r="J4">
        <v>2009</v>
      </c>
    </row>
    <row r="5" spans="1:10">
      <c r="A5" s="1" t="s">
        <v>10576</v>
      </c>
      <c r="B5" s="1" t="s">
        <v>94</v>
      </c>
      <c r="C5">
        <v>30</v>
      </c>
      <c r="D5">
        <v>39024</v>
      </c>
      <c r="E5">
        <f>D5/2</f>
        <v>19512</v>
      </c>
      <c r="F5">
        <f t="shared" si="0"/>
        <v>7.3007831354603592E-2</v>
      </c>
      <c r="G5">
        <v>3.1E-2</v>
      </c>
      <c r="H5">
        <v>2.7199999999999998E-2</v>
      </c>
      <c r="I5">
        <v>12</v>
      </c>
      <c r="J5">
        <v>2009</v>
      </c>
    </row>
    <row r="6" spans="1:10">
      <c r="A6" s="1" t="s">
        <v>10577</v>
      </c>
      <c r="B6" s="1" t="s">
        <v>94</v>
      </c>
      <c r="C6">
        <v>30</v>
      </c>
      <c r="D6">
        <v>39024</v>
      </c>
      <c r="E6">
        <f>D6/2</f>
        <v>19512</v>
      </c>
      <c r="F6">
        <f t="shared" si="0"/>
        <v>7.3007831354603592E-2</v>
      </c>
      <c r="G6">
        <v>2.1999999999999999E-2</v>
      </c>
      <c r="H6">
        <v>2.2599999999999999E-2</v>
      </c>
      <c r="I6">
        <v>4</v>
      </c>
      <c r="J6">
        <v>2009</v>
      </c>
    </row>
    <row r="7" spans="1:10">
      <c r="A7" s="1">
        <v>5</v>
      </c>
      <c r="B7" s="1" t="s">
        <v>186</v>
      </c>
      <c r="C7">
        <v>40</v>
      </c>
      <c r="D7">
        <v>7254</v>
      </c>
      <c r="E7">
        <f t="shared" ref="E7:E18" si="1">D7</f>
        <v>7254</v>
      </c>
      <c r="F7">
        <f t="shared" si="0"/>
        <v>2.7142210365226242E-2</v>
      </c>
      <c r="G7">
        <v>1.7999999999999999E-2</v>
      </c>
      <c r="H7">
        <v>2.7E-2</v>
      </c>
      <c r="I7">
        <v>6</v>
      </c>
      <c r="J7">
        <v>2009</v>
      </c>
    </row>
    <row r="8" spans="1:10">
      <c r="A8" s="1">
        <v>6</v>
      </c>
      <c r="B8" s="1" t="s">
        <v>186</v>
      </c>
      <c r="C8">
        <v>19</v>
      </c>
      <c r="D8">
        <v>16947</v>
      </c>
      <c r="E8">
        <f t="shared" si="1"/>
        <v>16947</v>
      </c>
      <c r="F8">
        <f t="shared" si="0"/>
        <v>6.3410399649777932E-2</v>
      </c>
      <c r="G8">
        <v>5.2999999999999999E-2</v>
      </c>
      <c r="H8">
        <v>1.6400000000000001E-2</v>
      </c>
      <c r="I8">
        <v>4</v>
      </c>
      <c r="J8">
        <v>2009</v>
      </c>
    </row>
    <row r="9" spans="1:10">
      <c r="A9" s="1">
        <v>7</v>
      </c>
      <c r="B9" s="1" t="s">
        <v>188</v>
      </c>
      <c r="C9">
        <v>18</v>
      </c>
      <c r="D9">
        <v>23906</v>
      </c>
      <c r="E9">
        <f t="shared" si="1"/>
        <v>23906</v>
      </c>
      <c r="F9">
        <f t="shared" si="0"/>
        <v>8.9448811826729882E-2</v>
      </c>
      <c r="G9">
        <v>3.6999999999999998E-2</v>
      </c>
      <c r="H9">
        <v>2.4799999999999999E-2</v>
      </c>
      <c r="I9">
        <v>6</v>
      </c>
      <c r="J9">
        <v>2009</v>
      </c>
    </row>
    <row r="10" spans="1:10">
      <c r="A10" s="1">
        <v>8</v>
      </c>
      <c r="B10" s="1" t="s">
        <v>94</v>
      </c>
      <c r="C10">
        <v>39</v>
      </c>
      <c r="D10">
        <v>9861</v>
      </c>
      <c r="E10">
        <f t="shared" si="1"/>
        <v>9861</v>
      </c>
      <c r="F10">
        <f t="shared" si="0"/>
        <v>3.6896792998551968E-2</v>
      </c>
      <c r="G10">
        <v>1.2999999999999999E-2</v>
      </c>
      <c r="H10">
        <v>3.32E-2</v>
      </c>
      <c r="I10">
        <v>6</v>
      </c>
      <c r="J10">
        <v>2009</v>
      </c>
    </row>
    <row r="11" spans="1:10">
      <c r="A11" s="1">
        <v>9</v>
      </c>
      <c r="B11" s="1" t="s">
        <v>174</v>
      </c>
      <c r="C11">
        <v>30</v>
      </c>
      <c r="D11">
        <v>24808</v>
      </c>
      <c r="E11">
        <f t="shared" si="1"/>
        <v>24808</v>
      </c>
      <c r="F11">
        <f t="shared" si="0"/>
        <v>9.2823815100707557E-2</v>
      </c>
      <c r="G11">
        <v>3.7999999999999999E-2</v>
      </c>
      <c r="H11">
        <v>1.6299999999999999E-2</v>
      </c>
      <c r="I11">
        <v>6</v>
      </c>
      <c r="J11">
        <v>2009</v>
      </c>
    </row>
    <row r="12" spans="1:10">
      <c r="A12" s="1" t="s">
        <v>10578</v>
      </c>
      <c r="B12" s="1" t="s">
        <v>188</v>
      </c>
      <c r="C12">
        <v>30</v>
      </c>
      <c r="D12">
        <v>34893</v>
      </c>
      <c r="E12">
        <f>D12/2</f>
        <v>17446.5</v>
      </c>
      <c r="F12">
        <f t="shared" si="0"/>
        <v>6.5279373192296611E-2</v>
      </c>
      <c r="G12">
        <v>4.1000000000000002E-2</v>
      </c>
      <c r="H12">
        <v>1.9599999999999999E-2</v>
      </c>
      <c r="I12">
        <v>12</v>
      </c>
      <c r="J12">
        <v>2008</v>
      </c>
    </row>
    <row r="13" spans="1:10">
      <c r="A13" s="1" t="s">
        <v>10579</v>
      </c>
      <c r="B13" s="1" t="s">
        <v>188</v>
      </c>
      <c r="C13">
        <v>30</v>
      </c>
      <c r="D13">
        <v>34893</v>
      </c>
      <c r="E13">
        <f>D13/2</f>
        <v>17446.5</v>
      </c>
      <c r="F13">
        <f t="shared" si="0"/>
        <v>6.5279373192296611E-2</v>
      </c>
      <c r="G13">
        <v>0.03</v>
      </c>
      <c r="H13">
        <v>1.49E-2</v>
      </c>
      <c r="I13">
        <v>4</v>
      </c>
      <c r="J13">
        <v>2008</v>
      </c>
    </row>
    <row r="14" spans="1:10">
      <c r="A14" s="1">
        <v>12</v>
      </c>
      <c r="B14" s="1" t="s">
        <v>188</v>
      </c>
      <c r="C14">
        <v>39</v>
      </c>
      <c r="D14">
        <v>5570</v>
      </c>
      <c r="E14">
        <f t="shared" si="1"/>
        <v>5570</v>
      </c>
      <c r="F14">
        <f t="shared" si="0"/>
        <v>2.0841206470128229E-2</v>
      </c>
      <c r="G14">
        <v>4.4999999999999998E-2</v>
      </c>
      <c r="H14">
        <v>1.3899999999999999E-2</v>
      </c>
      <c r="I14">
        <v>12</v>
      </c>
      <c r="J14">
        <v>2009</v>
      </c>
    </row>
    <row r="15" spans="1:10">
      <c r="A15" s="1">
        <v>13</v>
      </c>
      <c r="B15" s="1" t="s">
        <v>188</v>
      </c>
      <c r="C15">
        <v>20</v>
      </c>
      <c r="D15">
        <v>3852</v>
      </c>
      <c r="E15">
        <f t="shared" si="1"/>
        <v>3852</v>
      </c>
      <c r="F15">
        <f t="shared" si="0"/>
        <v>1.4412985156720634E-2</v>
      </c>
      <c r="G15">
        <v>5.2999999999999999E-2</v>
      </c>
      <c r="H15">
        <v>1.44E-2</v>
      </c>
      <c r="I15">
        <v>4</v>
      </c>
      <c r="J15">
        <v>2009</v>
      </c>
    </row>
    <row r="16" spans="1:10">
      <c r="A16" s="1">
        <v>15</v>
      </c>
      <c r="B16" s="1" t="s">
        <v>188</v>
      </c>
      <c r="C16">
        <v>37</v>
      </c>
      <c r="D16">
        <v>19663</v>
      </c>
      <c r="E16">
        <f t="shared" si="1"/>
        <v>19663</v>
      </c>
      <c r="F16">
        <f t="shared" si="0"/>
        <v>7.3572826359449076E-2</v>
      </c>
      <c r="G16">
        <v>2.1999999999999999E-2</v>
      </c>
      <c r="H16">
        <v>1.89E-2</v>
      </c>
      <c r="I16">
        <v>6</v>
      </c>
      <c r="J16">
        <v>2009</v>
      </c>
    </row>
    <row r="17" spans="1:10">
      <c r="A17" s="1">
        <v>16</v>
      </c>
      <c r="B17" s="1" t="s">
        <v>188</v>
      </c>
      <c r="C17">
        <v>37</v>
      </c>
      <c r="D17">
        <v>24761</v>
      </c>
      <c r="E17">
        <f t="shared" si="1"/>
        <v>24761</v>
      </c>
      <c r="F17">
        <f t="shared" si="0"/>
        <v>9.2647955728338421E-2</v>
      </c>
      <c r="G17">
        <v>2.1000000000000001E-2</v>
      </c>
      <c r="H17">
        <v>3.1399999999999997E-2</v>
      </c>
      <c r="I17">
        <v>12</v>
      </c>
      <c r="J17">
        <v>2008</v>
      </c>
    </row>
    <row r="18" spans="1:10">
      <c r="A18" s="1">
        <v>17</v>
      </c>
      <c r="B18" s="1" t="s">
        <v>188</v>
      </c>
      <c r="C18">
        <v>16</v>
      </c>
      <c r="D18">
        <v>9903</v>
      </c>
      <c r="E18">
        <f t="shared" si="1"/>
        <v>9903</v>
      </c>
      <c r="F18">
        <f t="shared" si="0"/>
        <v>3.7053943927052038E-2</v>
      </c>
      <c r="G18">
        <v>4.7E-2</v>
      </c>
      <c r="H18">
        <v>1.84E-2</v>
      </c>
      <c r="I18">
        <v>4</v>
      </c>
      <c r="J18">
        <v>2008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E58D-899B-4202-8075-2574928ABE2F}">
  <dimension ref="A1:E30"/>
  <sheetViews>
    <sheetView workbookViewId="0">
      <selection activeCell="D2" sqref="D2"/>
    </sheetView>
  </sheetViews>
  <sheetFormatPr defaultColWidth="8.77734375" defaultRowHeight="14.4"/>
  <cols>
    <col min="1" max="1" width="8.77734375" bestFit="1" customWidth="1"/>
    <col min="2" max="2" width="14.33203125" bestFit="1" customWidth="1"/>
    <col min="3" max="3" width="18.109375" bestFit="1" customWidth="1"/>
    <col min="4" max="4" width="11.44140625" bestFit="1" customWidth="1"/>
    <col min="5" max="5" width="10.109375" bestFit="1" customWidth="1"/>
  </cols>
  <sheetData>
    <row r="1" spans="1:5">
      <c r="A1" t="s">
        <v>27</v>
      </c>
      <c r="B1" t="s">
        <v>10581</v>
      </c>
      <c r="C1" t="s">
        <v>10632</v>
      </c>
      <c r="D1" t="s">
        <v>10580</v>
      </c>
      <c r="E1" t="s">
        <v>10582</v>
      </c>
    </row>
    <row r="2" spans="1:5">
      <c r="A2" s="88">
        <v>1995</v>
      </c>
      <c r="B2" s="87">
        <v>546504</v>
      </c>
      <c r="C2" s="87">
        <v>7841</v>
      </c>
      <c r="D2">
        <v>0.49399999999999999</v>
      </c>
      <c r="E2">
        <v>0.219</v>
      </c>
    </row>
    <row r="3" spans="1:5">
      <c r="A3" s="88">
        <v>1996</v>
      </c>
      <c r="B3" s="87">
        <v>576382</v>
      </c>
      <c r="C3" s="87">
        <v>7400</v>
      </c>
      <c r="D3">
        <v>0.61099999999999999</v>
      </c>
      <c r="E3">
        <v>0.219</v>
      </c>
    </row>
    <row r="4" spans="1:5">
      <c r="A4" s="88">
        <v>1997</v>
      </c>
      <c r="B4" s="87">
        <v>583246</v>
      </c>
      <c r="C4" s="87">
        <v>7864</v>
      </c>
      <c r="D4">
        <v>0.56000000000000005</v>
      </c>
      <c r="E4">
        <v>0.219</v>
      </c>
    </row>
    <row r="5" spans="1:5">
      <c r="A5" s="88">
        <v>1998</v>
      </c>
      <c r="B5" s="87">
        <v>592352</v>
      </c>
      <c r="C5" s="87">
        <v>7032</v>
      </c>
      <c r="D5">
        <v>0.40300000000000002</v>
      </c>
      <c r="E5">
        <v>0.219</v>
      </c>
    </row>
    <row r="6" spans="1:5">
      <c r="A6" s="88">
        <v>1999</v>
      </c>
      <c r="B6" s="87">
        <v>611263</v>
      </c>
      <c r="C6" s="87">
        <v>7760</v>
      </c>
      <c r="D6">
        <v>0.498</v>
      </c>
      <c r="E6">
        <v>0.219</v>
      </c>
    </row>
    <row r="7" spans="1:5">
      <c r="A7" s="88">
        <v>2000</v>
      </c>
      <c r="B7" s="87">
        <v>631473</v>
      </c>
      <c r="C7" s="87">
        <v>7188</v>
      </c>
      <c r="D7">
        <v>0.85</v>
      </c>
      <c r="E7">
        <v>0.219</v>
      </c>
    </row>
    <row r="8" spans="1:5">
      <c r="A8" s="88">
        <v>2001</v>
      </c>
      <c r="B8" s="87">
        <v>604337</v>
      </c>
      <c r="C8" s="87">
        <v>6921</v>
      </c>
      <c r="D8">
        <v>0.72499999999999998</v>
      </c>
      <c r="E8">
        <v>0.219</v>
      </c>
    </row>
    <row r="9" spans="1:5">
      <c r="A9" s="88">
        <v>2002</v>
      </c>
      <c r="B9" s="87">
        <v>591489</v>
      </c>
      <c r="C9" s="87">
        <v>6682</v>
      </c>
      <c r="D9">
        <v>0.68700000000000006</v>
      </c>
      <c r="E9">
        <v>0.219</v>
      </c>
    </row>
    <row r="10" spans="1:5">
      <c r="A10" s="88">
        <v>2003</v>
      </c>
      <c r="B10" s="87">
        <v>576076</v>
      </c>
      <c r="C10" s="87">
        <v>5987</v>
      </c>
      <c r="D10">
        <v>0.82399999999999995</v>
      </c>
      <c r="E10">
        <v>0.219</v>
      </c>
    </row>
    <row r="11" spans="1:5">
      <c r="A11" s="88">
        <v>2004</v>
      </c>
      <c r="B11" s="87">
        <v>596551</v>
      </c>
      <c r="C11" s="87">
        <v>6189</v>
      </c>
      <c r="D11">
        <v>1.151</v>
      </c>
      <c r="E11">
        <v>0.219</v>
      </c>
    </row>
    <row r="12" spans="1:5">
      <c r="A12" s="88">
        <v>2005</v>
      </c>
      <c r="B12" s="87">
        <v>612831</v>
      </c>
      <c r="C12" s="87">
        <v>7006</v>
      </c>
      <c r="D12">
        <v>1.7150000000000001</v>
      </c>
      <c r="E12">
        <v>0.219</v>
      </c>
    </row>
    <row r="13" spans="1:5">
      <c r="A13" s="88">
        <v>2006</v>
      </c>
      <c r="B13" s="87">
        <v>596011</v>
      </c>
      <c r="C13" s="87">
        <v>6626</v>
      </c>
      <c r="D13">
        <v>1.923</v>
      </c>
      <c r="E13">
        <v>0.219</v>
      </c>
    </row>
    <row r="14" spans="1:5">
      <c r="A14" s="88">
        <v>2007</v>
      </c>
      <c r="B14" s="87">
        <v>592171</v>
      </c>
      <c r="C14" s="87">
        <v>6258</v>
      </c>
      <c r="D14">
        <v>2.1309999999999998</v>
      </c>
      <c r="E14">
        <v>0.219</v>
      </c>
    </row>
    <row r="15" spans="1:5">
      <c r="A15" s="88">
        <v>2008</v>
      </c>
      <c r="B15" s="87">
        <v>563111</v>
      </c>
      <c r="C15" s="87">
        <v>5603</v>
      </c>
      <c r="D15">
        <v>2.964</v>
      </c>
      <c r="E15">
        <v>0.219</v>
      </c>
    </row>
    <row r="16" spans="1:5">
      <c r="A16" s="88">
        <v>2009</v>
      </c>
      <c r="B16" s="87">
        <v>508514</v>
      </c>
      <c r="C16" s="87">
        <v>5261</v>
      </c>
      <c r="D16">
        <v>1.6639999999999999</v>
      </c>
      <c r="E16">
        <v>0.219</v>
      </c>
    </row>
    <row r="17" spans="1:5">
      <c r="A17" s="88">
        <v>2010</v>
      </c>
      <c r="B17" s="87">
        <v>522552</v>
      </c>
      <c r="C17" s="87">
        <v>5358</v>
      </c>
      <c r="D17">
        <v>2.149</v>
      </c>
      <c r="E17">
        <v>0.219</v>
      </c>
    </row>
    <row r="18" spans="1:5">
      <c r="A18" s="88">
        <v>2011</v>
      </c>
      <c r="B18" s="87">
        <v>520250</v>
      </c>
      <c r="C18" s="87">
        <v>5360</v>
      </c>
      <c r="D18">
        <v>2.9980000000000002</v>
      </c>
      <c r="E18">
        <v>0.219</v>
      </c>
    </row>
    <row r="19" spans="1:5">
      <c r="A19" s="88">
        <v>2012</v>
      </c>
      <c r="B19" s="87">
        <v>511717</v>
      </c>
      <c r="C19" s="87">
        <v>4975</v>
      </c>
      <c r="D19">
        <v>3.056</v>
      </c>
      <c r="E19">
        <v>0.219</v>
      </c>
    </row>
    <row r="20" spans="1:5">
      <c r="A20" s="88">
        <v>2013</v>
      </c>
      <c r="B20" s="87">
        <v>523555</v>
      </c>
      <c r="C20" s="87">
        <v>4429</v>
      </c>
      <c r="D20">
        <v>2.92</v>
      </c>
      <c r="E20">
        <v>0.219</v>
      </c>
    </row>
    <row r="21" spans="1:5">
      <c r="A21" s="88">
        <v>2014</v>
      </c>
      <c r="B21" s="87">
        <v>536524</v>
      </c>
      <c r="C21" s="87">
        <v>4298</v>
      </c>
      <c r="D21">
        <v>2.6930000000000001</v>
      </c>
      <c r="E21">
        <v>0.219</v>
      </c>
    </row>
    <row r="22" spans="1:5">
      <c r="A22" s="88">
        <v>2015</v>
      </c>
      <c r="B22" s="87">
        <v>565109</v>
      </c>
      <c r="C22" s="87">
        <v>4188</v>
      </c>
      <c r="D22">
        <v>1.522</v>
      </c>
      <c r="E22">
        <v>0.219</v>
      </c>
    </row>
    <row r="23" spans="1:5">
      <c r="A23" s="88">
        <v>2016</v>
      </c>
      <c r="B23" s="87">
        <v>590807</v>
      </c>
      <c r="C23" s="87">
        <v>4054</v>
      </c>
      <c r="D23">
        <v>1.252</v>
      </c>
      <c r="E23">
        <v>0.219</v>
      </c>
    </row>
    <row r="24" spans="1:5">
      <c r="A24" s="88">
        <v>2017</v>
      </c>
      <c r="B24" s="87">
        <v>613994</v>
      </c>
      <c r="C24" s="87">
        <v>4150</v>
      </c>
      <c r="D24">
        <v>1.5580000000000001</v>
      </c>
      <c r="E24">
        <v>0.219</v>
      </c>
    </row>
    <row r="25" spans="1:5">
      <c r="A25" s="88">
        <v>2018</v>
      </c>
      <c r="B25" s="87">
        <v>623061</v>
      </c>
      <c r="C25" s="87">
        <v>4436</v>
      </c>
      <c r="D25">
        <v>2.0270000000000001</v>
      </c>
      <c r="E25">
        <v>0.219</v>
      </c>
    </row>
    <row r="26" spans="1:5">
      <c r="A26" s="88">
        <v>2019</v>
      </c>
      <c r="B26" s="87">
        <v>636335</v>
      </c>
      <c r="C26" s="87">
        <v>4633</v>
      </c>
      <c r="D26">
        <v>1.879</v>
      </c>
      <c r="E26">
        <v>0.219</v>
      </c>
    </row>
    <row r="27" spans="1:5">
      <c r="A27" s="88">
        <v>2020</v>
      </c>
      <c r="B27" s="87">
        <v>393976</v>
      </c>
      <c r="C27" s="87">
        <v>4002</v>
      </c>
      <c r="D27">
        <v>1.099</v>
      </c>
      <c r="E27">
        <v>0.219</v>
      </c>
    </row>
    <row r="28" spans="1:5">
      <c r="A28" s="88">
        <v>2021</v>
      </c>
      <c r="B28" s="87">
        <v>500007</v>
      </c>
      <c r="C28" s="87">
        <v>4269</v>
      </c>
      <c r="D28">
        <v>1.8580000000000001</v>
      </c>
      <c r="E28">
        <v>0.219</v>
      </c>
    </row>
    <row r="29" spans="1:5">
      <c r="A29" s="88">
        <v>2022</v>
      </c>
      <c r="B29" s="87">
        <v>569294</v>
      </c>
      <c r="C29">
        <v>4419</v>
      </c>
      <c r="D29">
        <v>3.3740000000000001</v>
      </c>
      <c r="E29">
        <v>0.219</v>
      </c>
    </row>
    <row r="30" spans="1:5">
      <c r="A30" s="88">
        <v>2023</v>
      </c>
      <c r="B30" s="87">
        <v>602903</v>
      </c>
      <c r="C30">
        <v>4200</v>
      </c>
      <c r="D30">
        <v>2.6989999999999998</v>
      </c>
      <c r="E30">
        <v>0.219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CA57-5482-4F5F-A483-6379AC935E02}">
  <dimension ref="A1:E3"/>
  <sheetViews>
    <sheetView workbookViewId="0">
      <selection activeCell="A2" sqref="A2"/>
    </sheetView>
  </sheetViews>
  <sheetFormatPr defaultColWidth="8.77734375" defaultRowHeight="14.4"/>
  <cols>
    <col min="1" max="1" width="4.77734375" bestFit="1" customWidth="1"/>
    <col min="2" max="2" width="12.44140625" bestFit="1" customWidth="1"/>
    <col min="3" max="3" width="13.77734375" bestFit="1" customWidth="1"/>
    <col min="4" max="4" width="15.109375" bestFit="1" customWidth="1"/>
    <col min="5" max="5" width="13.77734375" bestFit="1" customWidth="1"/>
  </cols>
  <sheetData>
    <row r="1" spans="1:5">
      <c r="A1" t="s">
        <v>27</v>
      </c>
      <c r="B1" t="s">
        <v>10628</v>
      </c>
      <c r="C1" t="s">
        <v>10629</v>
      </c>
      <c r="D1" t="s">
        <v>10630</v>
      </c>
      <c r="E1" t="s">
        <v>10631</v>
      </c>
    </row>
    <row r="2" spans="1:5">
      <c r="A2">
        <v>2014</v>
      </c>
      <c r="B2">
        <v>411545</v>
      </c>
      <c r="C2">
        <v>146591</v>
      </c>
      <c r="D2">
        <v>9173</v>
      </c>
      <c r="E2">
        <v>47243</v>
      </c>
    </row>
    <row r="3" spans="1:5">
      <c r="A3">
        <v>2020</v>
      </c>
      <c r="B3">
        <v>327247</v>
      </c>
      <c r="C3">
        <v>83423</v>
      </c>
      <c r="D3">
        <v>7360</v>
      </c>
      <c r="E3">
        <v>50822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71D8-8B8F-406F-B87D-74F6F92B6665}">
  <dimension ref="A1:C52"/>
  <sheetViews>
    <sheetView workbookViewId="0">
      <selection activeCell="I1" sqref="I1"/>
    </sheetView>
  </sheetViews>
  <sheetFormatPr defaultColWidth="8.77734375" defaultRowHeight="14.4"/>
  <cols>
    <col min="1" max="1" width="17.33203125" bestFit="1" customWidth="1"/>
    <col min="2" max="2" width="7.109375" bestFit="1" customWidth="1"/>
    <col min="3" max="3" width="11.44140625" bestFit="1" customWidth="1"/>
  </cols>
  <sheetData>
    <row r="1" spans="1:3">
      <c r="A1" t="s">
        <v>310</v>
      </c>
      <c r="B1" t="s">
        <v>10757</v>
      </c>
      <c r="C1" t="s">
        <v>10758</v>
      </c>
    </row>
    <row r="2" spans="1:3">
      <c r="A2" t="s">
        <v>74</v>
      </c>
      <c r="B2">
        <v>3.5000000000000003E-2</v>
      </c>
      <c r="C2" s="21">
        <v>1699</v>
      </c>
    </row>
    <row r="3" spans="1:3">
      <c r="A3" t="s">
        <v>127</v>
      </c>
      <c r="B3">
        <v>3.2000000000000001E-2</v>
      </c>
      <c r="C3" s="21">
        <v>21146</v>
      </c>
    </row>
    <row r="4" spans="1:3">
      <c r="A4" t="s">
        <v>125</v>
      </c>
      <c r="B4">
        <v>3.0499999999999999E-2</v>
      </c>
      <c r="C4" s="21">
        <v>13158</v>
      </c>
    </row>
    <row r="5" spans="1:3">
      <c r="A5" t="s">
        <v>137</v>
      </c>
      <c r="B5" t="s">
        <v>10545</v>
      </c>
      <c r="C5" s="21">
        <v>1104</v>
      </c>
    </row>
    <row r="6" spans="1:3">
      <c r="A6" t="s">
        <v>189</v>
      </c>
      <c r="B6">
        <v>0.02</v>
      </c>
      <c r="C6" s="21">
        <v>82887</v>
      </c>
    </row>
    <row r="7" spans="1:3">
      <c r="A7" t="s">
        <v>187</v>
      </c>
      <c r="B7">
        <v>0.04</v>
      </c>
      <c r="C7" s="21">
        <v>13012</v>
      </c>
    </row>
    <row r="8" spans="1:3">
      <c r="A8" t="s">
        <v>185</v>
      </c>
      <c r="B8" t="s">
        <v>10545</v>
      </c>
      <c r="C8" s="21">
        <v>1781</v>
      </c>
    </row>
    <row r="9" spans="1:3">
      <c r="A9" t="s">
        <v>183</v>
      </c>
      <c r="B9">
        <v>0.05</v>
      </c>
      <c r="C9" s="21">
        <v>1730</v>
      </c>
    </row>
    <row r="10" spans="1:3">
      <c r="A10" t="s">
        <v>135</v>
      </c>
      <c r="B10">
        <v>0.23499999999999999</v>
      </c>
      <c r="C10">
        <v>0</v>
      </c>
    </row>
    <row r="11" spans="1:3">
      <c r="A11" t="s">
        <v>133</v>
      </c>
      <c r="B11">
        <v>4.2700000000000002E-2</v>
      </c>
      <c r="C11" s="21">
        <v>55010</v>
      </c>
    </row>
    <row r="12" spans="1:3">
      <c r="A12" t="s">
        <v>131</v>
      </c>
      <c r="B12" t="s">
        <v>10545</v>
      </c>
      <c r="C12" s="21">
        <v>23465</v>
      </c>
    </row>
    <row r="13" spans="1:3">
      <c r="A13" t="s">
        <v>129</v>
      </c>
      <c r="B13">
        <v>0.01</v>
      </c>
      <c r="C13" s="21">
        <v>15564</v>
      </c>
    </row>
    <row r="14" spans="1:3">
      <c r="A14" t="s">
        <v>123</v>
      </c>
      <c r="B14">
        <v>0.06</v>
      </c>
      <c r="C14" s="21">
        <v>1825</v>
      </c>
    </row>
    <row r="15" spans="1:3">
      <c r="A15" t="s">
        <v>10759</v>
      </c>
      <c r="B15" t="s">
        <v>10545</v>
      </c>
      <c r="C15" s="21">
        <v>27201</v>
      </c>
    </row>
    <row r="16" spans="1:3">
      <c r="A16" t="s">
        <v>95</v>
      </c>
      <c r="B16">
        <v>0.2</v>
      </c>
      <c r="C16" s="21">
        <v>3929</v>
      </c>
    </row>
    <row r="17" spans="1:3">
      <c r="A17" t="s">
        <v>93</v>
      </c>
      <c r="B17">
        <v>0.05</v>
      </c>
      <c r="C17" s="21">
        <v>1122</v>
      </c>
    </row>
    <row r="18" spans="1:3">
      <c r="A18" t="s">
        <v>10760</v>
      </c>
      <c r="B18" t="s">
        <v>10545</v>
      </c>
      <c r="C18" s="21">
        <v>1441</v>
      </c>
    </row>
    <row r="19" spans="1:3">
      <c r="A19" t="s">
        <v>86</v>
      </c>
      <c r="B19" t="s">
        <v>10545</v>
      </c>
      <c r="C19" s="21">
        <v>15389</v>
      </c>
    </row>
    <row r="20" spans="1:3">
      <c r="A20" t="s">
        <v>84</v>
      </c>
      <c r="B20" t="s">
        <v>10545</v>
      </c>
      <c r="C20" s="21">
        <v>3614</v>
      </c>
    </row>
    <row r="21" spans="1:3">
      <c r="A21" t="s">
        <v>82</v>
      </c>
      <c r="B21">
        <v>3.4000000000000002E-2</v>
      </c>
      <c r="C21">
        <v>685</v>
      </c>
    </row>
    <row r="22" spans="1:3">
      <c r="A22" t="s">
        <v>80</v>
      </c>
      <c r="B22">
        <v>7.0000000000000007E-2</v>
      </c>
      <c r="C22" s="21">
        <v>6246</v>
      </c>
    </row>
    <row r="23" spans="1:3">
      <c r="A23" t="s">
        <v>175</v>
      </c>
      <c r="B23">
        <v>0.14000000000000001</v>
      </c>
      <c r="C23" s="21">
        <v>10848</v>
      </c>
    </row>
    <row r="24" spans="1:3">
      <c r="A24" t="s">
        <v>173</v>
      </c>
      <c r="B24">
        <v>0.03</v>
      </c>
      <c r="C24" s="21">
        <v>7710</v>
      </c>
    </row>
    <row r="25" spans="1:3">
      <c r="A25" t="s">
        <v>78</v>
      </c>
      <c r="B25">
        <v>0.15</v>
      </c>
      <c r="C25" s="21">
        <v>7327</v>
      </c>
    </row>
    <row r="26" spans="1:3">
      <c r="A26" t="s">
        <v>10761</v>
      </c>
      <c r="B26">
        <v>5.2499999999999998E-2</v>
      </c>
      <c r="C26" s="21">
        <v>1306</v>
      </c>
    </row>
    <row r="27" spans="1:3">
      <c r="A27" t="s">
        <v>115</v>
      </c>
      <c r="B27" t="s">
        <v>10545</v>
      </c>
      <c r="C27" s="21">
        <v>4678</v>
      </c>
    </row>
    <row r="28" spans="1:3">
      <c r="A28" t="s">
        <v>113</v>
      </c>
      <c r="B28">
        <v>0.05</v>
      </c>
      <c r="C28" s="21">
        <v>1192</v>
      </c>
    </row>
    <row r="29" spans="1:3">
      <c r="A29" t="s">
        <v>111</v>
      </c>
      <c r="B29">
        <v>0.03</v>
      </c>
      <c r="C29" s="21">
        <v>1080</v>
      </c>
    </row>
    <row r="30" spans="1:3">
      <c r="A30" t="s">
        <v>155</v>
      </c>
      <c r="B30">
        <v>0.01</v>
      </c>
      <c r="C30" s="21">
        <v>13646</v>
      </c>
    </row>
    <row r="31" spans="1:3">
      <c r="A31" t="s">
        <v>153</v>
      </c>
      <c r="B31">
        <v>0.02</v>
      </c>
      <c r="C31">
        <v>767</v>
      </c>
    </row>
    <row r="32" spans="1:3">
      <c r="A32" t="s">
        <v>151</v>
      </c>
      <c r="B32">
        <v>0.06</v>
      </c>
      <c r="C32" s="21">
        <v>17435</v>
      </c>
    </row>
    <row r="33" spans="1:3">
      <c r="A33" t="s">
        <v>181</v>
      </c>
      <c r="B33" t="s">
        <v>10545</v>
      </c>
      <c r="C33" s="21">
        <v>1520</v>
      </c>
    </row>
    <row r="34" spans="1:3">
      <c r="A34" t="s">
        <v>179</v>
      </c>
      <c r="B34">
        <v>7.0000000000000007E-2</v>
      </c>
      <c r="C34" s="21">
        <v>42323</v>
      </c>
    </row>
    <row r="35" spans="1:3">
      <c r="A35" t="s">
        <v>177</v>
      </c>
      <c r="B35" t="s">
        <v>10545</v>
      </c>
      <c r="C35" s="21">
        <v>14901</v>
      </c>
    </row>
    <row r="36" spans="1:3">
      <c r="A36" t="s">
        <v>72</v>
      </c>
      <c r="B36">
        <v>0.08</v>
      </c>
      <c r="C36">
        <v>812</v>
      </c>
    </row>
    <row r="37" spans="1:3">
      <c r="A37" t="s">
        <v>193</v>
      </c>
      <c r="B37" t="s">
        <v>10545</v>
      </c>
      <c r="C37" s="21">
        <v>9314</v>
      </c>
    </row>
    <row r="38" spans="1:3">
      <c r="A38" t="s">
        <v>191</v>
      </c>
      <c r="B38">
        <v>8.0000000000000004E-4</v>
      </c>
      <c r="C38" s="21">
        <v>8017</v>
      </c>
    </row>
    <row r="39" spans="1:3">
      <c r="A39" t="s">
        <v>171</v>
      </c>
      <c r="B39">
        <v>0.03</v>
      </c>
      <c r="C39" s="21">
        <v>4939</v>
      </c>
    </row>
    <row r="40" spans="1:3">
      <c r="A40" t="s">
        <v>169</v>
      </c>
      <c r="B40">
        <v>0.02</v>
      </c>
      <c r="C40" s="21">
        <v>9994</v>
      </c>
    </row>
    <row r="41" spans="1:3">
      <c r="A41" t="s">
        <v>167</v>
      </c>
      <c r="B41" t="s">
        <v>10545</v>
      </c>
      <c r="C41">
        <v>370</v>
      </c>
    </row>
    <row r="42" spans="1:3">
      <c r="A42" t="s">
        <v>165</v>
      </c>
      <c r="B42" t="s">
        <v>10545</v>
      </c>
      <c r="C42" s="21">
        <v>3125</v>
      </c>
    </row>
    <row r="43" spans="1:3">
      <c r="A43" t="s">
        <v>163</v>
      </c>
      <c r="B43">
        <v>0.04</v>
      </c>
      <c r="C43">
        <v>748</v>
      </c>
    </row>
    <row r="44" spans="1:3">
      <c r="A44" t="s">
        <v>161</v>
      </c>
      <c r="B44">
        <v>0.01</v>
      </c>
      <c r="C44" s="21">
        <v>15066</v>
      </c>
    </row>
    <row r="45" spans="1:3">
      <c r="A45" t="s">
        <v>159</v>
      </c>
      <c r="B45" t="s">
        <v>10545</v>
      </c>
      <c r="C45" s="21">
        <v>49813</v>
      </c>
    </row>
    <row r="46" spans="1:3">
      <c r="A46" t="s">
        <v>157</v>
      </c>
      <c r="B46">
        <v>0.09</v>
      </c>
      <c r="C46" s="21">
        <v>8049</v>
      </c>
    </row>
    <row r="47" spans="1:3">
      <c r="A47" t="s">
        <v>141</v>
      </c>
      <c r="B47" t="s">
        <v>10545</v>
      </c>
      <c r="C47">
        <v>230</v>
      </c>
    </row>
    <row r="48" spans="1:3">
      <c r="A48" t="s">
        <v>139</v>
      </c>
      <c r="B48">
        <v>0.05</v>
      </c>
      <c r="C48" s="21">
        <v>21617</v>
      </c>
    </row>
    <row r="49" spans="1:3">
      <c r="A49" t="s">
        <v>149</v>
      </c>
      <c r="B49">
        <v>0.18</v>
      </c>
      <c r="C49" s="21">
        <v>17911</v>
      </c>
    </row>
    <row r="50" spans="1:3">
      <c r="A50" t="s">
        <v>147</v>
      </c>
      <c r="B50">
        <v>0.152</v>
      </c>
      <c r="C50">
        <v>174</v>
      </c>
    </row>
    <row r="51" spans="1:3">
      <c r="A51" t="s">
        <v>145</v>
      </c>
      <c r="B51">
        <v>0.06</v>
      </c>
      <c r="C51" s="21">
        <v>2014</v>
      </c>
    </row>
    <row r="52" spans="1:3">
      <c r="A52" t="s">
        <v>143</v>
      </c>
      <c r="B52">
        <v>0.05</v>
      </c>
      <c r="C52">
        <v>361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634B-428C-41B2-99D9-55FE46F748AF}">
  <dimension ref="A1:J5"/>
  <sheetViews>
    <sheetView workbookViewId="0">
      <selection activeCell="I15" sqref="I15"/>
    </sheetView>
  </sheetViews>
  <sheetFormatPr defaultColWidth="8.77734375" defaultRowHeight="14.4"/>
  <cols>
    <col min="1" max="1" width="5.44140625" bestFit="1" customWidth="1"/>
    <col min="2" max="2" width="10.77734375" bestFit="1" customWidth="1"/>
    <col min="3" max="3" width="8.77734375" bestFit="1" customWidth="1"/>
    <col min="4" max="4" width="10.109375" bestFit="1" customWidth="1"/>
    <col min="5" max="5" width="8.77734375" bestFit="1" customWidth="1"/>
    <col min="6" max="6" width="8.6640625" bestFit="1" customWidth="1"/>
    <col min="7" max="8" width="8.77734375" bestFit="1" customWidth="1"/>
    <col min="9" max="9" width="18.109375" bestFit="1" customWidth="1"/>
    <col min="10" max="10" width="9.44140625" bestFit="1" customWidth="1"/>
  </cols>
  <sheetData>
    <row r="1" spans="1:10">
      <c r="A1" t="s">
        <v>10634</v>
      </c>
      <c r="B1" t="s">
        <v>10635</v>
      </c>
      <c r="C1" t="s">
        <v>10642</v>
      </c>
      <c r="D1" t="s">
        <v>10643</v>
      </c>
      <c r="E1" t="s">
        <v>10644</v>
      </c>
      <c r="F1" t="s">
        <v>10645</v>
      </c>
      <c r="G1" t="s">
        <v>10646</v>
      </c>
      <c r="H1" t="s">
        <v>10647</v>
      </c>
      <c r="I1" t="s">
        <v>10640</v>
      </c>
      <c r="J1" t="s">
        <v>10641</v>
      </c>
    </row>
    <row r="2" spans="1:10">
      <c r="A2" t="s">
        <v>10636</v>
      </c>
      <c r="B2">
        <v>138</v>
      </c>
      <c r="C2">
        <v>10.28152</v>
      </c>
      <c r="D2">
        <v>0.251135</v>
      </c>
      <c r="E2">
        <v>1.6126320000000001</v>
      </c>
      <c r="F2">
        <v>679.47</v>
      </c>
      <c r="G2">
        <v>6.2459999999999998E-3</v>
      </c>
      <c r="H2">
        <v>0.29561500000000002</v>
      </c>
      <c r="I2">
        <v>3425.8</v>
      </c>
      <c r="J2">
        <v>180.4</v>
      </c>
    </row>
    <row r="3" spans="1:10">
      <c r="A3" t="s">
        <v>10637</v>
      </c>
      <c r="B3">
        <v>283</v>
      </c>
      <c r="C3">
        <v>9.6240389999999998</v>
      </c>
      <c r="D3">
        <v>0.251135</v>
      </c>
      <c r="E3">
        <v>1.61</v>
      </c>
      <c r="F3">
        <v>679.47</v>
      </c>
      <c r="G3">
        <v>6.2459999999999998E-3</v>
      </c>
      <c r="H3">
        <v>0.29561500000000002</v>
      </c>
      <c r="I3">
        <v>3425.8</v>
      </c>
      <c r="J3">
        <v>180.4</v>
      </c>
    </row>
    <row r="4" spans="1:10">
      <c r="A4" t="s">
        <v>10638</v>
      </c>
      <c r="B4">
        <v>115</v>
      </c>
      <c r="C4">
        <v>5.6422730000000003</v>
      </c>
      <c r="D4">
        <v>0.14360800000000001</v>
      </c>
      <c r="E4">
        <v>0.91873199999999999</v>
      </c>
      <c r="F4">
        <v>679.47</v>
      </c>
      <c r="G4">
        <v>6.2459999999999998E-3</v>
      </c>
      <c r="H4">
        <v>0.29561500000000002</v>
      </c>
      <c r="I4">
        <v>3425.8</v>
      </c>
      <c r="J4">
        <v>180.4</v>
      </c>
    </row>
    <row r="5" spans="1:10">
      <c r="A5" t="s">
        <v>10639</v>
      </c>
      <c r="B5">
        <v>9</v>
      </c>
      <c r="C5">
        <v>4.7492140000000003</v>
      </c>
      <c r="D5">
        <v>8.0486000000000002E-2</v>
      </c>
      <c r="E5">
        <v>0.91873199999999999</v>
      </c>
      <c r="F5">
        <v>679.47</v>
      </c>
      <c r="G5">
        <v>6.2459999999999998E-3</v>
      </c>
      <c r="H5">
        <v>0.12479800000000001</v>
      </c>
      <c r="I5">
        <v>3425.8</v>
      </c>
      <c r="J5">
        <v>180.4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A19-74A2-42A4-A792-19D03065B6DC}">
  <dimension ref="A1:B44"/>
  <sheetViews>
    <sheetView topLeftCell="A37" zoomScale="111" workbookViewId="0">
      <selection activeCell="M8" sqref="M8"/>
    </sheetView>
  </sheetViews>
  <sheetFormatPr defaultColWidth="8.77734375" defaultRowHeight="14.4"/>
  <cols>
    <col min="1" max="1" width="5" bestFit="1" customWidth="1"/>
    <col min="2" max="2" width="15.6640625" bestFit="1" customWidth="1"/>
  </cols>
  <sheetData>
    <row r="1" spans="1:2">
      <c r="A1" t="s">
        <v>27</v>
      </c>
      <c r="B1" t="s">
        <v>10674</v>
      </c>
    </row>
    <row r="2" spans="1:2">
      <c r="A2">
        <v>1978</v>
      </c>
      <c r="B2">
        <v>0.26300000000000001</v>
      </c>
    </row>
    <row r="3" spans="1:2">
      <c r="A3">
        <v>1979</v>
      </c>
      <c r="B3">
        <v>0.39900000000000002</v>
      </c>
    </row>
    <row r="4" spans="1:2">
      <c r="A4">
        <v>1980</v>
      </c>
      <c r="B4">
        <v>0.52800000000000002</v>
      </c>
    </row>
    <row r="5" spans="1:2">
      <c r="A5">
        <v>1981</v>
      </c>
      <c r="B5">
        <v>0.66300000000000003</v>
      </c>
    </row>
    <row r="6" spans="1:2">
      <c r="A6">
        <v>1982</v>
      </c>
      <c r="B6">
        <v>0.61199999999999999</v>
      </c>
    </row>
    <row r="7" spans="1:2">
      <c r="A7">
        <v>1983</v>
      </c>
      <c r="B7">
        <v>0.60899999999999999</v>
      </c>
    </row>
    <row r="8" spans="1:2">
      <c r="A8">
        <v>1984</v>
      </c>
      <c r="B8">
        <v>0.65400000000000003</v>
      </c>
    </row>
    <row r="9" spans="1:2">
      <c r="A9">
        <v>1985</v>
      </c>
      <c r="B9">
        <v>0.57699999999999996</v>
      </c>
    </row>
    <row r="10" spans="1:2">
      <c r="A10">
        <v>1986</v>
      </c>
      <c r="B10">
        <v>0.30499999999999999</v>
      </c>
    </row>
    <row r="11" spans="1:2">
      <c r="A11">
        <v>1987</v>
      </c>
      <c r="B11">
        <v>0.38500000000000001</v>
      </c>
    </row>
    <row r="12" spans="1:2">
      <c r="A12">
        <v>1988</v>
      </c>
      <c r="B12">
        <v>0.3</v>
      </c>
    </row>
    <row r="13" spans="1:2">
      <c r="A13">
        <v>1989</v>
      </c>
      <c r="B13">
        <v>0.36</v>
      </c>
    </row>
    <row r="14" spans="1:2">
      <c r="A14">
        <v>1990</v>
      </c>
      <c r="B14">
        <v>0.41299999999999998</v>
      </c>
    </row>
    <row r="15" spans="1:2">
      <c r="A15">
        <v>1991</v>
      </c>
      <c r="B15">
        <v>0.314</v>
      </c>
    </row>
    <row r="16" spans="1:2">
      <c r="A16">
        <v>1992</v>
      </c>
      <c r="B16">
        <v>0.308</v>
      </c>
    </row>
    <row r="17" spans="1:2">
      <c r="A17">
        <v>1993</v>
      </c>
      <c r="B17">
        <v>0.29299999999999998</v>
      </c>
    </row>
    <row r="18" spans="1:2">
      <c r="A18">
        <v>1994</v>
      </c>
      <c r="B18">
        <v>0.317</v>
      </c>
    </row>
    <row r="19" spans="1:2">
      <c r="A19">
        <v>1995</v>
      </c>
      <c r="B19">
        <v>0.36299999999999999</v>
      </c>
    </row>
    <row r="20" spans="1:2">
      <c r="A20">
        <v>1996</v>
      </c>
      <c r="B20">
        <v>0.42</v>
      </c>
    </row>
    <row r="21" spans="1:2">
      <c r="A21">
        <v>1997</v>
      </c>
      <c r="B21">
        <v>0.38700000000000001</v>
      </c>
    </row>
    <row r="22" spans="1:2">
      <c r="A22">
        <v>1998</v>
      </c>
      <c r="B22">
        <v>0.28000000000000003</v>
      </c>
    </row>
    <row r="23" spans="1:2">
      <c r="A23">
        <v>1999</v>
      </c>
      <c r="B23">
        <v>0.35399999999999998</v>
      </c>
    </row>
    <row r="24" spans="1:2">
      <c r="A24">
        <v>2000</v>
      </c>
      <c r="B24">
        <v>0.56599999999999995</v>
      </c>
    </row>
    <row r="25" spans="1:2">
      <c r="A25">
        <v>2001</v>
      </c>
      <c r="B25">
        <v>0.47599999999999998</v>
      </c>
    </row>
    <row r="26" spans="1:2">
      <c r="A26">
        <v>2002</v>
      </c>
      <c r="B26">
        <v>0.53</v>
      </c>
    </row>
    <row r="27" spans="1:2">
      <c r="A27">
        <v>2003</v>
      </c>
      <c r="B27">
        <v>0.66100000000000003</v>
      </c>
    </row>
    <row r="28" spans="1:2">
      <c r="A28">
        <v>2004</v>
      </c>
      <c r="B28">
        <v>0.68100000000000005</v>
      </c>
    </row>
    <row r="29" spans="1:2">
      <c r="A29">
        <v>2005</v>
      </c>
      <c r="B29">
        <v>0.97099999999999997</v>
      </c>
    </row>
    <row r="30" spans="1:2">
      <c r="A30">
        <v>2006</v>
      </c>
      <c r="B30">
        <v>1.1359999999999999</v>
      </c>
    </row>
    <row r="31" spans="1:2">
      <c r="A31">
        <v>2007</v>
      </c>
      <c r="B31">
        <v>1.35</v>
      </c>
    </row>
    <row r="32" spans="1:2">
      <c r="A32">
        <v>2008</v>
      </c>
      <c r="B32">
        <v>1.8660000000000001</v>
      </c>
    </row>
    <row r="33" spans="1:2">
      <c r="A33">
        <v>2009</v>
      </c>
      <c r="B33">
        <v>1.3420000000000001</v>
      </c>
    </row>
    <row r="34" spans="1:2">
      <c r="A34">
        <v>2010</v>
      </c>
      <c r="B34">
        <v>1.6970000000000001</v>
      </c>
    </row>
    <row r="35" spans="1:2">
      <c r="A35">
        <v>2011</v>
      </c>
      <c r="B35">
        <v>2.3359999999999999</v>
      </c>
    </row>
    <row r="36" spans="1:2">
      <c r="A36">
        <v>2012</v>
      </c>
      <c r="B36">
        <v>2.4569999999999999</v>
      </c>
    </row>
    <row r="37" spans="1:2">
      <c r="A37">
        <v>2013</v>
      </c>
      <c r="B37">
        <v>2.278</v>
      </c>
    </row>
    <row r="38" spans="1:2">
      <c r="A38">
        <v>2014</v>
      </c>
      <c r="B38">
        <v>2.044</v>
      </c>
    </row>
    <row r="39" spans="1:2">
      <c r="A39">
        <v>2015</v>
      </c>
      <c r="B39">
        <v>0.996</v>
      </c>
    </row>
    <row r="40" spans="1:2">
      <c r="A40">
        <v>2016</v>
      </c>
      <c r="B40">
        <v>0.745</v>
      </c>
    </row>
    <row r="41" spans="1:2">
      <c r="A41">
        <v>2017</v>
      </c>
      <c r="B41">
        <v>1.1160000000000001</v>
      </c>
    </row>
    <row r="42" spans="1:2">
      <c r="A42">
        <v>2018</v>
      </c>
      <c r="B42">
        <v>1.4630000000000001</v>
      </c>
    </row>
    <row r="43" spans="1:2">
      <c r="A43">
        <v>2019</v>
      </c>
      <c r="B43">
        <v>1.4279999999999999</v>
      </c>
    </row>
    <row r="44" spans="1:2">
      <c r="A44">
        <v>2020</v>
      </c>
      <c r="B44">
        <v>1.143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1382-2C31-480D-9D6C-B9346D39CEE6}">
  <dimension ref="A1:C13"/>
  <sheetViews>
    <sheetView workbookViewId="0">
      <selection activeCell="E14" sqref="E14"/>
    </sheetView>
  </sheetViews>
  <sheetFormatPr defaultColWidth="8.77734375" defaultRowHeight="14.4"/>
  <cols>
    <col min="3" max="3" width="14.44140625" bestFit="1" customWidth="1"/>
  </cols>
  <sheetData>
    <row r="1" spans="1:3">
      <c r="A1" t="s">
        <v>27</v>
      </c>
      <c r="B1" t="s">
        <v>10505</v>
      </c>
      <c r="C1" t="s">
        <v>236</v>
      </c>
    </row>
    <row r="2" spans="1:3">
      <c r="A2">
        <v>2011</v>
      </c>
      <c r="B2" s="21">
        <v>10092</v>
      </c>
      <c r="C2" s="90" t="s">
        <v>10927</v>
      </c>
    </row>
    <row r="3" spans="1:3">
      <c r="A3">
        <v>2012</v>
      </c>
      <c r="B3" s="21">
        <v>14587</v>
      </c>
      <c r="C3" s="90" t="s">
        <v>10927</v>
      </c>
    </row>
    <row r="4" spans="1:3">
      <c r="A4">
        <v>2013</v>
      </c>
      <c r="B4" s="21">
        <v>48094</v>
      </c>
      <c r="C4" s="90" t="s">
        <v>10927</v>
      </c>
    </row>
    <row r="5" spans="1:3">
      <c r="A5">
        <v>2014</v>
      </c>
      <c r="B5" s="21">
        <v>63525</v>
      </c>
      <c r="C5" s="90" t="s">
        <v>10927</v>
      </c>
    </row>
    <row r="6" spans="1:3">
      <c r="A6">
        <v>2015</v>
      </c>
      <c r="B6" s="21">
        <v>71064</v>
      </c>
      <c r="C6" s="90" t="s">
        <v>10927</v>
      </c>
    </row>
    <row r="7" spans="1:3">
      <c r="A7">
        <v>2016</v>
      </c>
      <c r="B7" s="21">
        <v>86731</v>
      </c>
      <c r="C7" s="90" t="s">
        <v>10927</v>
      </c>
    </row>
    <row r="8" spans="1:3">
      <c r="A8">
        <v>2017</v>
      </c>
      <c r="B8" s="21">
        <v>104487</v>
      </c>
      <c r="C8" s="90" t="s">
        <v>10927</v>
      </c>
    </row>
    <row r="9" spans="1:3">
      <c r="A9">
        <v>2018</v>
      </c>
      <c r="B9" s="21">
        <v>207062</v>
      </c>
      <c r="C9" s="90" t="s">
        <v>10927</v>
      </c>
    </row>
    <row r="10" spans="1:3">
      <c r="A10">
        <v>2019</v>
      </c>
      <c r="B10" s="21">
        <v>233822</v>
      </c>
      <c r="C10" s="90" t="s">
        <v>10927</v>
      </c>
    </row>
    <row r="11" spans="1:3">
      <c r="A11">
        <v>2020</v>
      </c>
      <c r="B11" s="21">
        <v>238540</v>
      </c>
      <c r="C11" s="90" t="s">
        <v>10927</v>
      </c>
    </row>
    <row r="12" spans="1:3">
      <c r="A12">
        <v>2021</v>
      </c>
      <c r="B12" s="21">
        <v>459426</v>
      </c>
      <c r="C12" s="90" t="s">
        <v>10927</v>
      </c>
    </row>
    <row r="13" spans="1:3">
      <c r="A13">
        <v>2022</v>
      </c>
      <c r="B13" s="21">
        <v>809739</v>
      </c>
      <c r="C13" s="90" t="s">
        <v>10926</v>
      </c>
    </row>
  </sheetData>
  <hyperlinks>
    <hyperlink ref="C13" r:id="rId1" display="Kelley Blue Book" xr:uid="{7C6168B1-E703-4C06-B095-A144C531A5F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F79CD-119C-41CC-966A-94B65ABD1139}">
  <dimension ref="A1:E26"/>
  <sheetViews>
    <sheetView workbookViewId="0">
      <selection activeCell="G8" sqref="G8"/>
    </sheetView>
  </sheetViews>
  <sheetFormatPr defaultColWidth="8.77734375" defaultRowHeight="14.4"/>
  <cols>
    <col min="3" max="3" width="16" customWidth="1"/>
    <col min="4" max="4" width="18.109375" customWidth="1"/>
    <col min="5" max="5" width="22.33203125" customWidth="1"/>
    <col min="6" max="6" width="12" bestFit="1" customWidth="1"/>
  </cols>
  <sheetData>
    <row r="1" spans="1:5">
      <c r="A1" t="s">
        <v>10414</v>
      </c>
      <c r="B1" t="s">
        <v>10675</v>
      </c>
      <c r="C1" t="s">
        <v>10676</v>
      </c>
      <c r="D1" t="s">
        <v>10677</v>
      </c>
      <c r="E1" t="s">
        <v>10678</v>
      </c>
    </row>
    <row r="2" spans="1:5">
      <c r="A2">
        <v>1998</v>
      </c>
      <c r="B2">
        <v>114.1</v>
      </c>
      <c r="C2">
        <v>2022</v>
      </c>
    </row>
    <row r="3" spans="1:5">
      <c r="A3">
        <f>A2+1</f>
        <v>1999</v>
      </c>
      <c r="B3">
        <v>114.1</v>
      </c>
      <c r="C3">
        <v>2022</v>
      </c>
      <c r="D3">
        <v>2472</v>
      </c>
    </row>
    <row r="4" spans="1:5">
      <c r="A4">
        <f t="shared" ref="A4:A25" si="0">A3+1</f>
        <v>2000</v>
      </c>
      <c r="B4">
        <v>96.2</v>
      </c>
      <c r="C4">
        <v>2022</v>
      </c>
      <c r="D4">
        <v>2539</v>
      </c>
      <c r="E4">
        <f>D4-D3</f>
        <v>67</v>
      </c>
    </row>
    <row r="5" spans="1:5">
      <c r="A5">
        <f t="shared" si="0"/>
        <v>2001</v>
      </c>
      <c r="B5">
        <v>96.2</v>
      </c>
      <c r="C5">
        <v>2022</v>
      </c>
      <c r="D5">
        <v>4232</v>
      </c>
      <c r="E5">
        <f t="shared" ref="E5:E26" si="1">D5-D4</f>
        <v>1693</v>
      </c>
    </row>
    <row r="6" spans="1:5">
      <c r="A6">
        <f t="shared" si="0"/>
        <v>2002</v>
      </c>
      <c r="B6">
        <v>89.8</v>
      </c>
      <c r="C6">
        <v>2022</v>
      </c>
      <c r="D6">
        <v>4687</v>
      </c>
      <c r="E6">
        <f t="shared" si="1"/>
        <v>455</v>
      </c>
    </row>
    <row r="7" spans="1:5">
      <c r="A7">
        <f t="shared" si="0"/>
        <v>2003</v>
      </c>
      <c r="B7">
        <v>89.8</v>
      </c>
      <c r="C7">
        <v>2022</v>
      </c>
      <c r="D7">
        <v>6350</v>
      </c>
      <c r="E7">
        <f t="shared" si="1"/>
        <v>1663</v>
      </c>
    </row>
    <row r="8" spans="1:5">
      <c r="A8">
        <f t="shared" si="0"/>
        <v>2004</v>
      </c>
      <c r="B8">
        <v>76.2</v>
      </c>
      <c r="C8">
        <v>2022</v>
      </c>
      <c r="D8">
        <v>6723</v>
      </c>
      <c r="E8">
        <f t="shared" si="1"/>
        <v>373</v>
      </c>
    </row>
    <row r="9" spans="1:5">
      <c r="A9">
        <f t="shared" si="0"/>
        <v>2005</v>
      </c>
      <c r="B9">
        <v>76.2</v>
      </c>
      <c r="C9">
        <v>2022</v>
      </c>
      <c r="D9">
        <v>9147</v>
      </c>
      <c r="E9">
        <f t="shared" si="1"/>
        <v>2424</v>
      </c>
    </row>
    <row r="10" spans="1:5">
      <c r="A10">
        <f t="shared" si="0"/>
        <v>2006</v>
      </c>
      <c r="B10">
        <v>89</v>
      </c>
      <c r="C10">
        <v>2022</v>
      </c>
      <c r="D10">
        <v>11575</v>
      </c>
      <c r="E10">
        <f t="shared" si="1"/>
        <v>2428</v>
      </c>
    </row>
    <row r="11" spans="1:5">
      <c r="A11">
        <f t="shared" si="0"/>
        <v>2007</v>
      </c>
      <c r="B11">
        <v>88.8</v>
      </c>
      <c r="C11">
        <v>2022</v>
      </c>
      <c r="D11">
        <v>16907</v>
      </c>
      <c r="E11">
        <f t="shared" si="1"/>
        <v>5332</v>
      </c>
    </row>
    <row r="12" spans="1:5">
      <c r="A12">
        <f t="shared" si="0"/>
        <v>2008</v>
      </c>
      <c r="B12">
        <v>97.8</v>
      </c>
      <c r="C12">
        <v>2022</v>
      </c>
      <c r="D12">
        <v>25410</v>
      </c>
      <c r="E12">
        <f t="shared" si="1"/>
        <v>8503</v>
      </c>
    </row>
    <row r="13" spans="1:5">
      <c r="A13">
        <f t="shared" si="0"/>
        <v>2009</v>
      </c>
      <c r="B13">
        <v>105.1</v>
      </c>
      <c r="C13">
        <v>2022</v>
      </c>
      <c r="D13">
        <v>34863</v>
      </c>
      <c r="E13">
        <f t="shared" si="1"/>
        <v>9453</v>
      </c>
    </row>
    <row r="14" spans="1:5">
      <c r="A14">
        <f t="shared" si="0"/>
        <v>2010</v>
      </c>
      <c r="B14">
        <v>101.8</v>
      </c>
      <c r="C14">
        <v>2022</v>
      </c>
      <c r="D14">
        <v>40267</v>
      </c>
      <c r="E14">
        <f t="shared" si="1"/>
        <v>5404</v>
      </c>
    </row>
    <row r="15" spans="1:5">
      <c r="A15">
        <f t="shared" si="0"/>
        <v>2011</v>
      </c>
      <c r="B15">
        <v>102.2</v>
      </c>
      <c r="C15">
        <v>2022</v>
      </c>
      <c r="D15">
        <v>46916</v>
      </c>
      <c r="E15">
        <f t="shared" si="1"/>
        <v>6649</v>
      </c>
    </row>
    <row r="16" spans="1:5">
      <c r="A16">
        <f t="shared" si="0"/>
        <v>2012</v>
      </c>
      <c r="B16">
        <v>83.8</v>
      </c>
      <c r="C16">
        <v>2022</v>
      </c>
      <c r="D16">
        <v>60005</v>
      </c>
      <c r="E16">
        <f t="shared" si="1"/>
        <v>13089</v>
      </c>
    </row>
    <row r="17" spans="1:5">
      <c r="A17">
        <f t="shared" si="0"/>
        <v>2013</v>
      </c>
      <c r="B17">
        <v>65.400000000000006</v>
      </c>
      <c r="C17">
        <v>2022</v>
      </c>
      <c r="D17">
        <v>61107</v>
      </c>
      <c r="E17">
        <f t="shared" si="1"/>
        <v>1102</v>
      </c>
    </row>
    <row r="18" spans="1:5">
      <c r="A18">
        <f t="shared" si="0"/>
        <v>2014</v>
      </c>
      <c r="B18">
        <v>55.9</v>
      </c>
      <c r="C18">
        <v>2022</v>
      </c>
      <c r="D18">
        <v>65880</v>
      </c>
      <c r="E18">
        <f t="shared" si="1"/>
        <v>4773</v>
      </c>
    </row>
    <row r="19" spans="1:5">
      <c r="A19">
        <f t="shared" si="0"/>
        <v>2015</v>
      </c>
      <c r="B19">
        <v>51.4</v>
      </c>
      <c r="C19">
        <v>2022</v>
      </c>
      <c r="D19">
        <v>74471</v>
      </c>
      <c r="E19">
        <f t="shared" si="1"/>
        <v>8591</v>
      </c>
    </row>
    <row r="20" spans="1:5">
      <c r="A20">
        <f t="shared" si="0"/>
        <v>2016</v>
      </c>
      <c r="B20">
        <v>46.5</v>
      </c>
      <c r="C20">
        <v>2022</v>
      </c>
      <c r="D20">
        <v>82171</v>
      </c>
      <c r="E20">
        <f t="shared" si="1"/>
        <v>7700</v>
      </c>
    </row>
    <row r="21" spans="1:5">
      <c r="A21">
        <f t="shared" si="0"/>
        <v>2017</v>
      </c>
      <c r="B21">
        <v>43.8</v>
      </c>
      <c r="C21">
        <v>2022</v>
      </c>
      <c r="D21">
        <v>89078</v>
      </c>
      <c r="E21">
        <f t="shared" si="1"/>
        <v>6907</v>
      </c>
    </row>
    <row r="22" spans="1:5">
      <c r="A22">
        <f t="shared" si="0"/>
        <v>2018</v>
      </c>
      <c r="B22">
        <v>36.1</v>
      </c>
      <c r="C22">
        <v>2022</v>
      </c>
      <c r="D22">
        <v>96487</v>
      </c>
      <c r="E22">
        <f t="shared" si="1"/>
        <v>7409</v>
      </c>
    </row>
    <row r="23" spans="1:5">
      <c r="A23">
        <f t="shared" si="0"/>
        <v>2019</v>
      </c>
      <c r="B23">
        <v>38.4</v>
      </c>
      <c r="C23">
        <v>2022</v>
      </c>
      <c r="D23">
        <v>105583</v>
      </c>
      <c r="E23">
        <f t="shared" si="1"/>
        <v>9096</v>
      </c>
    </row>
    <row r="24" spans="1:5">
      <c r="A24">
        <f t="shared" si="0"/>
        <v>2020</v>
      </c>
      <c r="B24">
        <v>37.299999999999997</v>
      </c>
      <c r="C24">
        <v>2022</v>
      </c>
      <c r="D24">
        <v>122465</v>
      </c>
      <c r="E24">
        <f t="shared" si="1"/>
        <v>16882</v>
      </c>
    </row>
    <row r="25" spans="1:5">
      <c r="A25">
        <f t="shared" si="0"/>
        <v>2021</v>
      </c>
      <c r="B25">
        <v>38.200000000000003</v>
      </c>
      <c r="C25">
        <v>2022</v>
      </c>
      <c r="D25">
        <v>122465</v>
      </c>
      <c r="E25">
        <f t="shared" si="1"/>
        <v>0</v>
      </c>
    </row>
    <row r="26" spans="1:5">
      <c r="A26">
        <v>2022</v>
      </c>
      <c r="B26">
        <v>32</v>
      </c>
      <c r="C26">
        <v>2022</v>
      </c>
      <c r="D26">
        <v>144133</v>
      </c>
      <c r="E26">
        <f t="shared" si="1"/>
        <v>21668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10F8-7F20-2847-9F99-23731D35D5FE}">
  <dimension ref="A1:D9"/>
  <sheetViews>
    <sheetView workbookViewId="0">
      <selection activeCell="A13" sqref="A13"/>
    </sheetView>
  </sheetViews>
  <sheetFormatPr defaultColWidth="8.77734375" defaultRowHeight="14.4"/>
  <cols>
    <col min="1" max="1" width="28" customWidth="1"/>
    <col min="2" max="2" width="8.109375" bestFit="1" customWidth="1"/>
    <col min="3" max="3" width="153.44140625" style="99" bestFit="1" customWidth="1"/>
    <col min="4" max="4" width="24.6640625" bestFit="1" customWidth="1"/>
  </cols>
  <sheetData>
    <row r="1" spans="1:4">
      <c r="A1" s="83" t="s">
        <v>37</v>
      </c>
      <c r="B1" s="83" t="s">
        <v>36</v>
      </c>
      <c r="C1" s="101" t="s">
        <v>63</v>
      </c>
      <c r="D1" s="83" t="s">
        <v>10685</v>
      </c>
    </row>
    <row r="2" spans="1:4" ht="28.8">
      <c r="A2" s="83" t="s">
        <v>10475</v>
      </c>
      <c r="B2" s="102">
        <v>0.41399999999999998</v>
      </c>
      <c r="C2" s="101" t="s">
        <v>10890</v>
      </c>
      <c r="D2" t="s">
        <v>10689</v>
      </c>
    </row>
    <row r="3" spans="1:4" ht="28.8">
      <c r="A3" s="83" t="s">
        <v>10432</v>
      </c>
      <c r="B3" s="83">
        <v>25</v>
      </c>
      <c r="C3" s="101" t="s">
        <v>10890</v>
      </c>
      <c r="D3" t="s">
        <v>10686</v>
      </c>
    </row>
    <row r="4" spans="1:4" ht="28.8">
      <c r="A4" s="83" t="s">
        <v>10476</v>
      </c>
      <c r="B4" s="83">
        <v>2.75</v>
      </c>
      <c r="C4" s="101" t="s">
        <v>10891</v>
      </c>
      <c r="D4" t="s">
        <v>10687</v>
      </c>
    </row>
    <row r="5" spans="1:4" ht="28.8">
      <c r="A5" s="83" t="s">
        <v>10477</v>
      </c>
      <c r="B5" s="83">
        <v>10</v>
      </c>
      <c r="C5" s="99" t="s">
        <v>10892</v>
      </c>
      <c r="D5" t="s">
        <v>10691</v>
      </c>
    </row>
    <row r="6" spans="1:4">
      <c r="A6" s="83" t="s">
        <v>10478</v>
      </c>
      <c r="B6" s="83">
        <v>1.4999999999999999E-2</v>
      </c>
      <c r="C6" s="101" t="s">
        <v>10893</v>
      </c>
    </row>
    <row r="7" spans="1:4">
      <c r="A7" s="83" t="s">
        <v>10479</v>
      </c>
      <c r="B7" s="83">
        <v>0.05</v>
      </c>
      <c r="C7" s="99" t="s">
        <v>10894</v>
      </c>
      <c r="D7" t="s">
        <v>10688</v>
      </c>
    </row>
    <row r="8" spans="1:4" ht="30.45" customHeight="1">
      <c r="A8" s="83" t="s">
        <v>10480</v>
      </c>
      <c r="B8" s="83">
        <v>11</v>
      </c>
      <c r="C8" s="99" t="s">
        <v>10895</v>
      </c>
      <c r="D8" t="s">
        <v>10690</v>
      </c>
    </row>
    <row r="9" spans="1:4">
      <c r="A9" s="83" t="s">
        <v>10618</v>
      </c>
      <c r="B9" s="83">
        <v>1460</v>
      </c>
      <c r="C9" s="101" t="s">
        <v>10957</v>
      </c>
    </row>
  </sheetData>
  <pageMargins left="0.7" right="0.7" top="0.75" bottom="0.75" header="0.3" footer="0.3"/>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EA1-039D-4C75-BB09-B18EDDB5CE15}">
  <dimension ref="A1:F15"/>
  <sheetViews>
    <sheetView workbookViewId="0">
      <selection activeCell="K23" sqref="K23"/>
    </sheetView>
  </sheetViews>
  <sheetFormatPr defaultColWidth="8.77734375" defaultRowHeight="14.4"/>
  <cols>
    <col min="2" max="2" width="12.33203125" customWidth="1"/>
    <col min="3" max="3" width="17" customWidth="1"/>
    <col min="4" max="4" width="14.6640625" customWidth="1"/>
    <col min="5" max="5" width="15.44140625" customWidth="1"/>
  </cols>
  <sheetData>
    <row r="1" spans="1:6">
      <c r="A1" t="s">
        <v>10414</v>
      </c>
      <c r="B1" t="s">
        <v>10681</v>
      </c>
      <c r="C1" t="s">
        <v>10683</v>
      </c>
      <c r="D1" t="s">
        <v>10684</v>
      </c>
      <c r="E1" t="s">
        <v>10682</v>
      </c>
      <c r="F1" t="s">
        <v>10675</v>
      </c>
    </row>
    <row r="2" spans="1:6">
      <c r="A2">
        <v>2002</v>
      </c>
      <c r="B2">
        <v>4.3</v>
      </c>
      <c r="C2">
        <v>0.1</v>
      </c>
      <c r="D2">
        <v>0.15</v>
      </c>
      <c r="E2">
        <f>D2-C2</f>
        <v>4.9999999999999989E-2</v>
      </c>
      <c r="F2">
        <v>0.1462</v>
      </c>
    </row>
    <row r="3" spans="1:6">
      <c r="A3">
        <f>A2+1</f>
        <v>2003</v>
      </c>
      <c r="B3">
        <v>5.8</v>
      </c>
      <c r="C3">
        <v>0.3</v>
      </c>
      <c r="D3">
        <v>0.43</v>
      </c>
      <c r="E3">
        <f t="shared" ref="E3:E12" si="0">D3-C3</f>
        <v>0.13</v>
      </c>
      <c r="F3">
        <v>0.15859999999999999</v>
      </c>
    </row>
    <row r="4" spans="1:6">
      <c r="A4">
        <f t="shared" ref="A4:A12" si="1">A3+1</f>
        <v>2004</v>
      </c>
      <c r="B4">
        <v>5.9</v>
      </c>
      <c r="C4">
        <v>0.3</v>
      </c>
      <c r="D4">
        <v>0.8</v>
      </c>
      <c r="E4">
        <f t="shared" si="0"/>
        <v>0.5</v>
      </c>
      <c r="F4">
        <v>0.1163</v>
      </c>
    </row>
    <row r="5" spans="1:6">
      <c r="A5">
        <f t="shared" si="1"/>
        <v>2005</v>
      </c>
      <c r="B5">
        <v>14.3</v>
      </c>
      <c r="C5">
        <v>0.65</v>
      </c>
      <c r="D5">
        <v>1.9</v>
      </c>
      <c r="E5">
        <f t="shared" si="0"/>
        <v>1.25</v>
      </c>
      <c r="F5">
        <v>0.12239999999999999</v>
      </c>
    </row>
    <row r="6" spans="1:6">
      <c r="A6">
        <f t="shared" si="1"/>
        <v>2006</v>
      </c>
      <c r="B6">
        <v>12.9</v>
      </c>
      <c r="C6">
        <v>0.78</v>
      </c>
      <c r="D6">
        <v>1.35</v>
      </c>
      <c r="E6">
        <f t="shared" si="0"/>
        <v>0.57000000000000006</v>
      </c>
      <c r="F6">
        <v>0.1371</v>
      </c>
    </row>
    <row r="7" spans="1:6">
      <c r="A7">
        <f t="shared" si="1"/>
        <v>2007</v>
      </c>
      <c r="B7">
        <v>16.100000000000001</v>
      </c>
      <c r="C7">
        <v>0.5</v>
      </c>
      <c r="D7">
        <v>1.51</v>
      </c>
      <c r="E7">
        <f t="shared" si="0"/>
        <v>1.01</v>
      </c>
      <c r="F7">
        <v>0.11020000000000001</v>
      </c>
    </row>
    <row r="8" spans="1:6">
      <c r="A8">
        <f t="shared" si="1"/>
        <v>2008</v>
      </c>
      <c r="B8">
        <v>25</v>
      </c>
      <c r="C8">
        <v>0.28999999999999998</v>
      </c>
      <c r="D8">
        <v>1.07</v>
      </c>
      <c r="E8">
        <f t="shared" si="0"/>
        <v>0.78</v>
      </c>
      <c r="F8">
        <v>0.11700000000000001</v>
      </c>
    </row>
    <row r="9" spans="1:6">
      <c r="A9">
        <f t="shared" si="1"/>
        <v>2009</v>
      </c>
      <c r="B9">
        <v>16.600000000000001</v>
      </c>
      <c r="C9">
        <v>0.82</v>
      </c>
      <c r="D9">
        <v>1.26</v>
      </c>
      <c r="E9">
        <f t="shared" si="0"/>
        <v>0.44000000000000006</v>
      </c>
      <c r="F9">
        <v>0.09</v>
      </c>
    </row>
    <row r="10" spans="1:6">
      <c r="A10">
        <f t="shared" si="1"/>
        <v>2010</v>
      </c>
      <c r="B10">
        <v>16.600000000000001</v>
      </c>
      <c r="C10">
        <v>1.17</v>
      </c>
      <c r="D10">
        <v>2.23</v>
      </c>
      <c r="E10">
        <f t="shared" si="0"/>
        <v>1.06</v>
      </c>
      <c r="F10">
        <v>9.6299999999999997E-2</v>
      </c>
    </row>
    <row r="11" spans="1:6">
      <c r="A11">
        <f t="shared" si="1"/>
        <v>2011</v>
      </c>
      <c r="B11">
        <v>14</v>
      </c>
      <c r="C11">
        <v>1.04</v>
      </c>
      <c r="D11">
        <v>2.35</v>
      </c>
      <c r="E11">
        <f t="shared" si="0"/>
        <v>1.31</v>
      </c>
      <c r="F11">
        <v>8.7900000000000006E-2</v>
      </c>
    </row>
    <row r="12" spans="1:6">
      <c r="A12">
        <f t="shared" si="1"/>
        <v>2012</v>
      </c>
      <c r="B12">
        <v>3.7</v>
      </c>
      <c r="C12">
        <v>1.74</v>
      </c>
      <c r="D12">
        <v>2.5299999999999998</v>
      </c>
      <c r="E12">
        <f t="shared" si="0"/>
        <v>0.78999999999999981</v>
      </c>
      <c r="F12">
        <v>0.10150000000000001</v>
      </c>
    </row>
    <row r="14" spans="1:6">
      <c r="A14" t="s">
        <v>10908</v>
      </c>
    </row>
    <row r="15" spans="1:6">
      <c r="A15" t="s">
        <v>10909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BAF6-C401-5C46-88AA-794783296073}">
  <dimension ref="A1:D7"/>
  <sheetViews>
    <sheetView tabSelected="1" workbookViewId="0">
      <selection activeCell="C20" sqref="C20"/>
    </sheetView>
  </sheetViews>
  <sheetFormatPr defaultColWidth="8.77734375" defaultRowHeight="14.4"/>
  <cols>
    <col min="1" max="1" width="18" customWidth="1"/>
    <col min="3" max="3" width="79.33203125" customWidth="1"/>
    <col min="4" max="4" width="168.6640625" bestFit="1" customWidth="1"/>
  </cols>
  <sheetData>
    <row r="1" spans="1:4" ht="15.6">
      <c r="A1" s="94" t="s">
        <v>37</v>
      </c>
      <c r="B1" s="94" t="s">
        <v>36</v>
      </c>
      <c r="C1" s="94" t="s">
        <v>63</v>
      </c>
      <c r="D1" s="94" t="s">
        <v>325</v>
      </c>
    </row>
    <row r="2" spans="1:4" ht="43.2">
      <c r="A2" s="94" t="s">
        <v>10481</v>
      </c>
      <c r="B2" s="94">
        <v>7.15</v>
      </c>
      <c r="C2" s="99" t="s">
        <v>10898</v>
      </c>
      <c r="D2" s="94" t="s">
        <v>10730</v>
      </c>
    </row>
    <row r="3" spans="1:4" ht="15.6">
      <c r="A3" s="94" t="s">
        <v>10482</v>
      </c>
      <c r="B3" s="95">
        <v>10296</v>
      </c>
      <c r="C3" s="99" t="s">
        <v>10899</v>
      </c>
      <c r="D3" s="94" t="s">
        <v>10733</v>
      </c>
    </row>
    <row r="4" spans="1:4" ht="43.2">
      <c r="A4" s="94" t="s">
        <v>10432</v>
      </c>
      <c r="B4" s="94">
        <v>25</v>
      </c>
      <c r="C4" s="99" t="s">
        <v>10898</v>
      </c>
      <c r="D4" s="94" t="s">
        <v>10732</v>
      </c>
    </row>
    <row r="5" spans="1:4" ht="28.8">
      <c r="A5" s="94" t="s">
        <v>10483</v>
      </c>
      <c r="B5" s="94">
        <v>3.13</v>
      </c>
      <c r="C5" s="99" t="s">
        <v>10897</v>
      </c>
      <c r="D5" s="94" t="s">
        <v>10731</v>
      </c>
    </row>
    <row r="6" spans="1:4" ht="31.2">
      <c r="A6" s="94" t="s">
        <v>10662</v>
      </c>
      <c r="B6" s="94">
        <v>-0.31900000000000001</v>
      </c>
      <c r="C6" s="103" t="s">
        <v>10896</v>
      </c>
      <c r="D6" s="94"/>
    </row>
    <row r="7" spans="1:4" ht="15.6">
      <c r="A7" s="94" t="s">
        <v>10959</v>
      </c>
      <c r="B7" s="94">
        <v>0.5</v>
      </c>
      <c r="C7" s="94"/>
      <c r="D7" s="94" t="s">
        <v>10960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8F4B-9F0E-48A9-9683-11E29FF2759A}">
  <sheetPr codeName="Sheet15"/>
  <dimension ref="A1:C8"/>
  <sheetViews>
    <sheetView workbookViewId="0">
      <selection activeCell="C24" sqref="C24"/>
    </sheetView>
  </sheetViews>
  <sheetFormatPr defaultColWidth="8.77734375" defaultRowHeight="14.4"/>
  <cols>
    <col min="1" max="1" width="16.77734375" bestFit="1" customWidth="1"/>
    <col min="2" max="2" width="8" bestFit="1" customWidth="1"/>
    <col min="3" max="3" width="85" customWidth="1"/>
  </cols>
  <sheetData>
    <row r="1" spans="1:3">
      <c r="A1" t="s">
        <v>37</v>
      </c>
      <c r="B1" t="s">
        <v>36</v>
      </c>
      <c r="C1" t="s">
        <v>63</v>
      </c>
    </row>
    <row r="2" spans="1:3">
      <c r="A2" t="s">
        <v>216</v>
      </c>
      <c r="B2">
        <v>20</v>
      </c>
      <c r="C2" s="99" t="s">
        <v>10841</v>
      </c>
    </row>
    <row r="3" spans="1:3">
      <c r="A3" t="s">
        <v>64</v>
      </c>
      <c r="B3">
        <v>0.5</v>
      </c>
      <c r="C3" s="99" t="s">
        <v>10837</v>
      </c>
    </row>
    <row r="4" spans="1:3">
      <c r="A4" t="s">
        <v>217</v>
      </c>
      <c r="B4">
        <v>0.5</v>
      </c>
      <c r="C4" s="99" t="s">
        <v>10837</v>
      </c>
    </row>
    <row r="5" spans="1:3" ht="28.8">
      <c r="A5" t="s">
        <v>65</v>
      </c>
      <c r="B5">
        <v>0.1</v>
      </c>
      <c r="C5" s="99" t="s">
        <v>10900</v>
      </c>
    </row>
    <row r="6" spans="1:3" ht="28.8">
      <c r="A6" t="s">
        <v>66</v>
      </c>
      <c r="B6">
        <v>0.1</v>
      </c>
      <c r="C6" s="99" t="s">
        <v>10900</v>
      </c>
    </row>
    <row r="7" spans="1:3">
      <c r="A7" t="s">
        <v>228</v>
      </c>
      <c r="B7">
        <v>0.28000000000000003</v>
      </c>
      <c r="C7" s="99" t="s">
        <v>10901</v>
      </c>
    </row>
    <row r="8" spans="1:3">
      <c r="A8" t="s">
        <v>229</v>
      </c>
      <c r="B8">
        <v>0.05</v>
      </c>
      <c r="C8" s="99" t="s">
        <v>10902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I A A B Q S w M E F A A C A A g A y 4 Q q 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4 Q 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u E K l h c G m I s B Q U A A O Q i A A A T A B w A R m 9 y b X V s Y X M v U 2 V j d G l v b j E u b S C i G A A o o B Q A A A A A A A A A A A A A A A A A A A A A A A A A A A D t W V F v 4 j g Q f q / U / 2 B l X 4 J E Q z A Q t n v i g a b d U u k o X O G o V u 0 K u Y m B a I 3 N 2 U 5 b D v W / n x N C u y X O U i 7 d b r d q X 4 C Z y X g 8 8 8 3 n c S q w J w N G Q W / 5 W f 5 j d 2 d 3 R 0 w Q x z 7 4 Y E h 0 R f A Q 3 8 4 Y l 8 C E B Q M 0 A M F y d w e o v x 4 L u Y e V x B X X 1 i H z w i m m 0 v w c E G y 5 j E r 1 Q 5 i G + + n y b 4 G 5 u E Q e x 5 g z e n n I b i h h y B e X 6 9 4 t T 1 w b h e L F I S b B N J C Y N 4 y i U Q Q u I + G U i k a 5 U g R H 1 G N + Q M e N M q z B I v g r Z B L 3 5 J z g x s N X 6 5 R R / L V Q X E b 5 w e h y N l U 6 H 7 Q w 8 l U o 0 S b 6 0 d J W o k n k 5 n J D R X C R y J u E 9 D x E E B c N y c P v X b o T R M f K Y 3 8 + w w / u + h x R M W J 8 u o w 4 U g p T s 3 5 x s T D a z M c E f M G I q x 2 e U O l U r c j + r g g W x h k e h w R J x u f A J U i o B 4 B U O i D x r Y w N B n g S e A Q v l 1 9 X q u X 8 M C l q V M e V A Q 2 n V 5 g n C y C y d 8 4 4 8 U G 7 e 7 z R Y O g G c r 7 Z q n W z w c j t Q G C O S 9 O g s N E u X v L J x m r l b N t z H I w n C l / k S u j U L c Y F n r E b z I H Z 6 u o s P j M m Z z y g y o f 4 x w I j a R U e J f 2 u s L s T U C 0 0 H n d T j B K 7 X A Z m F 4 0 x K O 9 n 9 F P X H 1 m x r d i m m w a 9 P 1 X Q w p r 5 I 9 V E 4 O J k O i M 4 a k k U Y a F h l K 2 K c Q / h + 1 A a y b K L i x O / c R + h 8 f X u 4 h B J 9 H X 7 J l q 5 e J k 2 c k P O M f X m q S 4 4 Q A I D l Z K U Y u m 0 o q n z U l P V Q S i Q E 9 W k H p t i c M z Z j f o l 2 a d M F 0 6 m p r 6 m 2 R I 6 c D + B D q w + K 3 T Q b I a p H 9 x u g x 0 V i w 4 7 c D + N n S 3 K v H I S 1 z a W l z M q C D d V d k 1 e z Z D X M u R O h r y e I f + Y h x P g i h P g 8 3 K C C M k o 5 F u V V U 8 J M D 8 l w B e i B P 2 Z O o g e T B + W n d v 5 G N O U u N k 9 + W C S U e G Y o + v v z r 5 7 / Z F U Y T K S k r f 7 B 0 c p Y b / Z T g t 7 c W X S C 6 s d q e J 4 6 T O / Q / A o o G n 5 A a b / Y p r e 2 d m g m w 4 b 2 n Z a W N E I + z W N b N / O h X G Y Y L x a f 1 6 M e 9 5 W A I d 6 g M P n 4 C 3 4 q 3 h r u 1 o A W 1 + A c 3 x l R S U y o y 8 P 2 Z 9 I O R O f S i U 6 k c J i n B J r z K 5 L 8 f Q u 7 P 3 S C E k P y Z L C 1 n 7 p C g s 5 H B y 1 m s d H 0 U f / S / f I m s g p M Q q r K k Q p t h 9 K Y O d I e u w q y n h T o Y q N w H U y F g c U z B U J p H u l S W m I C B i 0 + 6 A E V k O 0 2 c a I F u 5 / x k 8 0 Q 6 m Y 5 U q B s O Q h X h J L P I E b N G Z U c 7 g / 2 e 8 A U W B O A x o U g f I 7 Z k U w U / M 9 V h v m u s n z y X 5 7 0 R V K g F A G J J q b k 0 T k 8 d g N v G / h D C h 2 9 r 7 l 8 d O R E z V Z 5 3 Z z N g A m x 6 r 5 4 0 K o R 5 I t 5 s p a m 6 k 7 l j f P m a l j R k Z R N W X u N G 2 F V 3 W E 5 h s m n R U f O / U 9 5 + O z U r I f Y I H J 0 G 1 V h 6 e w s w 0 7 O 3 p 2 d j T s v O X 4 4 c A X v N j H w 0 M y i K x d 3 T t u M d b i 2 w k K h f y B w T V S X R 2 n K n 0 E d F K i 0 8 5 w c X u X n j O U G K b F 3 f Z w U b b v w I 9 j e W z V c T c Y H G w y i I Y e J N e 7 b V v c V l a 4 f d 5 Z O Q d o K 3 r Q V v K D t v K L Q L s 2 P T 8 u Y / / g X M N 1 k Q 2 0 a h m Y y j Z 8 g F W 2 z c E T b P T g 0 h j q w 3 d b w 0 X 1 T q M 4 j R o I d P K B t l z 7 O T f 3 / w 9 a F Z H 2 3 U 8 t / 7 u f 2 j v T v g m m h f Y K t K 9 l P I C 2 / v J m 5 3 8 7 Y b + D 9 m 2 A 9 r t X a d n / s n p x 4 P 7 2 r 9 X e R 4 S f P C J A J w F u B e 5 V K q 8 F t 4 4 e t 0 5 + 3 D r v h P s 2 C L e + w u 1 r G W 1 V R F r Q 1 v O D t v 5 O t r 8 f 2 f 4 H U E s B A i 0 A F A A C A A g A y 4 Q q W C A 4 H 2 e k A A A A 9 Q A A A B I A A A A A A A A A A A A A A A A A A A A A A E N v b m Z p Z y 9 Q Y W N r Y W d l L n h t b F B L A Q I t A B Q A A g A I A M u E K l g P y u m r p A A A A O k A A A A T A A A A A A A A A A A A A A A A A P A A A A B b Q 2 9 u d G V u d F 9 U e X B l c 1 0 u e G 1 s U E s B A i 0 A F A A C A A g A y 4 Q q W F w a Y i w F B Q A A 5 C I 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r E A A A A A A A C 4 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b G V f 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N C I g L z 4 8 R W 5 0 c n k g V H l w Z T 0 i R m l s b E V y c m 9 y Q 2 9 k Z S I g V m F s d W U 9 I n N V b m t u b 3 d u I i A v P j x F b n R y e S B U e X B l P S J G a W x s R X J y b 3 J D b 3 V u d C I g V m F s d W U 9 I m w 4 I i A v P j x F b n R y e S B U e X B l P S J G a W x s T G F z d F V w Z G F 0 Z W Q i I F Z h b H V l P S J k M j A y M y 0 w O C 0 x N V Q x N D o w M z o y O S 4 y M j U y O T A w W i I g L z 4 8 R W 5 0 c n k g V H l w Z T 0 i R m l s b E N v b H V t b l R 5 c G V z I i B W Y W x 1 Z T 0 i c 0 F 3 W U d C U V V G Q l F V R k J R V U Z C Z z 0 9 I i A v P j x F b n R y e S B U e X B l P S J G a W x s Q 2 9 s d W 1 u T m F t Z X M i I F Z h b H V l P S J z W y Z x d W 9 0 O 0 1 v Z G V s I F l l Y X I m c X V v d D s s J n F 1 b 3 Q 7 U m V n d W x h d G 9 y e S B D b G F z c y Z x d W 9 0 O y w m c X V v d D t W Z W h p Y 2 x l I F R 5 c G U m c X V v d D s s J n F 1 b 3 Q 7 U H J v Z H V j d G l v b i B T a G F y Z S Z x d W 9 0 O y w m c X V v d D t S Z W F s L V d v c m x k I E 1 Q R y Z x d W 9 0 O y w m c X V v d D t S Z W F s L V d v c m x k I E 1 Q R 1 9 D a X R 5 J n F 1 b 3 Q 7 L C Z x d W 9 0 O 1 J l Y W w t V 2 9 y b G Q g T V B H X 0 h 3 e S Z x d W 9 0 O y w m c X V v d D t S Z W F s L V d v c m x k I E N P M i A o Z y 9 t a S k m c X V v d D s s J n F 1 b 3 Q 7 U m V h b C 1 X b 3 J s Z C B D T z J f Q 2 l 0 e S A o Z y 9 t a S k m c X V v d D s s J n F 1 b 3 Q 7 U m V h b C 1 X b 3 J s Z C B D T z J f S H d 5 I C h n L 2 1 p K S Z x d W 9 0 O y w m c X V v d D t X Z W l n a H Q g K G x i c y k m c X V v d D s s J n F 1 b 3 Q 7 S G 9 y c 2 V w b 3 d l c i A o S F A p J n F 1 b 3 Q 7 L C Z x d W 9 0 O 0 Z v b 3 R w c m l u d C A o c 3 E u I G Z 0 L i 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G F i b G V f Z X h w b 3 J 0 I C g y K S 9 D a G F u Z 2 V k I F R 5 c G U u e 0 1 v Z G V s I F l l Y X I s M H 0 m c X V v d D s s J n F 1 b 3 Q 7 U 2 V j d G l v b j E v d G F i b G V f Z X h w b 3 J 0 I C g y K S 9 D a G F u Z 2 V k I F R 5 c G U u e 1 J l Z 3 V s Y X R v c n k g Q 2 x h c 3 M s M X 0 m c X V v d D s s J n F 1 b 3 Q 7 U 2 V j d G l v b j E v d G F i b G V f Z X h w b 3 J 0 I C g y K S 9 D a G F u Z 2 V k I F R 5 c G U u e 1 Z l a G l j b G U g V H l w Z S w y f S Z x d W 9 0 O y w m c X V v d D t T Z W N 0 a W 9 u M S 9 0 Y W J s Z V 9 l e H B v c n Q g K D I p L 0 N o Y W 5 n Z W Q g V H l w Z S 5 7 U H J v Z H V j d G l v b i B T a G F y Z S w z f S Z x d W 9 0 O y w m c X V v d D t T Z W N 0 a W 9 u M S 9 0 Y W J s Z V 9 l e H B v c n Q g K D I p L 0 N o Y W 5 n Z W Q g V H l w Z S 5 7 U m V h b C 1 X b 3 J s Z C B N U E c s N H 0 m c X V v d D s s J n F 1 b 3 Q 7 U 2 V j d G l v b j E v d G F i b G V f Z X h w b 3 J 0 I C g y K S 9 D a G F u Z 2 V k I F R 5 c G U u e 1 J l Y W w t V 2 9 y b G Q g T V B H X 0 N p d H k s N X 0 m c X V v d D s s J n F 1 b 3 Q 7 U 2 V j d G l v b j E v d G F i b G V f Z X h w b 3 J 0 I C g y K S 9 D a G F u Z 2 V k I F R 5 c G U u e 1 J l Y W w t V 2 9 y b G Q g T V B H X 0 h 3 e S w 2 f S Z x d W 9 0 O y w m c X V v d D t T Z W N 0 a W 9 u M S 9 0 Y W J s Z V 9 l e H B v c n Q g K D I p L 0 N o Y W 5 n Z W Q g V H l w Z S 5 7 U m V h b C 1 X b 3 J s Z C B D T z I g K G c v b W k p L D d 9 J n F 1 b 3 Q 7 L C Z x d W 9 0 O 1 N l Y 3 R p b 2 4 x L 3 R h Y m x l X 2 V 4 c G 9 y d C A o M i k v Q 2 h h b m d l Z C B U e X B l L n t S Z W F s L V d v c m x k I E N P M l 9 D a X R 5 I C h n L 2 1 p K S w 4 f S Z x d W 9 0 O y w m c X V v d D t T Z W N 0 a W 9 u M S 9 0 Y W J s Z V 9 l e H B v c n Q g K D I p L 0 N o Y W 5 n Z W Q g V H l w Z S 5 7 U m V h b C 1 X b 3 J s Z C B D T z J f S H d 5 I C h n L 2 1 p K S w 5 f S Z x d W 9 0 O y w m c X V v d D t T Z W N 0 a W 9 u M S 9 0 Y W J s Z V 9 l e H B v c n Q g K D I p L 0 N o Y W 5 n Z W Q g V H l w Z S 5 7 V 2 V p Z 2 h 0 I C h s Y n M p L D E w f S Z x d W 9 0 O y w m c X V v d D t T Z W N 0 a W 9 u M S 9 0 Y W J s Z V 9 l e H B v c n Q g K D I p L 0 N o Y W 5 n Z W Q g V H l w Z S 5 7 S G 9 y c 2 V w b 3 d l c i A o S F A p L D E x f S Z x d W 9 0 O y w m c X V v d D t T Z W N 0 a W 9 u M S 9 0 Y W J s Z V 9 l e H B v c n Q g K D I p L 0 N o Y W 5 n Z W Q g V H l w Z S 5 7 R m 9 v d H B y a W 5 0 I C h z c S 4 g Z n Q u K S w x M n 0 m c X V v d D t d L C Z x d W 9 0 O 0 N v b H V t b k N v d W 5 0 J n F 1 b 3 Q 7 O j E z L C Z x d W 9 0 O 0 t l e U N v b H V t b k 5 h b W V z J n F 1 b 3 Q 7 O l t d L C Z x d W 9 0 O 0 N v b H V t b k l k Z W 5 0 a X R p Z X M m c X V v d D s 6 W y Z x d W 9 0 O 1 N l Y 3 R p b 2 4 x L 3 R h Y m x l X 2 V 4 c G 9 y d C A o M i k v Q 2 h h b m d l Z C B U e X B l L n t N b 2 R l b C B Z Z W F y L D B 9 J n F 1 b 3 Q 7 L C Z x d W 9 0 O 1 N l Y 3 R p b 2 4 x L 3 R h Y m x l X 2 V 4 c G 9 y d C A o M i k v Q 2 h h b m d l Z C B U e X B l L n t S Z W d 1 b G F 0 b 3 J 5 I E N s Y X N z L D F 9 J n F 1 b 3 Q 7 L C Z x d W 9 0 O 1 N l Y 3 R p b 2 4 x L 3 R h Y m x l X 2 V 4 c G 9 y d C A o M i k v Q 2 h h b m d l Z C B U e X B l L n t W Z W h p Y 2 x l I F R 5 c G U s M n 0 m c X V v d D s s J n F 1 b 3 Q 7 U 2 V j d G l v b j E v d G F i b G V f Z X h w b 3 J 0 I C g y K S 9 D a G F u Z 2 V k I F R 5 c G U u e 1 B y b 2 R 1 Y 3 R p b 2 4 g U 2 h h c m U s M 3 0 m c X V v d D s s J n F 1 b 3 Q 7 U 2 V j d G l v b j E v d G F i b G V f Z X h w b 3 J 0 I C g y K S 9 D a G F u Z 2 V k I F R 5 c G U u e 1 J l Y W w t V 2 9 y b G Q g T V B H L D R 9 J n F 1 b 3 Q 7 L C Z x d W 9 0 O 1 N l Y 3 R p b 2 4 x L 3 R h Y m x l X 2 V 4 c G 9 y d C A o M i k v Q 2 h h b m d l Z C B U e X B l L n t S Z W F s L V d v c m x k I E 1 Q R 1 9 D a X R 5 L D V 9 J n F 1 b 3 Q 7 L C Z x d W 9 0 O 1 N l Y 3 R p b 2 4 x L 3 R h Y m x l X 2 V 4 c G 9 y d C A o M i k v Q 2 h h b m d l Z C B U e X B l L n t S Z W F s L V d v c m x k I E 1 Q R 1 9 I d 3 k s N n 0 m c X V v d D s s J n F 1 b 3 Q 7 U 2 V j d G l v b j E v d G F i b G V f Z X h w b 3 J 0 I C g y K S 9 D a G F u Z 2 V k I F R 5 c G U u e 1 J l Y W w t V 2 9 y b G Q g Q 0 8 y I C h n L 2 1 p K S w 3 f S Z x d W 9 0 O y w m c X V v d D t T Z W N 0 a W 9 u M S 9 0 Y W J s Z V 9 l e H B v c n Q g K D I p L 0 N o Y W 5 n Z W Q g V H l w Z S 5 7 U m V h b C 1 X b 3 J s Z C B D T z J f Q 2 l 0 e S A o Z y 9 t a S k s O H 0 m c X V v d D s s J n F 1 b 3 Q 7 U 2 V j d G l v b j E v d G F i b G V f Z X h w b 3 J 0 I C g y K S 9 D a G F u Z 2 V k I F R 5 c G U u e 1 J l Y W w t V 2 9 y b G Q g Q 0 8 y X 0 h 3 e S A o Z y 9 t a S k s O X 0 m c X V v d D s s J n F 1 b 3 Q 7 U 2 V j d G l v b j E v d G F i b G V f Z X h w b 3 J 0 I C g y K S 9 D a G F u Z 2 V k I F R 5 c G U u e 1 d l a W d o d C A o b G J z K S w x M H 0 m c X V v d D s s J n F 1 b 3 Q 7 U 2 V j d G l v b j E v d G F i b G V f Z X h w b 3 J 0 I C g y K S 9 D a G F u Z 2 V k I F R 5 c G U u e 0 h v c n N l c G 9 3 Z X I g K E h Q K S w x M X 0 m c X V v d D s s J n F 1 b 3 Q 7 U 2 V j d G l v b j E v d G F i b G V f Z X h w b 3 J 0 I C g y K S 9 D a G F u Z 2 V k I F R 5 c G U u e 0 Z v b 3 R w c m l u d C A o c 3 E u I G Z 0 L i k s M T J 9 J n F 1 b 3 Q 7 X S w m c X V v d D t S Z W x h d G l v b n N o a X B J b m Z v J n F 1 b 3 Q 7 O l t d f S I g L z 4 8 L 1 N 0 Y W J s Z U V u d H J p Z X M + P C 9 J d G V t P j x J d G V t P j x J d G V t T G 9 j Y X R p b 2 4 + P E l 0 Z W 1 U e X B l P k Z v c m 1 1 b G E 8 L 0 l 0 Z W 1 U e X B l P j x J d G V t U G F 0 a D 5 T Z W N 0 a W 9 u M S 9 0 Y W J s Z V 9 l e H B v c n Q l M j A o M i k v U 2 9 1 c m N l P C 9 J d G V t U G F 0 a D 4 8 L 0 l 0 Z W 1 M b 2 N h d G l v b j 4 8 U 3 R h Y m x l R W 5 0 c m l l c y A v P j w v S X R l b T 4 8 S X R l b T 4 8 S X R l b U x v Y 2 F 0 a W 9 u P j x J d G V t V H l w Z T 5 G b 3 J t d W x h P C 9 J d G V t V H l w Z T 4 8 S X R l b V B h d G g + U 2 V j d G l v b j E v d G F i b G V f Z X h w b 3 J 0 J T I w K D I p L 1 B y b 2 1 v d G V k J T I w S G V h Z G V y c z w v S X R l b V B h d G g + P C 9 J d G V t T G 9 j Y X R p b 2 4 + P F N 0 Y W J s Z U V u d H J p Z X M g L z 4 8 L 0 l 0 Z W 0 + P E l 0 Z W 0 + P E l 0 Z W 1 M b 2 N h d G l v b j 4 8 S X R l b V R 5 c G U + R m 9 y b X V s Y T w v S X R l b V R 5 c G U + P E l 0 Z W 1 Q Y X R o P l N l Y 3 R p b 2 4 x L 3 R h Y m x l X 2 V 4 c G 9 y d C U y M C g y K S 9 D a G F u Z 2 V k J T I w V H l w Z T w v S X R l b V B h d G g + P C 9 J d G V t T G 9 j Y X R p b 2 4 + P F N 0 Y W J s Z U V u d H J p Z X M g L z 4 8 L 0 l 0 Z W 0 + P E l 0 Z W 0 + P E l 0 Z W 1 M b 2 N h d G l v b j 4 8 S X R l b V R 5 c G U + R m 9 y b X V s Y T w v S X R l b V R 5 c G U + P E l 0 Z W 1 Q Y X R o P l N l Y 3 R p b 2 4 x L 1 R h Y m x l M D E x J T I w K F B h Z 2 U l M j A x 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g t M j F U M T M 6 N T A 6 M T k u N z Y 0 N z k 4 N F o i I C 8 + P E V u d H J 5 I F R 5 c G U 9 I k Z p b G x D b 2 x 1 b W 5 U e X B l c y I g V m F s d W U 9 I n N C Z 1 l G Q l F V R k J R P T 0 i I C 8 + P E V u d H J 5 I F R 5 c G U 9 I k Z p b G x D b 2 x 1 b W 5 O Y W 1 l c y I g V m F s d W U 9 I n N b J n F 1 b 3 Q 7 Q 3 V y c m V u Y 3 k m c X V v d D s s J n F 1 b 3 Q 7 Q m F z Z S B W U 0 w m c X V v d D s s J n F 1 b 3 Q 7 Q 2 9 s d W 1 u M y Z x d W 9 0 O y w m c X V v d D t D b 2 x 1 b W 4 0 J n F 1 b 3 Q 7 L C Z x d W 9 0 O 1 d p d G g g S W 5 j b 2 1 l I E d y b 3 d 0 a C B 0 b z o 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T E g K F B h Z 2 U g M T k p L 0 N o Y W 5 n Z W Q g V H l w Z S 5 7 Q 3 V y c m V u Y 3 k s M H 0 m c X V v d D s s J n F 1 b 3 Q 7 U 2 V j d G l v b j E v V G F i b G U w M T E g K F B h Z 2 U g M T k p L 0 N o Y W 5 n Z W Q g V H l w Z S 5 7 Q m F z Z S B W U 0 w s M X 0 m c X V v d D s s J n F 1 b 3 Q 7 U 2 V j d G l v b j E v V G F i b G U w M T E g K F B h Z 2 U g M T k p L 0 N o Y W 5 n Z W Q g V H l w Z S 5 7 Q 2 9 s d W 1 u M y w y f S Z x d W 9 0 O y w m c X V v d D t T Z W N 0 a W 9 u M S 9 U Y W J s Z T A x M S A o U G F n Z S A x O S k v Q 2 h h b m d l Z C B U e X B l L n t D b 2 x 1 b W 4 0 L D N 9 J n F 1 b 3 Q 7 L C Z x d W 9 0 O 1 N l Y 3 R p b 2 4 x L 1 R h Y m x l M D E x I C h Q Y W d l I D E 5 K S 9 D a G F u Z 2 V k I F R 5 c G U u e 1 d p d G g g S W 5 j b 2 1 l I E d y b 3 d 0 a C B 0 b z o s N H 0 m c X V v d D s s J n F 1 b 3 Q 7 U 2 V j d G l v b j E v V G F i b G U w M T E g K F B h Z 2 U g M T k p L 0 N o Y W 5 n Z W Q g V H l w Z S 5 7 Q 2 9 s d W 1 u N i w 1 f S Z x d W 9 0 O y w m c X V v d D t T Z W N 0 a W 9 u M S 9 U Y W J s Z T A x M S A o U G F n Z S A x O S k v Q 2 h h b m d l Z C B U e X B l L n t D b 2 x 1 b W 4 3 L D Z 9 J n F 1 b 3 Q 7 X S w m c X V v d D t D b 2 x 1 b W 5 D b 3 V u d C Z x d W 9 0 O z o 3 L C Z x d W 9 0 O 0 t l e U N v b H V t b k 5 h b W V z J n F 1 b 3 Q 7 O l t d L C Z x d W 9 0 O 0 N v b H V t b k l k Z W 5 0 a X R p Z X M m c X V v d D s 6 W y Z x d W 9 0 O 1 N l Y 3 R p b 2 4 x L 1 R h Y m x l M D E x I C h Q Y W d l I D E 5 K S 9 D a G F u Z 2 V k I F R 5 c G U u e 0 N 1 c n J l b m N 5 L D B 9 J n F 1 b 3 Q 7 L C Z x d W 9 0 O 1 N l Y 3 R p b 2 4 x L 1 R h Y m x l M D E x I C h Q Y W d l I D E 5 K S 9 D a G F u Z 2 V k I F R 5 c G U u e 0 J h c 2 U g V l N M L D F 9 J n F 1 b 3 Q 7 L C Z x d W 9 0 O 1 N l Y 3 R p b 2 4 x L 1 R h Y m x l M D E x I C h Q Y W d l I D E 5 K S 9 D a G F u Z 2 V k I F R 5 c G U u e 0 N v b H V t b j M s M n 0 m c X V v d D s s J n F 1 b 3 Q 7 U 2 V j d G l v b j E v V G F i b G U w M T E g K F B h Z 2 U g M T k p L 0 N o Y W 5 n Z W Q g V H l w Z S 5 7 Q 2 9 s d W 1 u N C w z f S Z x d W 9 0 O y w m c X V v d D t T Z W N 0 a W 9 u M S 9 U Y W J s Z T A x M S A o U G F n Z S A x O S k v Q 2 h h b m d l Z C B U e X B l L n t X a X R o I E l u Y 2 9 t Z S B H c m 9 3 d G g g d G 8 6 L D R 9 J n F 1 b 3 Q 7 L C Z x d W 9 0 O 1 N l Y 3 R p b 2 4 x L 1 R h Y m x l M D E x I C h Q Y W d l I D E 5 K S 9 D a G F u Z 2 V k I F R 5 c G U u e 0 N v b H V t b j Y s N X 0 m c X V v d D s s J n F 1 b 3 Q 7 U 2 V j d G l v b j E v V G F i b G U w M T E g K F B h Z 2 U g M T k p L 0 N o Y W 5 n Z W Q g V H l w Z S 5 7 Q 2 9 s d W 1 u N y w 2 f S Z x d W 9 0 O 1 0 s J n F 1 b 3 Q 7 U m V s Y X R p b 2 5 z a G l w S W 5 m b y Z x d W 9 0 O z p b X X 0 i I C 8 + P C 9 T d G F i b G V F b n R y a W V z P j w v S X R l b T 4 8 S X R l b T 4 8 S X R l b U x v Y 2 F 0 a W 9 u P j x J d G V t V H l w Z T 5 G b 3 J t d W x h P C 9 J d G V t V H l w Z T 4 8 S X R l b V B h d G g + U 2 V j d G l v b j E v V G F i b G U w M T E l M j A o U G F n Z S U y M D E 5 K S 9 T b 3 V y Y 2 U 8 L 0 l 0 Z W 1 Q Y X R o P j w v S X R l b U x v Y 2 F 0 a W 9 u P j x T d G F i b G V F b n R y a W V z I C 8 + P C 9 J d G V t P j x J d G V t P j x J d G V t T G 9 j Y X R p b 2 4 + P E l 0 Z W 1 U e X B l P k Z v c m 1 1 b G E 8 L 0 l 0 Z W 1 U e X B l P j x J d G V t U G F 0 a D 5 T Z W N 0 a W 9 u M S 9 U Y W J s Z T A x M S U y M C h Q Y W d l J T I w M T k p L 1 R h Y m x l M D E x P C 9 J d G V t U G F 0 a D 4 8 L 0 l 0 Z W 1 M b 2 N h d G l v b j 4 8 U 3 R h Y m x l R W 5 0 c m l l c y A v P j w v S X R l b T 4 8 S X R l b T 4 8 S X R l b U x v Y 2 F 0 a W 9 u P j x J d G V t V H l w Z T 5 G b 3 J t d W x h P C 9 J d G V t V H l w Z T 4 8 S X R l b V B h d G g + U 2 V j d G l v b j E v V G F i b G U w M T E l M j A o U G F n Z S U y M D E 5 K S 9 Q c m 9 t b 3 R l Z C U y M E h l Y W R l c n M 8 L 0 l 0 Z W 1 Q Y X R o P j w v S X R l b U x v Y 2 F 0 a W 9 u P j x T d G F i b G V F b n R y a W V z I C 8 + P C 9 J d G V t P j x J d G V t P j x J d G V t T G 9 j Y X R p b 2 4 + P E l 0 Z W 1 U e X B l P k Z v c m 1 1 b G E 8 L 0 l 0 Z W 1 U e X B l P j x J d G V t U G F 0 a D 5 T Z W N 0 a W 9 u M S 9 U Y W J s Z T A x M S U y M C h Q Y W d l J T I w M T k p L 0 N o Y W 5 n Z W Q l M j B U e X B l P C 9 J d G V t U G F 0 a D 4 8 L 0 l 0 Z W 1 M b 2 N h d G l v b j 4 8 U 3 R h Y m x l R W 5 0 c m l l c y A v P j w v S X R l b T 4 8 S X R l b T 4 8 S X R l b U x v Y 2 F 0 a W 9 u P j x J d G V t V H l w Z T 5 G b 3 J t d W x h P C 9 J d G V t V H l w Z T 4 8 S X R l b V B h d G g + U 2 V j d G l v b j E v V G F i b G U w M j k l M j A o U G F n Z S U y M D I 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g t M j J U M T Q 6 M D c 6 N T E u M z g 2 N T I 5 N 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j k g K F B h Z 2 U g M j Q p L 0 N o Y W 5 n Z W Q g V H l w Z S 5 7 Q 2 9 s d W 1 u M S w w f S Z x d W 9 0 O y w m c X V v d D t T Z W N 0 a W 9 u M S 9 U Y W J s Z T A y O S A o U G F n Z S A y N C k v Q 2 h h b m d l Z C B U e X B l L n t D b 2 x 1 b W 4 y L D F 9 J n F 1 b 3 Q 7 L C Z x d W 9 0 O 1 N l Y 3 R p b 2 4 x L 1 R h Y m x l M D I 5 I C h Q Y W d l I D I 0 K S 9 D a G F u Z 2 V k I F R 5 c G U u e 0 N v b H V t b j M s M n 0 m c X V v d D s s J n F 1 b 3 Q 7 U 2 V j d G l v b j E v V G F i b G U w M j k g K F B h Z 2 U g M j Q p L 0 N o Y W 5 n Z W Q g V H l w Z S 5 7 Q 2 9 s d W 1 u N C w z f S Z x d W 9 0 O y w m c X V v d D t T Z W N 0 a W 9 u M S 9 U Y W J s Z T A y O S A o U G F n Z S A y N C k v Q 2 h h b m d l Z C B U e X B l L n t D b 2 x 1 b W 4 1 L D R 9 J n F 1 b 3 Q 7 L C Z x d W 9 0 O 1 N l Y 3 R p b 2 4 x L 1 R h Y m x l M D I 5 I C h Q Y W d l I D I 0 K S 9 D a G F u Z 2 V k I F R 5 c G U u e 0 N v b H V t b j Y s N X 0 m c X V v d D s s J n F 1 b 3 Q 7 U 2 V j d G l v b j E v V G F i b G U w M j k g K F B h Z 2 U g M j Q p L 0 N o Y W 5 n Z W Q g V H l w Z S 5 7 Q 2 9 s d W 1 u N y w 2 f S Z x d W 9 0 O y w m c X V v d D t T Z W N 0 a W 9 u M S 9 U Y W J s Z T A y O S A o U G F n Z S A y N C k v Q 2 h h b m d l Z C B U e X B l L n t D b 2 x 1 b W 4 4 L D d 9 J n F 1 b 3 Q 7 X S w m c X V v d D t D b 2 x 1 b W 5 D b 3 V u d C Z x d W 9 0 O z o 4 L C Z x d W 9 0 O 0 t l e U N v b H V t b k 5 h b W V z J n F 1 b 3 Q 7 O l t d L C Z x d W 9 0 O 0 N v b H V t b k l k Z W 5 0 a X R p Z X M m c X V v d D s 6 W y Z x d W 9 0 O 1 N l Y 3 R p b 2 4 x L 1 R h Y m x l M D I 5 I C h Q Y W d l I D I 0 K S 9 D a G F u Z 2 V k I F R 5 c G U u e 0 N v b H V t b j E s M H 0 m c X V v d D s s J n F 1 b 3 Q 7 U 2 V j d G l v b j E v V G F i b G U w M j k g K F B h Z 2 U g M j Q p L 0 N o Y W 5 n Z W Q g V H l w Z S 5 7 Q 2 9 s d W 1 u M i w x f S Z x d W 9 0 O y w m c X V v d D t T Z W N 0 a W 9 u M S 9 U Y W J s Z T A y O S A o U G F n Z S A y N C k v Q 2 h h b m d l Z C B U e X B l L n t D b 2 x 1 b W 4 z L D J 9 J n F 1 b 3 Q 7 L C Z x d W 9 0 O 1 N l Y 3 R p b 2 4 x L 1 R h Y m x l M D I 5 I C h Q Y W d l I D I 0 K S 9 D a G F u Z 2 V k I F R 5 c G U u e 0 N v b H V t b j Q s M 3 0 m c X V v d D s s J n F 1 b 3 Q 7 U 2 V j d G l v b j E v V G F i b G U w M j k g K F B h Z 2 U g M j Q p L 0 N o Y W 5 n Z W Q g V H l w Z S 5 7 Q 2 9 s d W 1 u N S w 0 f S Z x d W 9 0 O y w m c X V v d D t T Z W N 0 a W 9 u M S 9 U Y W J s Z T A y O S A o U G F n Z S A y N C k v Q 2 h h b m d l Z C B U e X B l L n t D b 2 x 1 b W 4 2 L D V 9 J n F 1 b 3 Q 7 L C Z x d W 9 0 O 1 N l Y 3 R p b 2 4 x L 1 R h Y m x l M D I 5 I C h Q Y W d l I D I 0 K S 9 D a G F u Z 2 V k I F R 5 c G U u e 0 N v b H V t b j c s N n 0 m c X V v d D s s J n F 1 b 3 Q 7 U 2 V j d G l v b j E v V G F i b G U w M j k g K F B h Z 2 U g M j Q p L 0 N o Y W 5 n Z W Q g V H l w Z S 5 7 Q 2 9 s d W 1 u O C w 3 f S Z x d W 9 0 O 1 0 s J n F 1 b 3 Q 7 U m V s Y X R p b 2 5 z a G l w S W 5 m b y Z x d W 9 0 O z p b X X 0 i I C 8 + P C 9 T d G F i b G V F b n R y a W V z P j w v S X R l b T 4 8 S X R l b T 4 8 S X R l b U x v Y 2 F 0 a W 9 u P j x J d G V t V H l w Z T 5 G b 3 J t d W x h P C 9 J d G V t V H l w Z T 4 8 S X R l b V B h d G g + U 2 V j d G l v b j E v V G F i b G U w M j k l M j A o U G F n Z S U y M D I 0 K S 9 T b 3 V y Y 2 U 8 L 0 l 0 Z W 1 Q Y X R o P j w v S X R l b U x v Y 2 F 0 a W 9 u P j x T d G F i b G V F b n R y a W V z I C 8 + P C 9 J d G V t P j x J d G V t P j x J d G V t T G 9 j Y X R p b 2 4 + P E l 0 Z W 1 U e X B l P k Z v c m 1 1 b G E 8 L 0 l 0 Z W 1 U e X B l P j x J d G V t U G F 0 a D 5 T Z W N 0 a W 9 u M S 9 U Y W J s Z T A y O S U y M C h Q Y W d l J T I w M j Q p L 1 R h Y m x l M D I 5 P C 9 J d G V t U G F 0 a D 4 8 L 0 l 0 Z W 1 M b 2 N h d G l v b j 4 8 U 3 R h Y m x l R W 5 0 c m l l c y A v P j w v S X R l b T 4 8 S X R l b T 4 8 S X R l b U x v Y 2 F 0 a W 9 u P j x J d G V t V H l w Z T 5 G b 3 J t d W x h P C 9 J d G V t V H l w Z T 4 8 S X R l b V B h d G g + U 2 V j d G l v b j E v V G F i b G U w M j k l M j A o U G F n Z S U y M D I 0 K S 9 D a G F u Z 2 V k J T I w V H l w Z T w v S X R l b V B h d G g + P C 9 J d G V t T G 9 j Y X R p b 2 4 + P F N 0 Y W J s Z U V u d H J p Z X M g L z 4 8 L 0 l 0 Z W 0 + P E l 0 Z W 0 + P E l 0 Z W 1 M b 2 N h d G l v b j 4 8 S X R l b V R 5 c G U + R m 9 y b X V s Y T w v S X R l b V R 5 c G U + P E l 0 Z W 1 Q Y X R o P l N l Y 3 R p b 2 4 x L 1 R h Y m x l M D I x J T I w K F B h Z 2 U l M j A 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x M C 0 w M l Q x N z o z O D o z N y 4 3 O D k 1 M T k 0 W i I g L z 4 8 R W 5 0 c n k g V H l w Z T 0 i R m l s b E N v b H V t b l R 5 c G V z I i B W Y W x 1 Z T 0 i c 0 F 3 W U d C Z 1 l H Q m d Z R 0 J n W U d C Z 1 l H Q m c 9 P S I g L z 4 8 R W 5 0 c n k g V H l w Z T 0 i R m l s b E N v b H V t b k 5 h b W V z I i B W Y W x 1 Z T 0 i c 1 s m c X V v d D t Z Z W F y J n F 1 b 3 Q 7 L C Z x d W 9 0 O 1 Z v b H V t Z S Z x d W 9 0 O y w m c X V v d D t P e H l n Z W 4 m c X V v d D s s J n F 1 b 3 Q 7 Q V B J X G 5 H c m F 2 a X R 5 J n F 1 b 3 Q 7 L C Z x d W 9 0 O 0 V 0 a G F u b 2 w m c X V v d D s s J n F 1 b 3 Q 7 T V R C R S Z x d W 9 0 O y w m c X V v d D t U Q U 1 F J n F 1 b 3 Q 7 L C Z x d W 9 0 O 1 N 1 b G Z 1 c i Z x d W 9 0 O y w m c X V v d D t B c m 9 t Y X R p Y 3 M m c X V v d D s s J n F 1 b 3 Q 7 T 2 x l Z m l u c y Z x d W 9 0 O y w m c X V v d D t C Z W 5 6 Z W 5 l J n F 1 b 3 Q 7 L C Z x d W 9 0 O 1 J W U C Z x d W 9 0 O y w m c X V v d D t F M j A w J n F 1 b 3 Q 7 L C Z x d W 9 0 O 0 U z M D A m c X V v d D s s J n F 1 b 3 Q 7 V D U w J n F 1 b 3 Q 7 L C Z x d W 9 0 O 1 Q 5 M 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A y M S A o U G F n Z S A y O S k v Q 2 h h b m d l Z C B U e X B l L n t Z Z W F y L D B 9 J n F 1 b 3 Q 7 L C Z x d W 9 0 O 1 N l Y 3 R p b 2 4 x L 1 R h Y m x l M D I x I C h Q Y W d l I D I 5 K S 9 D a G F u Z 2 V k I F R 5 c G U u e 1 Z v b H V t Z S w x f S Z x d W 9 0 O y w m c X V v d D t T Z W N 0 a W 9 u M S 9 U Y W J s Z T A y M S A o U G F n Z S A y O S k v Q 2 h h b m d l Z C B U e X B l L n t P e H l n Z W 4 s M n 0 m c X V v d D s s J n F 1 b 3 Q 7 U 2 V j d G l v b j E v V G F i b G U w M j E g K F B h Z 2 U g M j k p L 0 N o Y W 5 n Z W Q g V H l w Z S 5 7 Q V B J X G 5 H c m F 2 a X R 5 L D N 9 J n F 1 b 3 Q 7 L C Z x d W 9 0 O 1 N l Y 3 R p b 2 4 x L 1 R h Y m x l M D I x I C h Q Y W d l I D I 5 K S 9 D a G F u Z 2 V k I F R 5 c G U u e 0 V 0 a G F u b 2 w s N H 0 m c X V v d D s s J n F 1 b 3 Q 7 U 2 V j d G l v b j E v V G F i b G U w M j E g K F B h Z 2 U g M j k p L 0 N o Y W 5 n Z W Q g V H l w Z S 5 7 T V R C R S w 1 f S Z x d W 9 0 O y w m c X V v d D t T Z W N 0 a W 9 u M S 9 U Y W J s Z T A y M S A o U G F n Z S A y O S k v Q 2 h h b m d l Z C B U e X B l L n t U Q U 1 F L D Z 9 J n F 1 b 3 Q 7 L C Z x d W 9 0 O 1 N l Y 3 R p b 2 4 x L 1 R h Y m x l M D I x I C h Q Y W d l I D I 5 K S 9 D a G F u Z 2 V k I F R 5 c G U u e 1 N 1 b G Z 1 c i w 3 f S Z x d W 9 0 O y w m c X V v d D t T Z W N 0 a W 9 u M S 9 U Y W J s Z T A y M S A o U G F n Z S A y O S k v Q 2 h h b m d l Z C B U e X B l L n t B c m 9 t Y X R p Y 3 M s O H 0 m c X V v d D s s J n F 1 b 3 Q 7 U 2 V j d G l v b j E v V G F i b G U w M j E g K F B h Z 2 U g M j k p L 0 N o Y W 5 n Z W Q g V H l w Z S 5 7 T 2 x l Z m l u c y w 5 f S Z x d W 9 0 O y w m c X V v d D t T Z W N 0 a W 9 u M S 9 U Y W J s Z T A y M S A o U G F n Z S A y O S k v Q 2 h h b m d l Z C B U e X B l L n t C Z W 5 6 Z W 5 l L D E w f S Z x d W 9 0 O y w m c X V v d D t T Z W N 0 a W 9 u M S 9 U Y W J s Z T A y M S A o U G F n Z S A y O S k v Q 2 h h b m d l Z C B U e X B l L n t S V l A s M T F 9 J n F 1 b 3 Q 7 L C Z x d W 9 0 O 1 N l Y 3 R p b 2 4 x L 1 R h Y m x l M D I x I C h Q Y W d l I D I 5 K S 9 D a G F u Z 2 V k I F R 5 c G U u e 0 U y M D A s M T J 9 J n F 1 b 3 Q 7 L C Z x d W 9 0 O 1 N l Y 3 R p b 2 4 x L 1 R h Y m x l M D I x I C h Q Y W d l I D I 5 K S 9 D a G F u Z 2 V k I F R 5 c G U u e 0 U z M D A s M T N 9 J n F 1 b 3 Q 7 L C Z x d W 9 0 O 1 N l Y 3 R p b 2 4 x L 1 R h Y m x l M D I x I C h Q Y W d l I D I 5 K S 9 D a G F u Z 2 V k I F R 5 c G U u e 1 Q 1 M C w x N H 0 m c X V v d D s s J n F 1 b 3 Q 7 U 2 V j d G l v b j E v V G F i b G U w M j E g K F B h Z 2 U g M j k p L 0 N o Y W 5 n Z W Q g V H l w Z S 5 7 V D k w L D E 1 f S Z x d W 9 0 O 1 0 s J n F 1 b 3 Q 7 Q 2 9 s d W 1 u Q 2 9 1 b n Q m c X V v d D s 6 M T Y s J n F 1 b 3 Q 7 S 2 V 5 Q 2 9 s d W 1 u T m F t Z X M m c X V v d D s 6 W 1 0 s J n F 1 b 3 Q 7 Q 2 9 s d W 1 u S W R l b n R p d G l l c y Z x d W 9 0 O z p b J n F 1 b 3 Q 7 U 2 V j d G l v b j E v V G F i b G U w M j E g K F B h Z 2 U g M j k p L 0 N o Y W 5 n Z W Q g V H l w Z S 5 7 W W V h c i w w f S Z x d W 9 0 O y w m c X V v d D t T Z W N 0 a W 9 u M S 9 U Y W J s Z T A y M S A o U G F n Z S A y O S k v Q 2 h h b m d l Z C B U e X B l L n t W b 2 x 1 b W U s M X 0 m c X V v d D s s J n F 1 b 3 Q 7 U 2 V j d G l v b j E v V G F i b G U w M j E g K F B h Z 2 U g M j k p L 0 N o Y W 5 n Z W Q g V H l w Z S 5 7 T 3 h 5 Z 2 V u L D J 9 J n F 1 b 3 Q 7 L C Z x d W 9 0 O 1 N l Y 3 R p b 2 4 x L 1 R h Y m x l M D I x I C h Q Y W d l I D I 5 K S 9 D a G F u Z 2 V k I F R 5 c G U u e 0 F Q S V x u R 3 J h d m l 0 e S w z f S Z x d W 9 0 O y w m c X V v d D t T Z W N 0 a W 9 u M S 9 U Y W J s Z T A y M S A o U G F n Z S A y O S k v Q 2 h h b m d l Z C B U e X B l L n t F d G h h b m 9 s L D R 9 J n F 1 b 3 Q 7 L C Z x d W 9 0 O 1 N l Y 3 R p b 2 4 x L 1 R h Y m x l M D I x I C h Q Y W d l I D I 5 K S 9 D a G F u Z 2 V k I F R 5 c G U u e 0 1 U Q k U s N X 0 m c X V v d D s s J n F 1 b 3 Q 7 U 2 V j d G l v b j E v V G F i b G U w M j E g K F B h Z 2 U g M j k p L 0 N o Y W 5 n Z W Q g V H l w Z S 5 7 V E F N R S w 2 f S Z x d W 9 0 O y w m c X V v d D t T Z W N 0 a W 9 u M S 9 U Y W J s Z T A y M S A o U G F n Z S A y O S k v Q 2 h h b m d l Z C B U e X B l L n t T d W x m d X I s N 3 0 m c X V v d D s s J n F 1 b 3 Q 7 U 2 V j d G l v b j E v V G F i b G U w M j E g K F B h Z 2 U g M j k p L 0 N o Y W 5 n Z W Q g V H l w Z S 5 7 Q X J v b W F 0 a W N z L D h 9 J n F 1 b 3 Q 7 L C Z x d W 9 0 O 1 N l Y 3 R p b 2 4 x L 1 R h Y m x l M D I x I C h Q Y W d l I D I 5 K S 9 D a G F u Z 2 V k I F R 5 c G U u e 0 9 s Z W Z p b n M s O X 0 m c X V v d D s s J n F 1 b 3 Q 7 U 2 V j d G l v b j E v V G F i b G U w M j E g K F B h Z 2 U g M j k p L 0 N o Y W 5 n Z W Q g V H l w Z S 5 7 Q m V u e m V u Z S w x M H 0 m c X V v d D s s J n F 1 b 3 Q 7 U 2 V j d G l v b j E v V G F i b G U w M j E g K F B h Z 2 U g M j k p L 0 N o Y W 5 n Z W Q g V H l w Z S 5 7 U l Z Q L D E x f S Z x d W 9 0 O y w m c X V v d D t T Z W N 0 a W 9 u M S 9 U Y W J s Z T A y M S A o U G F n Z S A y O S k v Q 2 h h b m d l Z C B U e X B l L n t F M j A w L D E y f S Z x d W 9 0 O y w m c X V v d D t T Z W N 0 a W 9 u M S 9 U Y W J s Z T A y M S A o U G F n Z S A y O S k v Q 2 h h b m d l Z C B U e X B l L n t F M z A w L D E z f S Z x d W 9 0 O y w m c X V v d D t T Z W N 0 a W 9 u M S 9 U Y W J s Z T A y M S A o U G F n Z S A y O S k v Q 2 h h b m d l Z C B U e X B l L n t U N T A s M T R 9 J n F 1 b 3 Q 7 L C Z x d W 9 0 O 1 N l Y 3 R p b 2 4 x L 1 R h Y m x l M D I x I C h Q Y W d l I D I 5 K S 9 D a G F u Z 2 V k I F R 5 c G U u e 1 Q 5 M C w x N X 0 m c X V v d D t d L C Z x d W 9 0 O 1 J l b G F 0 a W 9 u c 2 h p c E l u Z m 8 m c X V v d D s 6 W 1 1 9 I i A v P j w v U 3 R h Y m x l R W 5 0 c m l l c z 4 8 L 0 l 0 Z W 0 + P E l 0 Z W 0 + P E l 0 Z W 1 M b 2 N h d G l v b j 4 8 S X R l b V R 5 c G U + R m 9 y b X V s Y T w v S X R l b V R 5 c G U + P E l 0 Z W 1 Q Y X R o P l N l Y 3 R p b 2 4 x L 1 R h Y m x l M D I x J T I w K F B h Z 2 U l M j A y O S k v U 2 9 1 c m N l P C 9 J d G V t U G F 0 a D 4 8 L 0 l 0 Z W 1 M b 2 N h d G l v b j 4 8 U 3 R h Y m x l R W 5 0 c m l l c y A v P j w v S X R l b T 4 8 S X R l b T 4 8 S X R l b U x v Y 2 F 0 a W 9 u P j x J d G V t V H l w Z T 5 G b 3 J t d W x h P C 9 J d G V t V H l w Z T 4 8 S X R l b V B h d G g + U 2 V j d G l v b j E v V G F i b G U w M j E l M j A o U G F n Z S U y M D I 5 K S 9 U Y W J s Z T A y M T w v S X R l b V B h d G g + P C 9 J d G V t T G 9 j Y X R p b 2 4 + P F N 0 Y W J s Z U V u d H J p Z X M g L z 4 8 L 0 l 0 Z W 0 + P E l 0 Z W 0 + P E l 0 Z W 1 M b 2 N h d G l v b j 4 8 S X R l b V R 5 c G U + R m 9 y b X V s Y T w v S X R l b V R 5 c G U + P E l 0 Z W 1 Q Y X R o P l N l Y 3 R p b 2 4 x L 1 R h Y m x l M D I x J T I w K F B h Z 2 U l M j A y O S k v U H J v b W 9 0 Z W Q l M j B I Z W F k Z X J z P C 9 J d G V t U G F 0 a D 4 8 L 0 l 0 Z W 1 M b 2 N h d G l v b j 4 8 U 3 R h Y m x l R W 5 0 c m l l c y A v P j w v S X R l b T 4 8 S X R l b T 4 8 S X R l b U x v Y 2 F 0 a W 9 u P j x J d G V t V H l w Z T 5 G b 3 J t d W x h P C 9 J d G V t V H l w Z T 4 8 S X R l b V B h d G g + U 2 V j d G l v b j E v V G F i b G U w M j E l M j A o U G F n Z S U y M D I 5 K S 9 D a G F u Z 2 V k J T I w V H l w Z T w v S X R l b V B h d G g + P C 9 J d G V t T G 9 j Y X R p b 2 4 + P F N 0 Y W J s Z U V u d H J p Z X M g L z 4 8 L 0 l 0 Z W 0 + P E l 0 Z W 0 + P E l 0 Z W 1 M b 2 N h d G l v b j 4 8 S X R l b V R 5 c G U + R m 9 y b X V s Y T w v S X R l b V R 5 c G U + P E l 0 Z W 1 Q Y X R o P l N l Y 3 R p b 2 4 x L 1 R h Y m x l M D I y J T I w K F B h Z 2 U l M j A 0 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T A t M D N U M T g 6 M D Q 6 N D E u O D U 2 N D Y 3 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y M i A o U G F n Z S A 0 N y k v Q 2 h h b m d l Z C B U e X B l L n t D b 2 x 1 b W 4 x L D B 9 J n F 1 b 3 Q 7 L C Z x d W 9 0 O 1 N l Y 3 R p b 2 4 x L 1 R h Y m x l M D I y I C h Q Y W d l I D Q 3 K S 9 D a G F u Z 2 V k I F R 5 c G U u e 0 N v b H V t b j I s M X 0 m c X V v d D s s J n F 1 b 3 Q 7 U 2 V j d G l v b j E v V G F i b G U w M j I g K F B h Z 2 U g N D c p L 0 N o Y W 5 n Z W Q g V H l w Z S 5 7 Q 2 9 s d W 1 u M y w y f S Z x d W 9 0 O y w m c X V v d D t T Z W N 0 a W 9 u M S 9 U Y W J s Z T A y M i A o U G F n Z S A 0 N y k v Q 2 h h b m d l Z C B U e X B l L n t D b 2 x 1 b W 4 0 L D N 9 J n F 1 b 3 Q 7 L C Z x d W 9 0 O 1 N l Y 3 R p b 2 4 x L 1 R h Y m x l M D I y I C h Q Y W d l I D Q 3 K S 9 D a G F u Z 2 V k I F R 5 c G U u e 0 N v b H V t b j U s N H 0 m c X V v d D t d L C Z x d W 9 0 O 0 N v b H V t b k N v d W 5 0 J n F 1 b 3 Q 7 O j U s J n F 1 b 3 Q 7 S 2 V 5 Q 2 9 s d W 1 u T m F t Z X M m c X V v d D s 6 W 1 0 s J n F 1 b 3 Q 7 Q 2 9 s d W 1 u S W R l b n R p d G l l c y Z x d W 9 0 O z p b J n F 1 b 3 Q 7 U 2 V j d G l v b j E v V G F i b G U w M j I g K F B h Z 2 U g N D c p L 0 N o Y W 5 n Z W Q g V H l w Z S 5 7 Q 2 9 s d W 1 u M S w w f S Z x d W 9 0 O y w m c X V v d D t T Z W N 0 a W 9 u M S 9 U Y W J s Z T A y M i A o U G F n Z S A 0 N y k v Q 2 h h b m d l Z C B U e X B l L n t D b 2 x 1 b W 4 y L D F 9 J n F 1 b 3 Q 7 L C Z x d W 9 0 O 1 N l Y 3 R p b 2 4 x L 1 R h Y m x l M D I y I C h Q Y W d l I D Q 3 K S 9 D a G F u Z 2 V k I F R 5 c G U u e 0 N v b H V t b j M s M n 0 m c X V v d D s s J n F 1 b 3 Q 7 U 2 V j d G l v b j E v V G F i b G U w M j I g K F B h Z 2 U g N D c p L 0 N o Y W 5 n Z W Q g V H l w Z S 5 7 Q 2 9 s d W 1 u N C w z f S Z x d W 9 0 O y w m c X V v d D t T Z W N 0 a W 9 u M S 9 U Y W J s Z T A y M i A o U G F n Z S A 0 N y k v Q 2 h h b m d l Z C B U e X B l L n t D b 2 x 1 b W 4 1 L D R 9 J n F 1 b 3 Q 7 X S w m c X V v d D t S Z W x h d G l v b n N o a X B J b m Z v J n F 1 b 3 Q 7 O l t d f S I g L z 4 8 L 1 N 0 Y W J s Z U V u d H J p Z X M + P C 9 J d G V t P j x J d G V t P j x J d G V t T G 9 j Y X R p b 2 4 + P E l 0 Z W 1 U e X B l P k Z v c m 1 1 b G E 8 L 0 l 0 Z W 1 U e X B l P j x J d G V t U G F 0 a D 5 T Z W N 0 a W 9 u M S 9 U Y W J s Z T A y M i U y M C h Q Y W d l J T I w N D c p L 1 N v d X J j Z T w v S X R l b V B h d G g + P C 9 J d G V t T G 9 j Y X R p b 2 4 + P F N 0 Y W J s Z U V u d H J p Z X M g L z 4 8 L 0 l 0 Z W 0 + P E l 0 Z W 0 + P E l 0 Z W 1 M b 2 N h d G l v b j 4 8 S X R l b V R 5 c G U + R m 9 y b X V s Y T w v S X R l b V R 5 c G U + P E l 0 Z W 1 Q Y X R o P l N l Y 3 R p b 2 4 x L 1 R h Y m x l M D I y J T I w K F B h Z 2 U l M j A 0 N y k v V G F i b G U w M j I 8 L 0 l 0 Z W 1 Q Y X R o P j w v S X R l b U x v Y 2 F 0 a W 9 u P j x T d G F i b G V F b n R y a W V z I C 8 + P C 9 J d G V t P j x J d G V t P j x J d G V t T G 9 j Y X R p b 2 4 + P E l 0 Z W 1 U e X B l P k Z v c m 1 1 b G E 8 L 0 l 0 Z W 1 U e X B l P j x J d G V t U G F 0 a D 5 T Z W N 0 a W 9 u M S 9 U Y W J s Z T A y M i U y M C h Q Y W d l J T I w N D c p 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M t M T A t M j B U M D A 6 N T g 6 N D g u M D g 0 O D g 0 N V o i I C 8 + P E V u d H J 5 I F R 5 c G U 9 I k Z p b G x D b 2 x 1 b W 5 U e X B l c y I g V m F s d W U 9 I n N C Z 1 V G Q l F V R k J R V U Z C Z 1 U 9 I i A v P j x F b n R y e S B U e X B l P S J G a W x s Q 2 9 s d W 1 u T m F t Z X M i I F Z h b H V l P S J z W y Z x d W 9 0 O 0 F n Z S B v Z i B 2 Z W h p Y 2 x l I G l u I H l l Y X J z J n F 1 b 3 Q 7 L C Z x d W 9 0 O 0 F u b n V h b C B W T V Q g L y B W Z W h p Y 2 x l I C h N Z W F u K S B W Z W h p Y 2 x l I H R 5 c G U g Q X V 0 b 2 1 v Y m l s Z S 9 j Y X I v c 3 R h d G l v b i B 3 Y W d v b i Z x d W 9 0 O y w m c X V v d D t B b m 5 1 Y W w g V k 1 U I C 8 g V m V o a W N s Z S A o T W V h b i k g V m V o a W N s Z S B 0 e X B l I F Z h b i A o b W l u a S w g Y 2 F y Z 2 8 s I H B h c 3 N l b m d l c i k m c X V v d D s s J n F 1 b 3 Q 7 Q W 5 u d W F s I F Z N V C A v I F Z l a G l j b G U g K E 1 l Y W 4 p I F Z l a G l j b G U g d H l w Z S B T c G 9 y d H M g d X R p b G l 0 e S B 2 Z W h p Y 2 x l J n F 1 b 3 Q 7 L C Z x d W 9 0 O 0 F u b n V h b C B W T V Q g L y B W Z W h p Y 2 x l I C h N Z W F u K S B W Z W h p Y 2 x l I H R 5 c G U g U G l j a 3 V w I H R y d W N r J n F 1 b 3 Q 7 L C Z x d W 9 0 O 0 F u b n V h b C B W T V Q g L y B W Z W h p Y 2 x l I C h N Z W F u K S B W Z W h p Y 2 x l I H R 5 c G U g T 3 R o Z X I g d H J 1 Y 2 s m c X V v d D s s J n F 1 b 3 Q 7 Q W 5 u d W F s I F Z N V C A v I F Z l a G l j b G U g K E 1 l Y W 4 p I F Z l a G l j b G U g d H l w Z S B S V i A o c m V j c m V h d G l v b m F s I H Z l a G l j b G U p J n F 1 b 3 Q 7 L C Z x d W 9 0 O 0 F u b n V h b C B W T V Q g L y B W Z W h p Y 2 x l I C h N Z W F u K S B W Z W h p Y 2 x l I H R 5 c G U g T W 9 0 b 3 J j e W N s Z S Z x d W 9 0 O y w m c X V v d D t B b m 5 1 Y W w g V k 1 U I C 8 g V m V o a W N s Z S A o T W V h b i k g V m V o a W N s Z S B 0 e X B l I E d v b G Y g Y 2 F y d C Z x d W 9 0 O y w m c X V v d D t B b m 5 1 Y W w g V k 1 U I C 8 g V m V o a W N s Z S A o T W V h b i k g V m V o a W N s Z S B 0 e X B l I E 9 0 a G V y J n F 1 b 3 Q 7 L C Z x d W 9 0 O 0 F u b n V h b C B W T V Q g L y B W Z W h p Y 2 x l I C h N Z W F u K S B B b G w 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Q 2 9 s d W 1 u Q 2 9 1 b n Q m c X V v d D s 6 M T E s J n F 1 b 3 Q 7 S 2 V 5 Q 2 9 s d W 1 u T m F t Z X M m c X V v d D s 6 W 1 0 s J n F 1 b 3 Q 7 Q 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M D Y y J T I w K F B h Z 2 U l M j A 2 N y 0 2 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w M S 0 x M F Q x O T o 1 M D o x O S 4 2 O D E 2 N D U 3 W i I g L z 4 8 R W 5 0 c n k g V H l w Z T 0 i R m l s b E N v b H V t b l R 5 c G V z I i B W Y W x 1 Z T 0 i c 0 J n W U d C Z 1 l H Q m d Z R 0 J R P T 0 i I C 8 + P E V u d H J 5 I F R 5 c G U 9 I k Z p b G x D b 2 x 1 b W 5 O Y W 1 l c y I g V m F s d W U 9 I n N b J n F 1 b 3 Q 7 T W 9 k Z W x c b l l l Y X I m c X V v d D s s J n F 1 b 3 Q 7 V k 9 D L F x u Z X h o Y X V z d C Z x d W 9 0 O y w m c X V v d D t W T 0 M s X G 5 l d m F w b 3 J h d G l v b i Z x d W 9 0 O y w m c X V v d D t D T y Z x d W 9 0 O y w m c X V v d D t O T 1 9 7 e H 0 m c X V v d D s s J n F 1 b 3 Q 7 U 0 9 f e z J 9 J n F 1 b 3 Q 7 L C Z x d W 9 0 O 1 B N X 3 s x M H 0 g L F x u Z X h o Y X V z d C Z x d W 9 0 O y w m c X V v d D t Q T V 9 7 M T B 9 I C x c b k 9 D J n F 1 b 3 Q 7 L C Z x d W 9 0 O 1 B N X 3 s x M H 0 g L F x u Q k M m c X V v d D s s J n F 1 b 3 Q 7 U E 1 f e z E w f S A s X G 5 T d W x m 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D Y y I C h Q Y W d l I D Y 3 L T Y 4 K S 9 D a G F u Z 2 V k I F R 5 c G U u e 0 1 v Z G V s X G 5 Z Z W F y L D B 9 J n F 1 b 3 Q 7 L C Z x d W 9 0 O 1 N l Y 3 R p b 2 4 x L 1 R h Y m x l M D Y y I C h Q Y W d l I D Y 3 L T Y 4 K S 9 D a G F u Z 2 V k I F R 5 c G U u e 1 Z P Q y x c b m V 4 a G F 1 c 3 Q s M X 0 m c X V v d D s s J n F 1 b 3 Q 7 U 2 V j d G l v b j E v V G F i b G U w N j I g K F B h Z 2 U g N j c t N j g p L 0 N o Y W 5 n Z W Q g V H l w Z S 5 7 V k 9 D L F x u Z X Z h c G 9 y Y X R p b 2 4 s M n 0 m c X V v d D s s J n F 1 b 3 Q 7 U 2 V j d G l v b j E v V G F i b G U w N j I g K F B h Z 2 U g N j c t N j g p L 0 N o Y W 5 n Z W Q g V H l w Z S 5 7 Q 0 8 s M 3 0 m c X V v d D s s J n F 1 b 3 Q 7 U 2 V j d G l v b j E v V G F i b G U w N j I g K F B h Z 2 U g N j c t N j g p L 0 N o Y W 5 n Z W Q g V H l w Z S 5 7 T k 9 f e 3 t 4 f S w 0 f S Z x d W 9 0 O y w m c X V v d D t T Z W N 0 a W 9 u M S 9 U Y W J s Z T A 2 M i A o U G F n Z S A 2 N y 0 2 O C k v Q 2 h h b m d l Z C B U e X B l L n t T T 1 9 7 e z J 9 L D V 9 J n F 1 b 3 Q 7 L C Z x d W 9 0 O 1 N l Y 3 R p b 2 4 x L 1 R h Y m x l M D Y y I C h Q Y W d l I D Y 3 L T Y 4 K S 9 D a G F u Z 2 V k I F R 5 c G U u e 1 B N X 3 t 7 M T B 9 I C x c b m V 4 a G F 1 c 3 Q s N n 0 m c X V v d D s s J n F 1 b 3 Q 7 U 2 V j d G l v b j E v V G F i b G U w N j I g K F B h Z 2 U g N j c t N j g p L 0 N o Y W 5 n Z W Q g V H l w Z S 5 7 U E 1 f e 3 s x M H 0 g L F x u T 0 M s N 3 0 m c X V v d D s s J n F 1 b 3 Q 7 U 2 V j d G l v b j E v V G F i b G U w N j I g K F B h Z 2 U g N j c t N j g p L 0 N o Y W 5 n Z W Q g V H l w Z S 5 7 U E 1 f e 3 s x M H 0 g L F x u Q k M s O H 0 m c X V v d D s s J n F 1 b 3 Q 7 U 2 V j d G l v b j E v V G F i b G U w N j I g K F B h Z 2 U g N j c t N j g p L 0 N o Y W 5 n Z W Q g V H l w Z S 5 7 U E 1 f e 3 s x M H 0 g L F x u U 3 V s Z m F 0 Z S w 5 f S Z x d W 9 0 O 1 0 s J n F 1 b 3 Q 7 Q 2 9 s d W 1 u Q 2 9 1 b n Q m c X V v d D s 6 M T A s J n F 1 b 3 Q 7 S 2 V 5 Q 2 9 s d W 1 u T m F t Z X M m c X V v d D s 6 W 1 0 s J n F 1 b 3 Q 7 Q 2 9 s d W 1 u S W R l b n R p d G l l c y Z x d W 9 0 O z p b J n F 1 b 3 Q 7 U 2 V j d G l v b j E v V G F i b G U w N j I g K F B h Z 2 U g N j c t N j g p L 0 N o Y W 5 n Z W Q g V H l w Z S 5 7 T W 9 k Z W x c b l l l Y X I s M H 0 m c X V v d D s s J n F 1 b 3 Q 7 U 2 V j d G l v b j E v V G F i b G U w N j I g K F B h Z 2 U g N j c t N j g p L 0 N o Y W 5 n Z W Q g V H l w Z S 5 7 V k 9 D L F x u Z X h o Y X V z d C w x f S Z x d W 9 0 O y w m c X V v d D t T Z W N 0 a W 9 u M S 9 U Y W J s Z T A 2 M i A o U G F n Z S A 2 N y 0 2 O C k v Q 2 h h b m d l Z C B U e X B l L n t W T 0 M s X G 5 l d m F w b 3 J h d G l v b i w y f S Z x d W 9 0 O y w m c X V v d D t T Z W N 0 a W 9 u M S 9 U Y W J s Z T A 2 M i A o U G F n Z S A 2 N y 0 2 O C k v Q 2 h h b m d l Z C B U e X B l L n t D T y w z f S Z x d W 9 0 O y w m c X V v d D t T Z W N 0 a W 9 u M S 9 U Y W J s Z T A 2 M i A o U G F n Z S A 2 N y 0 2 O C k v Q 2 h h b m d l Z C B U e X B l L n t O T 1 9 7 e 3 h 9 L D R 9 J n F 1 b 3 Q 7 L C Z x d W 9 0 O 1 N l Y 3 R p b 2 4 x L 1 R h Y m x l M D Y y I C h Q Y W d l I D Y 3 L T Y 4 K S 9 D a G F u Z 2 V k I F R 5 c G U u e 1 N P X 3 t 7 M n 0 s N X 0 m c X V v d D s s J n F 1 b 3 Q 7 U 2 V j d G l v b j E v V G F i b G U w N j I g K F B h Z 2 U g N j c t N j g p L 0 N o Y W 5 n Z W Q g V H l w Z S 5 7 U E 1 f e 3 s x M H 0 g L F x u Z X h o Y X V z d C w 2 f S Z x d W 9 0 O y w m c X V v d D t T Z W N 0 a W 9 u M S 9 U Y W J s Z T A 2 M i A o U G F n Z S A 2 N y 0 2 O C k v Q 2 h h b m d l Z C B U e X B l L n t Q T V 9 7 e z E w f S A s X G 5 P Q y w 3 f S Z x d W 9 0 O y w m c X V v d D t T Z W N 0 a W 9 u M S 9 U Y W J s Z T A 2 M i A o U G F n Z S A 2 N y 0 2 O C k v Q 2 h h b m d l Z C B U e X B l L n t Q T V 9 7 e z E w f S A s X G 5 C Q y w 4 f S Z x d W 9 0 O y w m c X V v d D t T Z W N 0 a W 9 u M S 9 U Y W J s Z T A 2 M i A o U G F n Z S A 2 N y 0 2 O C k v Q 2 h h b m d l Z C B U e X B l L n t Q T V 9 7 e z E w f S A s X G 5 T d W x m Y X R l L D l 9 J n F 1 b 3 Q 7 X S w m c X V v d D t S Z W x h d G l v b n N o a X B J b m Z v J n F 1 b 3 Q 7 O l t d f S I g L z 4 8 L 1 N 0 Y W J s Z U V u d H J p Z X M + P C 9 J d G V t P j x J d G V t P j x J d G V t T G 9 j Y X R p b 2 4 + P E l 0 Z W 1 U e X B l P k Z v c m 1 1 b G E 8 L 0 l 0 Z W 1 U e X B l P j x J d G V t U G F 0 a D 5 T Z W N 0 a W 9 u M S 9 U Y W J s Z T A 2 M i U y M C h Q Y W d l J T I w N j c t N j g p L 1 N v d X J j Z T w v S X R l b V B h d G g + P C 9 J d G V t T G 9 j Y X R p b 2 4 + P F N 0 Y W J s Z U V u d H J p Z X M g L z 4 8 L 0 l 0 Z W 0 + P E l 0 Z W 0 + P E l 0 Z W 1 M b 2 N h d G l v b j 4 8 S X R l b V R 5 c G U + R m 9 y b X V s Y T w v S X R l b V R 5 c G U + P E l 0 Z W 1 Q Y X R o P l N l Y 3 R p b 2 4 x L 1 R h Y m x l M D Y y J T I w K F B h Z 2 U l M j A 2 N y 0 2 O C k v V G F i b G U w N j I 8 L 0 l 0 Z W 1 Q Y X R o P j w v S X R l b U x v Y 2 F 0 a W 9 u P j x T d G F i b G V F b n R y a W V z I C 8 + P C 9 J d G V t P j x J d G V t P j x J d G V t T G 9 j Y X R p b 2 4 + P E l 0 Z W 1 U e X B l P k Z v c m 1 1 b G E 8 L 0 l 0 Z W 1 U e X B l P j x J d G V t U G F 0 a D 5 T Z W N 0 a W 9 u M S 9 U Y W J s Z T A 2 M i U y M C h Q Y W d l J T I w N j c t N j g p L 1 B y b 2 1 v d G V k J T I w S G V h Z G V y c z w v S X R l b V B h d G g + P C 9 J d G V t T G 9 j Y X R p b 2 4 + P F N 0 Y W J s Z U V u d H J p Z X M g L z 4 8 L 0 l 0 Z W 0 + P E l 0 Z W 0 + P E l 0 Z W 1 M b 2 N h d G l v b j 4 8 S X R l b V R 5 c G U + R m 9 y b X V s Y T w v S X R l b V R 5 c G U + P E l 0 Z W 1 Q Y X R o P l N l Y 3 R p b 2 4 x L 1 R h Y m x l M D Y y J T I w K F B h Z 2 U l M j A 2 N y 0 2 O C k v Q 2 h h b m d l Z C U y M F R 5 c G U 8 L 0 l 0 Z W 1 Q Y X R o P j w v S X R l b U x v Y 2 F 0 a W 9 u P j x T d G F i b G V F b n R y a W V z I C 8 + P C 9 J d G V t P j x J d G V t P j x J d G V t T G 9 j Y X R p b 2 4 + P E l 0 Z W 1 U e X B l P k Z v c m 1 1 b G E 8 L 0 l 0 Z W 1 U e X B l P j x J d G V t U G F 0 a D 5 T Z W N 0 a W 9 u M S 9 U Y W J s Z T A 2 M y U y M C h Q Y W d l J T I w N j 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E t M T B U M T k 6 N T I 6 N D k u M D Y 0 N D c 5 M l o i I C 8 + P E V u d H J 5 I F R 5 c G U 9 I k Z p b G x D b 2 x 1 b W 5 U e X B l c y I g V m F s d W U 9 I n N B d 1 V G Q l F V R k J R V U Y i I C 8 + P E V u d H J 5 I F R 5 c G U 9 I k Z p b G x D b 2 x 1 b W 5 O Y W 1 l c y I g V m F s d W U 9 I n N b J n F 1 b 3 Q 7 T W 9 k Z W x c b l l l Y X I m c X V v d D s s J n F 1 b 3 Q 7 U E 1 f e z E w f S A s X G 5 U Q l c m c X V v d D s s J n F 1 b 3 Q 7 U E 1 f e z I u N X 0 g L F x u Z X h o Y X V z d C Z x d W 9 0 O y w m c X V v d D t Q T V 9 7 M i 4 1 f S A s X G 5 P Q y Z x d W 9 0 O y w m c X V v d D t Q T V 9 7 M i 4 1 f S A s X G 5 C Q y Z x d W 9 0 O y w m c X V v d D t Q T V 9 7 M i 4 1 f S A s X G 5 T d W x m Y X R l J n F 1 b 3 Q 7 L C Z x d W 9 0 O 1 B N X 3 s y L j V 9 I C x c b l R C V y Z x d W 9 0 O y w m c X V v d D t D S F 9 7 N H 0 m c X V v d D s s J n F 1 b 3 Q 7 T l 9 7 M n 0 g T 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D Y z I C h Q Y W d l I D Y 5 K S 9 D a G F u Z 2 V k I F R 5 c G U u e 0 1 v Z G V s X G 5 Z Z W F y L D B 9 J n F 1 b 3 Q 7 L C Z x d W 9 0 O 1 N l Y 3 R p b 2 4 x L 1 R h Y m x l M D Y z I C h Q Y W d l I D Y 5 K S 9 D a G F u Z 2 V k I F R 5 c G U u e 1 B N X 3 t 7 M T B 9 I C x c b l R C V y w x f S Z x d W 9 0 O y w m c X V v d D t T Z W N 0 a W 9 u M S 9 U Y W J s Z T A 2 M y A o U G F n Z S A 2 O S k v Q 2 h h b m d l Z C B U e X B l L n t Q T V 9 7 e z I u N X 0 g L F x u Z X h o Y X V z d C w y f S Z x d W 9 0 O y w m c X V v d D t T Z W N 0 a W 9 u M S 9 U Y W J s Z T A 2 M y A o U G F n Z S A 2 O S k v Q 2 h h b m d l Z C B U e X B l L n t Q T V 9 7 e z I u N X 0 g L F x u T 0 M s M 3 0 m c X V v d D s s J n F 1 b 3 Q 7 U 2 V j d G l v b j E v V G F i b G U w N j M g K F B h Z 2 U g N j k p L 0 N o Y W 5 n Z W Q g V H l w Z S 5 7 U E 1 f e 3 s y L j V 9 I C x c b k J D L D R 9 J n F 1 b 3 Q 7 L C Z x d W 9 0 O 1 N l Y 3 R p b 2 4 x L 1 R h Y m x l M D Y z I C h Q Y W d l I D Y 5 K S 9 D a G F u Z 2 V k I F R 5 c G U u e 1 B N X 3 t 7 M i 4 1 f S A s X G 5 T d W x m Y X R l L D V 9 J n F 1 b 3 Q 7 L C Z x d W 9 0 O 1 N l Y 3 R p b 2 4 x L 1 R h Y m x l M D Y z I C h Q Y W d l I D Y 5 K S 9 D a G F u Z 2 V k I F R 5 c G U u e 1 B N X 3 t 7 M i 4 1 f S A s X G 5 U Q l c s N n 0 m c X V v d D s s J n F 1 b 3 Q 7 U 2 V j d G l v b j E v V G F i b G U w N j M g K F B h Z 2 U g N j k p L 0 N o Y W 5 n Z W Q g V H l w Z S 5 7 Q 0 h f e 3 s 0 f S w 3 f S Z x d W 9 0 O y w m c X V v d D t T Z W N 0 a W 9 u M S 9 U Y W J s Z T A 2 M y A o U G F n Z S A 2 O S k v Q 2 h h b m d l Z C B U e X B l L n t O X 3 t 7 M n 0 g T y w 4 f S Z x d W 9 0 O 1 0 s J n F 1 b 3 Q 7 Q 2 9 s d W 1 u Q 2 9 1 b n Q m c X V v d D s 6 O S w m c X V v d D t L Z X l D b 2 x 1 b W 5 O Y W 1 l c y Z x d W 9 0 O z p b X S w m c X V v d D t D b 2 x 1 b W 5 J Z G V u d G l 0 a W V z J n F 1 b 3 Q 7 O l s m c X V v d D t T Z W N 0 a W 9 u M S 9 U Y W J s Z T A 2 M y A o U G F n Z S A 2 O S k v Q 2 h h b m d l Z C B U e X B l L n t N b 2 R l b F x u W W V h c i w w f S Z x d W 9 0 O y w m c X V v d D t T Z W N 0 a W 9 u M S 9 U Y W J s Z T A 2 M y A o U G F n Z S A 2 O S k v Q 2 h h b m d l Z C B U e X B l L n t Q T V 9 7 e z E w f S A s X G 5 U Q l c s M X 0 m c X V v d D s s J n F 1 b 3 Q 7 U 2 V j d G l v b j E v V G F i b G U w N j M g K F B h Z 2 U g N j k p L 0 N o Y W 5 n Z W Q g V H l w Z S 5 7 U E 1 f e 3 s y L j V 9 I C x c b m V 4 a G F 1 c 3 Q s M n 0 m c X V v d D s s J n F 1 b 3 Q 7 U 2 V j d G l v b j E v V G F i b G U w N j M g K F B h Z 2 U g N j k p L 0 N o Y W 5 n Z W Q g V H l w Z S 5 7 U E 1 f e 3 s y L j V 9 I C x c b k 9 D L D N 9 J n F 1 b 3 Q 7 L C Z x d W 9 0 O 1 N l Y 3 R p b 2 4 x L 1 R h Y m x l M D Y z I C h Q Y W d l I D Y 5 K S 9 D a G F u Z 2 V k I F R 5 c G U u e 1 B N X 3 t 7 M i 4 1 f S A s X G 5 C Q y w 0 f S Z x d W 9 0 O y w m c X V v d D t T Z W N 0 a W 9 u M S 9 U Y W J s Z T A 2 M y A o U G F n Z S A 2 O S k v Q 2 h h b m d l Z C B U e X B l L n t Q T V 9 7 e z I u N X 0 g L F x u U 3 V s Z m F 0 Z S w 1 f S Z x d W 9 0 O y w m c X V v d D t T Z W N 0 a W 9 u M S 9 U Y W J s Z T A 2 M y A o U G F n Z S A 2 O S k v Q 2 h h b m d l Z C B U e X B l L n t Q T V 9 7 e z I u N X 0 g L F x u V E J X L D Z 9 J n F 1 b 3 Q 7 L C Z x d W 9 0 O 1 N l Y 3 R p b 2 4 x L 1 R h Y m x l M D Y z I C h Q Y W d l I D Y 5 K S 9 D a G F u Z 2 V k I F R 5 c G U u e 0 N I X 3 t 7 N H 0 s N 3 0 m c X V v d D s s J n F 1 b 3 Q 7 U 2 V j d G l v b j E v V G F i b G U w N j M g K F B h Z 2 U g N j k p L 0 N o Y W 5 n Z W Q g V H l w Z S 5 7 T l 9 7 e z J 9 I E 8 s O H 0 m c X V v d D t d L C Z x d W 9 0 O 1 J l b G F 0 a W 9 u c 2 h p c E l u Z m 8 m c X V v d D s 6 W 1 1 9 I i A v P j w v U 3 R h Y m x l R W 5 0 c m l l c z 4 8 L 0 l 0 Z W 0 + P E l 0 Z W 0 + P E l 0 Z W 1 M b 2 N h d G l v b j 4 8 S X R l b V R 5 c G U + R m 9 y b X V s Y T w v S X R l b V R 5 c G U + P E l 0 Z W 1 Q Y X R o P l N l Y 3 R p b 2 4 x L 1 R h Y m x l M D Y z J T I w K F B h Z 2 U l M j A 2 O S k v U 2 9 1 c m N l P C 9 J d G V t U G F 0 a D 4 8 L 0 l 0 Z W 1 M b 2 N h d G l v b j 4 8 U 3 R h Y m x l R W 5 0 c m l l c y A v P j w v S X R l b T 4 8 S X R l b T 4 8 S X R l b U x v Y 2 F 0 a W 9 u P j x J d G V t V H l w Z T 5 G b 3 J t d W x h P C 9 J d G V t V H l w Z T 4 8 S X R l b V B h d G g + U 2 V j d G l v b j E v V G F i b G U w N j M l M j A o U G F n Z S U y M D Y 5 K S 9 U Y W J s Z T A 2 M z w v S X R l b V B h d G g + P C 9 J d G V t T G 9 j Y X R p b 2 4 + P F N 0 Y W J s Z U V u d H J p Z X M g L z 4 8 L 0 l 0 Z W 0 + P E l 0 Z W 0 + P E l 0 Z W 1 M b 2 N h d G l v b j 4 8 S X R l b V R 5 c G U + R m 9 y b X V s Y T w v S X R l b V R 5 c G U + P E l 0 Z W 1 Q Y X R o P l N l Y 3 R p b 2 4 x L 1 R h Y m x l M D Y z J T I w K F B h Z 2 U l M j A 2 O S k v U H J v b W 9 0 Z W Q l M j B I Z W F k Z X J z P C 9 J d G V t U G F 0 a D 4 8 L 0 l 0 Z W 1 M b 2 N h d G l v b j 4 8 U 3 R h Y m x l R W 5 0 c m l l c y A v P j w v S X R l b T 4 8 S X R l b T 4 8 S X R l b U x v Y 2 F 0 a W 9 u P j x J d G V t V H l w Z T 5 G b 3 J t d W x h P C 9 J d G V t V H l w Z T 4 8 S X R l b V B h d G g + U 2 V j d G l v b j E v V G F i b G U w N j M l M j A o U G F n Z S U y M D Y 5 K S 9 D a G F u Z 2 V k J T I w V H l w Z T w v S X R l b V B h d G g + P C 9 J d G V t T G 9 j Y X R p b 2 4 + P F N 0 Y W J s Z U V u d H J p Z X M g L z 4 8 L 0 l 0 Z W 0 + P E l 0 Z W 0 + P E l 0 Z W 1 M b 2 N h d G l v b j 4 8 S X R l b V R 5 c G U + R m 9 y b X V s Y T w v S X R l b V R 5 c G U + P E l 0 Z W 1 Q Y X R o P l N l Y 3 R p b 2 4 x L 1 R h Y m x l M D E 1 J T I w K F B h Z 2 U l M j A y 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E t M T B U M j A 6 M j Y 6 M T I u M z E 4 M j Q 4 N F o i I C 8 + P E V u d H J 5 I F R 5 c G U 9 I k Z p b G x D b 2 x 1 b W 5 U e X B l c y I g V m F s d W U 9 I n N C Z 1 l H Q m d Z R 0 J n W U d C U T 0 9 I i A v P j x F b n R y e S B U e X B l P S J G a W x s Q 2 9 s d W 1 u T m F t Z X M i I F Z h b H V l P S J z W y Z x d W 9 0 O 0 1 v Z G V s X G 5 Z Z W F y J n F 1 b 3 Q 7 L C Z x d W 9 0 O 1 Z P Q y x c b m V 4 a G F 1 c 3 Q m c X V v d D s s J n F 1 b 3 Q 7 V k 9 D L F x u Z X Z h c G 9 y Y X R p b 2 4 m c X V v d D s s J n F 1 b 3 Q 7 Q 0 8 m c X V v d D s s J n F 1 b 3 Q 7 T k 9 f e 3 h 9 J n F 1 b 3 Q 7 L C Z x d W 9 0 O 1 N P X 3 s y f S Z x d W 9 0 O y w m c X V v d D t Q T V 9 7 M T B 9 I C x c b m V 4 a G F 1 c 3 Q m c X V v d D s s J n F 1 b 3 Q 7 U E 1 f e z E w f S A s X G 5 P Q y Z x d W 9 0 O y w m c X V v d D t Q T V 9 7 M T B 9 I C x c b k J D J n F 1 b 3 Q 7 L C Z x d W 9 0 O 1 B N X 3 s x M H 0 g L F x u U 3 V s Z m 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A x N S A o U G F n Z S A y N C k v Q 2 h h b m d l Z C B U e X B l L n t N b 2 R l b F x u W W V h c i w w f S Z x d W 9 0 O y w m c X V v d D t T Z W N 0 a W 9 u M S 9 U Y W J s Z T A x N S A o U G F n Z S A y N C k v Q 2 h h b m d l Z C B U e X B l L n t W T 0 M s X G 5 l e G h h d X N 0 L D F 9 J n F 1 b 3 Q 7 L C Z x d W 9 0 O 1 N l Y 3 R p b 2 4 x L 1 R h Y m x l M D E 1 I C h Q Y W d l I D I 0 K S 9 D a G F u Z 2 V k I F R 5 c G U u e 1 Z P Q y x c b m V 2 Y X B v c m F 0 a W 9 u L D J 9 J n F 1 b 3 Q 7 L C Z x d W 9 0 O 1 N l Y 3 R p b 2 4 x L 1 R h Y m x l M D E 1 I C h Q Y W d l I D I 0 K S 9 D a G F u Z 2 V k I F R 5 c G U u e 0 N P L D N 9 J n F 1 b 3 Q 7 L C Z x d W 9 0 O 1 N l Y 3 R p b 2 4 x L 1 R h Y m x l M D E 1 I C h Q Y W d l I D I 0 K S 9 D a G F u Z 2 V k I F R 5 c G U u e 0 5 P X 3 t 7 e H 0 s N H 0 m c X V v d D s s J n F 1 b 3 Q 7 U 2 V j d G l v b j E v V G F i b G U w M T U g K F B h Z 2 U g M j Q p L 0 N o Y W 5 n Z W Q g V H l w Z S 5 7 U 0 9 f e 3 s y f S w 1 f S Z x d W 9 0 O y w m c X V v d D t T Z W N 0 a W 9 u M S 9 U Y W J s Z T A x N S A o U G F n Z S A y N C k v Q 2 h h b m d l Z C B U e X B l L n t Q T V 9 7 e z E w f S A s X G 5 l e G h h d X N 0 L D Z 9 J n F 1 b 3 Q 7 L C Z x d W 9 0 O 1 N l Y 3 R p b 2 4 x L 1 R h Y m x l M D E 1 I C h Q Y W d l I D I 0 K S 9 D a G F u Z 2 V k I F R 5 c G U u e 1 B N X 3 t 7 M T B 9 I C x c b k 9 D L D d 9 J n F 1 b 3 Q 7 L C Z x d W 9 0 O 1 N l Y 3 R p b 2 4 x L 1 R h Y m x l M D E 1 I C h Q Y W d l I D I 0 K S 9 D a G F u Z 2 V k I F R 5 c G U u e 1 B N X 3 t 7 M T B 9 I C x c b k J D L D h 9 J n F 1 b 3 Q 7 L C Z x d W 9 0 O 1 N l Y 3 R p b 2 4 x L 1 R h Y m x l M D E 1 I C h Q Y W d l I D I 0 K S 9 D a G F u Z 2 V k I F R 5 c G U u e 1 B N X 3 t 7 M T B 9 I C x c b l N 1 b G Z h d G U s O X 0 m c X V v d D t d L C Z x d W 9 0 O 0 N v b H V t b k N v d W 5 0 J n F 1 b 3 Q 7 O j E w L C Z x d W 9 0 O 0 t l e U N v b H V t b k 5 h b W V z J n F 1 b 3 Q 7 O l t d L C Z x d W 9 0 O 0 N v b H V t b k l k Z W 5 0 a X R p Z X M m c X V v d D s 6 W y Z x d W 9 0 O 1 N l Y 3 R p b 2 4 x L 1 R h Y m x l M D E 1 I C h Q Y W d l I D I 0 K S 9 D a G F u Z 2 V k I F R 5 c G U u e 0 1 v Z G V s X G 5 Z Z W F y L D B 9 J n F 1 b 3 Q 7 L C Z x d W 9 0 O 1 N l Y 3 R p b 2 4 x L 1 R h Y m x l M D E 1 I C h Q Y W d l I D I 0 K S 9 D a G F u Z 2 V k I F R 5 c G U u e 1 Z P Q y x c b m V 4 a G F 1 c 3 Q s M X 0 m c X V v d D s s J n F 1 b 3 Q 7 U 2 V j d G l v b j E v V G F i b G U w M T U g K F B h Z 2 U g M j Q p L 0 N o Y W 5 n Z W Q g V H l w Z S 5 7 V k 9 D L F x u Z X Z h c G 9 y Y X R p b 2 4 s M n 0 m c X V v d D s s J n F 1 b 3 Q 7 U 2 V j d G l v b j E v V G F i b G U w M T U g K F B h Z 2 U g M j Q p L 0 N o Y W 5 n Z W Q g V H l w Z S 5 7 Q 0 8 s M 3 0 m c X V v d D s s J n F 1 b 3 Q 7 U 2 V j d G l v b j E v V G F i b G U w M T U g K F B h Z 2 U g M j Q p L 0 N o Y W 5 n Z W Q g V H l w Z S 5 7 T k 9 f e 3 t 4 f S w 0 f S Z x d W 9 0 O y w m c X V v d D t T Z W N 0 a W 9 u M S 9 U Y W J s Z T A x N S A o U G F n Z S A y N C k v Q 2 h h b m d l Z C B U e X B l L n t T T 1 9 7 e z J 9 L D V 9 J n F 1 b 3 Q 7 L C Z x d W 9 0 O 1 N l Y 3 R p b 2 4 x L 1 R h Y m x l M D E 1 I C h Q Y W d l I D I 0 K S 9 D a G F u Z 2 V k I F R 5 c G U u e 1 B N X 3 t 7 M T B 9 I C x c b m V 4 a G F 1 c 3 Q s N n 0 m c X V v d D s s J n F 1 b 3 Q 7 U 2 V j d G l v b j E v V G F i b G U w M T U g K F B h Z 2 U g M j Q p L 0 N o Y W 5 n Z W Q g V H l w Z S 5 7 U E 1 f e 3 s x M H 0 g L F x u T 0 M s N 3 0 m c X V v d D s s J n F 1 b 3 Q 7 U 2 V j d G l v b j E v V G F i b G U w M T U g K F B h Z 2 U g M j Q p L 0 N o Y W 5 n Z W Q g V H l w Z S 5 7 U E 1 f e 3 s x M H 0 g L F x u Q k M s O H 0 m c X V v d D s s J n F 1 b 3 Q 7 U 2 V j d G l v b j E v V G F i b G U w M T U g K F B h Z 2 U g M j Q p L 0 N o Y W 5 n Z W Q g V H l w Z S 5 7 U E 1 f e 3 s x M H 0 g L F x u U 3 V s Z m F 0 Z S w 5 f S Z x d W 9 0 O 1 0 s J n F 1 b 3 Q 7 U m V s Y X R p b 2 5 z a G l w S W 5 m b y Z x d W 9 0 O z p b X X 0 i I C 8 + P C 9 T d G F i b G V F b n R y a W V z P j w v S X R l b T 4 8 S X R l b T 4 8 S X R l b U x v Y 2 F 0 a W 9 u P j x J d G V t V H l w Z T 5 G b 3 J t d W x h P C 9 J d G V t V H l w Z T 4 8 S X R l b V B h d G g + U 2 V j d G l v b j E v V G F i b G U w M T U l M j A o U G F n Z S U y M D I 0 K S 9 T b 3 V y Y 2 U 8 L 0 l 0 Z W 1 Q Y X R o P j w v S X R l b U x v Y 2 F 0 a W 9 u P j x T d G F i b G V F b n R y a W V z I C 8 + P C 9 J d G V t P j x J d G V t P j x J d G V t T G 9 j Y X R p b 2 4 + P E l 0 Z W 1 U e X B l P k Z v c m 1 1 b G E 8 L 0 l 0 Z W 1 U e X B l P j x J d G V t U G F 0 a D 5 T Z W N 0 a W 9 u M S 9 U Y W J s Z T A x N S U y M C h Q Y W d l J T I w M j Q p L 1 R h Y m x l M D E 1 P C 9 J d G V t U G F 0 a D 4 8 L 0 l 0 Z W 1 M b 2 N h d G l v b j 4 8 U 3 R h Y m x l R W 5 0 c m l l c y A v P j w v S X R l b T 4 8 S X R l b T 4 8 S X R l b U x v Y 2 F 0 a W 9 u P j x J d G V t V H l w Z T 5 G b 3 J t d W x h P C 9 J d G V t V H l w Z T 4 8 S X R l b V B h d G g + U 2 V j d G l v b j E v V G F i b G U w M T U l M j A o U G F n Z S U y M D I 0 K S 9 Q c m 9 t b 3 R l Z C U y M E h l Y W R l c n M 8 L 0 l 0 Z W 1 Q Y X R o P j w v S X R l b U x v Y 2 F 0 a W 9 u P j x T d G F i b G V F b n R y a W V z I C 8 + P C 9 J d G V t P j x J d G V t P j x J d G V t T G 9 j Y X R p b 2 4 + P E l 0 Z W 1 U e X B l P k Z v c m 1 1 b G E 8 L 0 l 0 Z W 1 U e X B l P j x J d G V t U G F 0 a D 5 T Z W N 0 a W 9 u M S 9 U Y W J s Z T A x N S U y M C h Q Y W d l J T I w M j Q p L 0 N o Y W 5 n Z W Q l M j B U e X B l P C 9 J d G V t U G F 0 a D 4 8 L 0 l 0 Z W 1 M b 2 N h d G l v b j 4 8 U 3 R h Y m x l R W 5 0 c m l l c y A v P j w v S X R l b T 4 8 S X R l b T 4 8 S X R l b U x v Y 2 F 0 a W 9 u P j x J d G V t V H l w Z T 5 G b 3 J t d W x h P C 9 J d G V t V H l w Z T 4 8 S X R l b V B h d G g + U 2 V j d G l v b j E v V G F i b G U w M j A l M j A o U G F n Z S U y M 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x L T E w V D I w O j I 4 O j M 2 L j g 4 M z U 4 O T h 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A g K F B h Z 2 U g M j g p L 0 N o Y W 5 n Z W Q g V H l w Z S 5 7 T W 9 k Z W x c b l l l Y X I s M H 0 m c X V v d D s s J n F 1 b 3 Q 7 U 2 V j d G l v b j E v V G F i b G U w M j A g K F B h Z 2 U g M j g p L 0 N o Y W 5 n Z W Q g V H l w Z S 5 7 V k 9 D L F x u Z X h o Y X V z d C w x f S Z x d W 9 0 O y w m c X V v d D t T Z W N 0 a W 9 u M S 9 U Y W J s Z T A y M C A o U G F n Z S A y O C k v Q 2 h h b m d l Z C B U e X B l L n t W T 0 M s X G 5 l d m F w b 3 J h d G l v b i w y f S Z x d W 9 0 O y w m c X V v d D t T Z W N 0 a W 9 u M S 9 U Y W J s Z T A y M C A o U G F n Z S A y O C k v Q 2 h h b m d l Z C B U e X B l L n t D T y w z f S Z x d W 9 0 O y w m c X V v d D t T Z W N 0 a W 9 u M S 9 U Y W J s Z T A y M C A o U G F n Z S A y O C k v Q 2 h h b m d l Z C B U e X B l L n t O T 1 9 7 e 3 h 9 L D R 9 J n F 1 b 3 Q 7 L C Z x d W 9 0 O 1 N l Y 3 R p b 2 4 x L 1 R h Y m x l M D I w I C h Q Y W d l I D I 4 K S 9 D a G F u Z 2 V k I F R 5 c G U u e 1 N P X 3 t 7 M n 0 s N X 0 m c X V v d D s s J n F 1 b 3 Q 7 U 2 V j d G l v b j E v V G F i b G U w M j A g K F B h Z 2 U g M j g p L 0 N o Y W 5 n Z W Q g V H l w Z S 5 7 U E 1 f e 3 s x M H 0 g L F x u Z X h o Y X V z d C w 2 f S Z x d W 9 0 O y w m c X V v d D t T Z W N 0 a W 9 u M S 9 U Y W J s Z T A y M C A o U G F n Z S A y O C k v Q 2 h h b m d l Z C B U e X B l L n t Q T V 9 7 e z E w f S A s X G 5 P Q y w 3 f S Z x d W 9 0 O y w m c X V v d D t T Z W N 0 a W 9 u M S 9 U Y W J s Z T A y M C A o U G F n Z S A y O C k v Q 2 h h b m d l Z C B U e X B l L n t Q T V 9 7 e z E w f S A s X G 5 C Q y w 4 f S Z x d W 9 0 O y w m c X V v d D t T Z W N 0 a W 9 u M S 9 U Y W J s Z T A y M C A o U G F n Z S A y O C k v Q 2 h h b m d l Z C B U e X B l L n t Q T V 9 7 e z E w f S A s X G 5 T d W x m Y X R l L D l 9 J n F 1 b 3 Q 7 X S w m c X V v d D t D b 2 x 1 b W 5 D b 3 V u d C Z x d W 9 0 O z o x M C w m c X V v d D t L Z X l D b 2 x 1 b W 5 O Y W 1 l c y Z x d W 9 0 O z p b X S w m c X V v d D t D b 2 x 1 b W 5 J Z G V u d G l 0 a W V z J n F 1 b 3 Q 7 O l s m c X V v d D t T Z W N 0 a W 9 u M S 9 U Y W J s Z T A y M C A o U G F n Z S A y O C k v Q 2 h h b m d l Z C B U e X B l L n t N b 2 R l b F x u W W V h c i w w f S Z x d W 9 0 O y w m c X V v d D t T Z W N 0 a W 9 u M S 9 U Y W J s Z T A y M C A o U G F n Z S A y O C k v Q 2 h h b m d l Z C B U e X B l L n t W T 0 M s X G 5 l e G h h d X N 0 L D F 9 J n F 1 b 3 Q 7 L C Z x d W 9 0 O 1 N l Y 3 R p b 2 4 x L 1 R h Y m x l M D I w I C h Q Y W d l I D I 4 K S 9 D a G F u Z 2 V k I F R 5 c G U u e 1 Z P Q y x c b m V 2 Y X B v c m F 0 a W 9 u L D J 9 J n F 1 b 3 Q 7 L C Z x d W 9 0 O 1 N l Y 3 R p b 2 4 x L 1 R h Y m x l M D I w I C h Q Y W d l I D I 4 K S 9 D a G F u Z 2 V k I F R 5 c G U u e 0 N P L D N 9 J n F 1 b 3 Q 7 L C Z x d W 9 0 O 1 N l Y 3 R p b 2 4 x L 1 R h Y m x l M D I w I C h Q Y W d l I D I 4 K S 9 D a G F u Z 2 V k I F R 5 c G U u e 0 5 P X 3 t 7 e H 0 s N H 0 m c X V v d D s s J n F 1 b 3 Q 7 U 2 V j d G l v b j E v V G F i b G U w M j A g K F B h Z 2 U g M j g p L 0 N o Y W 5 n Z W Q g V H l w Z S 5 7 U 0 9 f e 3 s y f S w 1 f S Z x d W 9 0 O y w m c X V v d D t T Z W N 0 a W 9 u M S 9 U Y W J s Z T A y M C A o U G F n Z S A y O C k v Q 2 h h b m d l Z C B U e X B l L n t Q T V 9 7 e z E w f S A s X G 5 l e G h h d X N 0 L D Z 9 J n F 1 b 3 Q 7 L C Z x d W 9 0 O 1 N l Y 3 R p b 2 4 x L 1 R h Y m x l M D I w I C h Q Y W d l I D I 4 K S 9 D a G F u Z 2 V k I F R 5 c G U u e 1 B N X 3 t 7 M T B 9 I C x c b k 9 D L D d 9 J n F 1 b 3 Q 7 L C Z x d W 9 0 O 1 N l Y 3 R p b 2 4 x L 1 R h Y m x l M D I w I C h Q Y W d l I D I 4 K S 9 D a G F u Z 2 V k I F R 5 c G U u e 1 B N X 3 t 7 M T B 9 I C x c b k J D L D h 9 J n F 1 b 3 Q 7 L C Z x d W 9 0 O 1 N l Y 3 R p b 2 4 x L 1 R h Y m x l M D I w I C h Q Y W d l I D I 4 K S 9 D a G F u Z 2 V k I F R 5 c G U u e 1 B N X 3 t 7 M T B 9 I C x c b l N 1 b G Z h d G U s O X 0 m c X V v d D t d L C Z x d W 9 0 O 1 J l b G F 0 a W 9 u c 2 h p c E l u Z m 8 m c X V v d D s 6 W 1 1 9 I i A v P j w v U 3 R h Y m x l R W 5 0 c m l l c z 4 8 L 0 l 0 Z W 0 + P E l 0 Z W 0 + P E l 0 Z W 1 M b 2 N h d G l v b j 4 8 S X R l b V R 5 c G U + R m 9 y b X V s Y T w v S X R l b V R 5 c G U + P E l 0 Z W 1 Q Y X R o P l N l Y 3 R p b 2 4 x L 1 R h Y m x l M D I w J T I w K F B h Z 2 U l M j A y O C k v U 2 9 1 c m N l P C 9 J d G V t U G F 0 a D 4 8 L 0 l 0 Z W 1 M b 2 N h d G l v b j 4 8 U 3 R h Y m x l R W 5 0 c m l l c y A v P j w v S X R l b T 4 8 S X R l b T 4 8 S X R l b U x v Y 2 F 0 a W 9 u P j x J d G V t V H l w Z T 5 G b 3 J t d W x h P C 9 J d G V t V H l w Z T 4 8 S X R l b V B h d G g + U 2 V j d G l v b j E v V G F i b G U w M j A l M j A o U G F n Z S U y M D I 4 K S 9 U Y W J s Z T A y M D w v S X R l b V B h d G g + P C 9 J d G V t T G 9 j Y X R p b 2 4 + P F N 0 Y W J s Z U V u d H J p Z X M g L z 4 8 L 0 l 0 Z W 0 + P E l 0 Z W 0 + P E l 0 Z W 1 M b 2 N h d G l v b j 4 8 S X R l b V R 5 c G U + R m 9 y b X V s Y T w v S X R l b V R 5 c G U + P E l 0 Z W 1 Q Y X R o P l N l Y 3 R p b 2 4 x L 1 R h Y m x l M D I w J T I w K F B h Z 2 U l M j A y O C k v U H J v b W 9 0 Z W Q l M j B I Z W F k Z X J z P C 9 J d G V t U G F 0 a D 4 8 L 0 l 0 Z W 1 M b 2 N h d G l v b j 4 8 U 3 R h Y m x l R W 5 0 c m l l c y A v P j w v S X R l b T 4 8 S X R l b T 4 8 S X R l b U x v Y 2 F 0 a W 9 u P j x J d G V t V H l w Z T 5 G b 3 J t d W x h P C 9 J d G V t V H l w Z T 4 8 S X R l b V B h d G g + U 2 V j d G l v b j E v V G F i b G U w M j A l M j A o U G F n Z S U y M D I 4 K S 9 D a G F u Z 2 V k J T I w V H l w Z T w v S X R l b V B h d G g + P C 9 J d G V t T G 9 j Y X R p b 2 4 + P F N 0 Y W J s Z U V u d H J p Z X M g L z 4 8 L 0 l 0 Z W 0 + P E l 0 Z W 0 + P E l 0 Z W 1 M b 2 N h d G l v b j 4 8 S X R l b V R 5 c G U + R m 9 y b X V s Y T w v S X R l b V R 5 c G U + P E l 0 Z W 1 Q Y X R o P l N l Y 3 R p b 2 4 x L 1 R h Y m x l M D I x J T I w K F B h Z 2 U l M j A y O 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M S 0 x M F Q y M D o y O T o 1 M C 4 3 N D g 5 O T A 5 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E g K F B h Z 2 U g M j k p I C g y K S 9 D a G F u Z 2 V k I F R 5 c G U u e 0 1 v Z G V s X G 5 Z Z W F y L D B 9 J n F 1 b 3 Q 7 L C Z x d W 9 0 O 1 N l Y 3 R p b 2 4 x L 1 R h Y m x l M D I x I C h Q Y W d l I D I 5 K S A o M i k v Q 2 h h b m d l Z C B U e X B l L n t Q T V 9 7 e z E w f S A s X G 5 U Q l c s M X 0 m c X V v d D s s J n F 1 b 3 Q 7 U 2 V j d G l v b j E v V G F i b G U w M j E g K F B h Z 2 U g M j k p I C g y K S 9 D a G F u Z 2 V k I F R 5 c G U u e 1 B N X 3 t 7 M i 4 1 f S A s X G 5 l e G h h d X N 0 L D J 9 J n F 1 b 3 Q 7 L C Z x d W 9 0 O 1 N l Y 3 R p b 2 4 x L 1 R h Y m x l M D I x I C h Q Y W d l I D I 5 K S A o M i k v Q 2 h h b m d l Z C B U e X B l L n t Q T V 9 7 e z I u N X 0 g L F x u T 0 M s M 3 0 m c X V v d D s s J n F 1 b 3 Q 7 U 2 V j d G l v b j E v V G F i b G U w M j E g K F B h Z 2 U g M j k p I C g y K S 9 D a G F u Z 2 V k I F R 5 c G U u e 1 B N X 3 t 7 M i 4 1 f S A s X G 5 C Q y w 0 f S Z x d W 9 0 O y w m c X V v d D t T Z W N 0 a W 9 u M S 9 U Y W J s Z T A y M S A o U G F n Z S A y O S k g K D I p L 0 N o Y W 5 n Z W Q g V H l w Z S 5 7 U E 1 f e 3 s y L j V 9 I C x c b l N 1 b G Z h d G U s N X 0 m c X V v d D s s J n F 1 b 3 Q 7 U 2 V j d G l v b j E v V G F i b G U w M j E g K F B h Z 2 U g M j k p I C g y K S 9 D a G F u Z 2 V k I F R 5 c G U u e 1 B N X 3 t 7 M i 4 1 f S A s X G 5 U Q l c s N n 0 m c X V v d D s s J n F 1 b 3 Q 7 U 2 V j d G l v b j E v V G F i b G U w M j E g K F B h Z 2 U g M j k p I C g y K S 9 D a G F u Z 2 V k I F R 5 c G U u e 0 N I X 3 t 7 N H 0 s N 3 0 m c X V v d D s s J n F 1 b 3 Q 7 U 2 V j d G l v b j E v V G F i b G U w M j E g K F B h Z 2 U g M j k p I C g y K S 9 D a G F u Z 2 V k I F R 5 c G U u e 0 5 f e 3 s y f S B P L D h 9 J n F 1 b 3 Q 7 X S w m c X V v d D t D b 2 x 1 b W 5 D b 3 V u d C Z x d W 9 0 O z o 5 L C Z x d W 9 0 O 0 t l e U N v b H V t b k 5 h b W V z J n F 1 b 3 Q 7 O l t d L C Z x d W 9 0 O 0 N v b H V t b k l k Z W 5 0 a X R p Z X M m c X V v d D s 6 W y Z x d W 9 0 O 1 N l Y 3 R p b 2 4 x L 1 R h Y m x l M D I x I C h Q Y W d l I D I 5 K S A o M i k v Q 2 h h b m d l Z C B U e X B l L n t N b 2 R l b F x u W W V h c i w w f S Z x d W 9 0 O y w m c X V v d D t T Z W N 0 a W 9 u M S 9 U Y W J s Z T A y M S A o U G F n Z S A y O S k g K D I p L 0 N o Y W 5 n Z W Q g V H l w Z S 5 7 U E 1 f e 3 s x M H 0 g L F x u V E J X L D F 9 J n F 1 b 3 Q 7 L C Z x d W 9 0 O 1 N l Y 3 R p b 2 4 x L 1 R h Y m x l M D I x I C h Q Y W d l I D I 5 K S A o M i k v Q 2 h h b m d l Z C B U e X B l L n t Q T V 9 7 e z I u N X 0 g L F x u Z X h o Y X V z d C w y f S Z x d W 9 0 O y w m c X V v d D t T Z W N 0 a W 9 u M S 9 U Y W J s Z T A y M S A o U G F n Z S A y O S k g K D I p L 0 N o Y W 5 n Z W Q g V H l w Z S 5 7 U E 1 f e 3 s y L j V 9 I C x c b k 9 D L D N 9 J n F 1 b 3 Q 7 L C Z x d W 9 0 O 1 N l Y 3 R p b 2 4 x L 1 R h Y m x l M D I x I C h Q Y W d l I D I 5 K S A o M i k v Q 2 h h b m d l Z C B U e X B l L n t Q T V 9 7 e z I u N X 0 g L F x u Q k M s N H 0 m c X V v d D s s J n F 1 b 3 Q 7 U 2 V j d G l v b j E v V G F i b G U w M j E g K F B h Z 2 U g M j k p I C g y K S 9 D a G F u Z 2 V k I F R 5 c G U u e 1 B N X 3 t 7 M i 4 1 f S A s X G 5 T d W x m Y X R l L D V 9 J n F 1 b 3 Q 7 L C Z x d W 9 0 O 1 N l Y 3 R p b 2 4 x L 1 R h Y m x l M D I x I C h Q Y W d l I D I 5 K S A o M i k v Q 2 h h b m d l Z C B U e X B l L n t Q T V 9 7 e z I u N X 0 g L F x u V E J X L D Z 9 J n F 1 b 3 Q 7 L C Z x d W 9 0 O 1 N l Y 3 R p b 2 4 x L 1 R h Y m x l M D I x I C h Q Y W d l I D I 5 K S A o M i k v Q 2 h h b m d l Z C B U e X B l L n t D S F 9 7 e z R 9 L D d 9 J n F 1 b 3 Q 7 L C Z x d W 9 0 O 1 N l Y 3 R p b 2 4 x L 1 R h Y m x l M D I x I C h Q Y W d l I D I 5 K S A o M i k v Q 2 h h b m d l Z C B U e X B l L n t O X 3 t 7 M n 0 g T y w 4 f S Z x d W 9 0 O 1 0 s J n F 1 b 3 Q 7 U m V s Y X R p b 2 5 z a G l w S W 5 m b y Z x d W 9 0 O z p b X X 0 i I C 8 + P C 9 T d G F i b G V F b n R y a W V z P j w v S X R l b T 4 8 S X R l b T 4 8 S X R l b U x v Y 2 F 0 a W 9 u P j x J d G V t V H l w Z T 5 G b 3 J t d W x h P C 9 J d G V t V H l w Z T 4 8 S X R l b V B h d G g + U 2 V j d G l v b j E v V G F i b G U w M j E l M j A o U G F n Z S U y M D I 5 K S U y M C g y K S 9 T b 3 V y Y 2 U 8 L 0 l 0 Z W 1 Q Y X R o P j w v S X R l b U x v Y 2 F 0 a W 9 u P j x T d G F i b G V F b n R y a W V z I C 8 + P C 9 J d G V t P j x J d G V t P j x J d G V t T G 9 j Y X R p b 2 4 + P E l 0 Z W 1 U e X B l P k Z v c m 1 1 b G E 8 L 0 l 0 Z W 1 U e X B l P j x J d G V t U G F 0 a D 5 T Z W N 0 a W 9 u M S 9 U Y W J s Z T A y M S U y M C h Q Y W d l J T I w M j k p J T I w K D I p L 1 R h Y m x l M D I x P C 9 J d G V t U G F 0 a D 4 8 L 0 l 0 Z W 1 M b 2 N h d G l v b j 4 8 U 3 R h Y m x l R W 5 0 c m l l c y A v P j w v S X R l b T 4 8 S X R l b T 4 8 S X R l b U x v Y 2 F 0 a W 9 u P j x J d G V t V H l w Z T 5 G b 3 J t d W x h P C 9 J d G V t V H l w Z T 4 8 S X R l b V B h d G g + U 2 V j d G l v b j E v V G F i b G U w M j E l M j A o U G F n Z S U y M D I 5 K S U y M C g y K S 9 Q c m 9 t b 3 R l Z C U y M E h l Y W R l c n M 8 L 0 l 0 Z W 1 Q Y X R o P j w v S X R l b U x v Y 2 F 0 a W 9 u P j x T d G F i b G V F b n R y a W V z I C 8 + P C 9 J d G V t P j x J d G V t P j x J d G V t T G 9 j Y X R p b 2 4 + P E l 0 Z W 1 U e X B l P k Z v c m 1 1 b G E 8 L 0 l 0 Z W 1 U e X B l P j x J d G V t U G F 0 a D 5 T Z W N 0 a W 9 u M S 9 U Y W J s Z T A y M S U y M C h Q Y W d l J T I w M j k p J T I w K D I p L 0 N o Y W 5 n Z W Q l M j B U e X B l P C 9 J d G V t U G F 0 a D 4 8 L 0 l 0 Z W 1 M b 2 N h d G l v b j 4 8 U 3 R h Y m x l R W 5 0 c m l l c y A v P j w v S X R l b T 4 8 S X R l b T 4 8 S X R l b U x v Y 2 F 0 a W 9 u P j x J d G V t V H l w Z T 5 G b 3 J t d W x h P C 9 J d G V t V H l w Z T 4 8 S X R l b V B h d G g + U 2 V j d G l v b j E v V G F i b G U w M j Y l M j A o U G F n Z S U y M D M y L T M 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A x L T E w V D I w O j M x O j Q z L j A y M z U x M z B 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Y g K F B h Z 2 U g M z I t M z M p L 0 N o Y W 5 n Z W Q g V H l w Z S 5 7 T W 9 k Z W x c b l l l Y X I s M H 0 m c X V v d D s s J n F 1 b 3 Q 7 U 2 V j d G l v b j E v V G F i b G U w M j Y g K F B h Z 2 U g M z I t M z M p L 0 N o Y W 5 n Z W Q g V H l w Z S 5 7 V k 9 D L F x u Z X h o Y X V z d C w x f S Z x d W 9 0 O y w m c X V v d D t T Z W N 0 a W 9 u M S 9 U Y W J s Z T A y N i A o U G F n Z S A z M i 0 z M y k v Q 2 h h b m d l Z C B U e X B l L n t W T 0 M s X G 5 l d m F w b 3 J h d G l v b i w y f S Z x d W 9 0 O y w m c X V v d D t T Z W N 0 a W 9 u M S 9 U Y W J s Z T A y N i A o U G F n Z S A z M i 0 z M y k v Q 2 h h b m d l Z C B U e X B l L n t D T y w z f S Z x d W 9 0 O y w m c X V v d D t T Z W N 0 a W 9 u M S 9 U Y W J s Z T A y N i A o U G F n Z S A z M i 0 z M y k v Q 2 h h b m d l Z C B U e X B l L n t O T 1 9 7 e 3 h 9 L D R 9 J n F 1 b 3 Q 7 L C Z x d W 9 0 O 1 N l Y 3 R p b 2 4 x L 1 R h Y m x l M D I 2 I C h Q Y W d l I D M y L T M z K S 9 D a G F u Z 2 V k I F R 5 c G U u e 1 N P X 3 t 7 M n 0 s N X 0 m c X V v d D s s J n F 1 b 3 Q 7 U 2 V j d G l v b j E v V G F i b G U w M j Y g K F B h Z 2 U g M z I t M z M p L 0 N o Y W 5 n Z W Q g V H l w Z S 5 7 U E 1 f e 3 s x M H 0 g L F x u Z X h o Y X V z d C w 2 f S Z x d W 9 0 O y w m c X V v d D t T Z W N 0 a W 9 u M S 9 U Y W J s Z T A y N i A o U G F n Z S A z M i 0 z M y k v Q 2 h h b m d l Z C B U e X B l L n t Q T V 9 7 e z E w f S A s X G 5 P Q y w 3 f S Z x d W 9 0 O y w m c X V v d D t T Z W N 0 a W 9 u M S 9 U Y W J s Z T A y N i A o U G F n Z S A z M i 0 z M y k v Q 2 h h b m d l Z C B U e X B l L n t Q T V 9 7 e z E w f S A s X G 5 C Q y w 4 f S Z x d W 9 0 O y w m c X V v d D t T Z W N 0 a W 9 u M S 9 U Y W J s Z T A y N i A o U G F n Z S A z M i 0 z M y k v Q 2 h h b m d l Z C B U e X B l L n t Q T V 9 7 e z E w f S A s X G 5 T d W x m Y X R l L D l 9 J n F 1 b 3 Q 7 X S w m c X V v d D t D b 2 x 1 b W 5 D b 3 V u d C Z x d W 9 0 O z o x M C w m c X V v d D t L Z X l D b 2 x 1 b W 5 O Y W 1 l c y Z x d W 9 0 O z p b X S w m c X V v d D t D b 2 x 1 b W 5 J Z G V u d G l 0 a W V z J n F 1 b 3 Q 7 O l s m c X V v d D t T Z W N 0 a W 9 u M S 9 U Y W J s Z T A y N i A o U G F n Z S A z M i 0 z M y k v Q 2 h h b m d l Z C B U e X B l L n t N b 2 R l b F x u W W V h c i w w f S Z x d W 9 0 O y w m c X V v d D t T Z W N 0 a W 9 u M S 9 U Y W J s Z T A y N i A o U G F n Z S A z M i 0 z M y k v Q 2 h h b m d l Z C B U e X B l L n t W T 0 M s X G 5 l e G h h d X N 0 L D F 9 J n F 1 b 3 Q 7 L C Z x d W 9 0 O 1 N l Y 3 R p b 2 4 x L 1 R h Y m x l M D I 2 I C h Q Y W d l I D M y L T M z K S 9 D a G F u Z 2 V k I F R 5 c G U u e 1 Z P Q y x c b m V 2 Y X B v c m F 0 a W 9 u L D J 9 J n F 1 b 3 Q 7 L C Z x d W 9 0 O 1 N l Y 3 R p b 2 4 x L 1 R h Y m x l M D I 2 I C h Q Y W d l I D M y L T M z K S 9 D a G F u Z 2 V k I F R 5 c G U u e 0 N P L D N 9 J n F 1 b 3 Q 7 L C Z x d W 9 0 O 1 N l Y 3 R p b 2 4 x L 1 R h Y m x l M D I 2 I C h Q Y W d l I D M y L T M z K S 9 D a G F u Z 2 V k I F R 5 c G U u e 0 5 P X 3 t 7 e H 0 s N H 0 m c X V v d D s s J n F 1 b 3 Q 7 U 2 V j d G l v b j E v V G F i b G U w M j Y g K F B h Z 2 U g M z I t M z M p L 0 N o Y W 5 n Z W Q g V H l w Z S 5 7 U 0 9 f e 3 s y f S w 1 f S Z x d W 9 0 O y w m c X V v d D t T Z W N 0 a W 9 u M S 9 U Y W J s Z T A y N i A o U G F n Z S A z M i 0 z M y k v Q 2 h h b m d l Z C B U e X B l L n t Q T V 9 7 e z E w f S A s X G 5 l e G h h d X N 0 L D Z 9 J n F 1 b 3 Q 7 L C Z x d W 9 0 O 1 N l Y 3 R p b 2 4 x L 1 R h Y m x l M D I 2 I C h Q Y W d l I D M y L T M z K S 9 D a G F u Z 2 V k I F R 5 c G U u e 1 B N X 3 t 7 M T B 9 I C x c b k 9 D L D d 9 J n F 1 b 3 Q 7 L C Z x d W 9 0 O 1 N l Y 3 R p b 2 4 x L 1 R h Y m x l M D I 2 I C h Q Y W d l I D M y L T M z K S 9 D a G F u Z 2 V k I F R 5 c G U u e 1 B N X 3 t 7 M T B 9 I C x c b k J D L D h 9 J n F 1 b 3 Q 7 L C Z x d W 9 0 O 1 N l Y 3 R p b 2 4 x L 1 R h Y m x l M D I 2 I C h Q Y W d l I D M y L T M z K S 9 D a G F u Z 2 V k I F R 5 c G U u e 1 B N X 3 t 7 M T B 9 I C x c b l N 1 b G Z h d G U s O X 0 m c X V v d D t d L C Z x d W 9 0 O 1 J l b G F 0 a W 9 u c 2 h p c E l u Z m 8 m c X V v d D s 6 W 1 1 9 I i A v P j w v U 3 R h Y m x l R W 5 0 c m l l c z 4 8 L 0 l 0 Z W 0 + P E l 0 Z W 0 + P E l 0 Z W 1 M b 2 N h d G l v b j 4 8 S X R l b V R 5 c G U + R m 9 y b X V s Y T w v S X R l b V R 5 c G U + P E l 0 Z W 1 Q Y X R o P l N l Y 3 R p b 2 4 x L 1 R h Y m x l M D I 2 J T I w K F B h Z 2 U l M j A z M i 0 z M y k v U 2 9 1 c m N l P C 9 J d G V t U G F 0 a D 4 8 L 0 l 0 Z W 1 M b 2 N h d G l v b j 4 8 U 3 R h Y m x l R W 5 0 c m l l c y A v P j w v S X R l b T 4 8 S X R l b T 4 8 S X R l b U x v Y 2 F 0 a W 9 u P j x J d G V t V H l w Z T 5 G b 3 J t d W x h P C 9 J d G V t V H l w Z T 4 8 S X R l b V B h d G g + U 2 V j d G l v b j E v V G F i b G U w M j Y l M j A o U G F n Z S U y M D M y L T M z K S 9 U Y W J s Z T A y N j w v S X R l b V B h d G g + P C 9 J d G V t T G 9 j Y X R p b 2 4 + P F N 0 Y W J s Z U V u d H J p Z X M g L z 4 8 L 0 l 0 Z W 0 + P E l 0 Z W 0 + P E l 0 Z W 1 M b 2 N h d G l v b j 4 8 S X R l b V R 5 c G U + R m 9 y b X V s Y T w v S X R l b V R 5 c G U + P E l 0 Z W 1 Q Y X R o P l N l Y 3 R p b 2 4 x L 1 R h Y m x l M D I 2 J T I w K F B h Z 2 U l M j A z M i 0 z M y k v U H J v b W 9 0 Z W Q l M j B I Z W F k Z X J z P C 9 J d G V t U G F 0 a D 4 8 L 0 l 0 Z W 1 M b 2 N h d G l v b j 4 8 U 3 R h Y m x l R W 5 0 c m l l c y A v P j w v S X R l b T 4 8 S X R l b T 4 8 S X R l b U x v Y 2 F 0 a W 9 u P j x J d G V t V H l w Z T 5 G b 3 J t d W x h P C 9 J d G V t V H l w Z T 4 8 S X R l b V B h d G g + U 2 V j d G l v b j E v V G F i b G U w M j Y l M j A o U G F n Z S U y M D M y L T M z K S 9 D a G F u Z 2 V k J T I w V H l w Z T w v S X R l b V B h d G g + P C 9 J d G V t T G 9 j Y X R p b 2 4 + P F N 0 Y W J s Z U V u d H J p Z X M g L z 4 8 L 0 l 0 Z W 0 + P E l 0 Z W 0 + P E l 0 Z W 1 M b 2 N h d G l v b j 4 8 S X R l b V R 5 c G U + R m 9 y b X V s Y T w v S X R l b V R 5 c G U + P E l 0 Z W 1 Q Y X R o P l N l Y 3 R p b 2 4 x L 1 R h Y m x l M D I 3 J T I w K F B h Z 2 U l M j A z 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M S 0 x M F Q y M D o z M z o z N y 4 0 M j M 4 M D E x 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c g K F B h Z 2 U g M z Q p L 0 N o Y W 5 n Z W Q g V H l w Z S 5 7 T W 9 k Z W x c b l l l Y X I s M H 0 m c X V v d D s s J n F 1 b 3 Q 7 U 2 V j d G l v b j E v V G F i b G U w M j c g K F B h Z 2 U g M z Q p L 0 N o Y W 5 n Z W Q g V H l w Z S 5 7 U E 1 f e 3 s x M H 0 g L F x u V E J X L D F 9 J n F 1 b 3 Q 7 L C Z x d W 9 0 O 1 N l Y 3 R p b 2 4 x L 1 R h Y m x l M D I 3 I C h Q Y W d l I D M 0 K S 9 D a G F u Z 2 V k I F R 5 c G U u e 1 B N X 3 t 7 M i 4 1 f S A s X G 5 l e G h h d X N 0 L D J 9 J n F 1 b 3 Q 7 L C Z x d W 9 0 O 1 N l Y 3 R p b 2 4 x L 1 R h Y m x l M D I 3 I C h Q Y W d l I D M 0 K S 9 D a G F u Z 2 V k I F R 5 c G U u e 1 B N X 3 t 7 M i 4 1 f S A s X G 5 P Q y w z f S Z x d W 9 0 O y w m c X V v d D t T Z W N 0 a W 9 u M S 9 U Y W J s Z T A y N y A o U G F n Z S A z N C k v Q 2 h h b m d l Z C B U e X B l L n t Q T V 9 7 e z I u N X 0 g L F x u Q k M s N H 0 m c X V v d D s s J n F 1 b 3 Q 7 U 2 V j d G l v b j E v V G F i b G U w M j c g K F B h Z 2 U g M z Q p L 0 N o Y W 5 n Z W Q g V H l w Z S 5 7 U E 1 f e 3 s y L j V 9 I C x c b l N 1 b G Z h d G U s N X 0 m c X V v d D s s J n F 1 b 3 Q 7 U 2 V j d G l v b j E v V G F i b G U w M j c g K F B h Z 2 U g M z Q p L 0 N o Y W 5 n Z W Q g V H l w Z S 5 7 U E 1 f e 3 s y L j V 9 I C x c b l R C V y w 2 f S Z x d W 9 0 O y w m c X V v d D t T Z W N 0 a W 9 u M S 9 U Y W J s Z T A y N y A o U G F n Z S A z N C k v Q 2 h h b m d l Z C B U e X B l L n t D S F 9 7 e z R 9 L D d 9 J n F 1 b 3 Q 7 L C Z x d W 9 0 O 1 N l Y 3 R p b 2 4 x L 1 R h Y m x l M D I 3 I C h Q Y W d l I D M 0 K S 9 D a G F u Z 2 V k I F R 5 c G U u e 0 5 f e 3 s y f S B P L D h 9 J n F 1 b 3 Q 7 X S w m c X V v d D t D b 2 x 1 b W 5 D b 3 V u d C Z x d W 9 0 O z o 5 L C Z x d W 9 0 O 0 t l e U N v b H V t b k 5 h b W V z J n F 1 b 3 Q 7 O l t d L C Z x d W 9 0 O 0 N v b H V t b k l k Z W 5 0 a X R p Z X M m c X V v d D s 6 W y Z x d W 9 0 O 1 N l Y 3 R p b 2 4 x L 1 R h Y m x l M D I 3 I C h Q Y W d l I D M 0 K S 9 D a G F u Z 2 V k I F R 5 c G U u e 0 1 v Z G V s X G 5 Z Z W F y L D B 9 J n F 1 b 3 Q 7 L C Z x d W 9 0 O 1 N l Y 3 R p b 2 4 x L 1 R h Y m x l M D I 3 I C h Q Y W d l I D M 0 K S 9 D a G F u Z 2 V k I F R 5 c G U u e 1 B N X 3 t 7 M T B 9 I C x c b l R C V y w x f S Z x d W 9 0 O y w m c X V v d D t T Z W N 0 a W 9 u M S 9 U Y W J s Z T A y N y A o U G F n Z S A z N C k v Q 2 h h b m d l Z C B U e X B l L n t Q T V 9 7 e z I u N X 0 g L F x u Z X h o Y X V z d C w y f S Z x d W 9 0 O y w m c X V v d D t T Z W N 0 a W 9 u M S 9 U Y W J s Z T A y N y A o U G F n Z S A z N C k v Q 2 h h b m d l Z C B U e X B l L n t Q T V 9 7 e z I u N X 0 g L F x u T 0 M s M 3 0 m c X V v d D s s J n F 1 b 3 Q 7 U 2 V j d G l v b j E v V G F i b G U w M j c g K F B h Z 2 U g M z Q p L 0 N o Y W 5 n Z W Q g V H l w Z S 5 7 U E 1 f e 3 s y L j V 9 I C x c b k J D L D R 9 J n F 1 b 3 Q 7 L C Z x d W 9 0 O 1 N l Y 3 R p b 2 4 x L 1 R h Y m x l M D I 3 I C h Q Y W d l I D M 0 K S 9 D a G F u Z 2 V k I F R 5 c G U u e 1 B N X 3 t 7 M i 4 1 f S A s X G 5 T d W x m Y X R l L D V 9 J n F 1 b 3 Q 7 L C Z x d W 9 0 O 1 N l Y 3 R p b 2 4 x L 1 R h Y m x l M D I 3 I C h Q Y W d l I D M 0 K S 9 D a G F u Z 2 V k I F R 5 c G U u e 1 B N X 3 t 7 M i 4 1 f S A s X G 5 U Q l c s N n 0 m c X V v d D s s J n F 1 b 3 Q 7 U 2 V j d G l v b j E v V G F i b G U w M j c g K F B h Z 2 U g M z Q p L 0 N o Y W 5 n Z W Q g V H l w Z S 5 7 Q 0 h f e 3 s 0 f S w 3 f S Z x d W 9 0 O y w m c X V v d D t T Z W N 0 a W 9 u M S 9 U Y W J s Z T A y N y A o U G F n Z S A z N C k v Q 2 h h b m d l Z C B U e X B l L n t O X 3 t 7 M n 0 g T y w 4 f S Z x d W 9 0 O 1 0 s J n F 1 b 3 Q 7 U m V s Y X R p b 2 5 z a G l w S W 5 m b y Z x d W 9 0 O z p b X X 0 i I C 8 + P C 9 T d G F i b G V F b n R y a W V z P j w v S X R l b T 4 8 S X R l b T 4 8 S X R l b U x v Y 2 F 0 a W 9 u P j x J d G V t V H l w Z T 5 G b 3 J t d W x h P C 9 J d G V t V H l w Z T 4 8 S X R l b V B h d G g + U 2 V j d G l v b j E v V G F i b G U w M j c l M j A o U G F n Z S U y M D M 0 K S 9 T b 3 V y Y 2 U 8 L 0 l 0 Z W 1 Q Y X R o P j w v S X R l b U x v Y 2 F 0 a W 9 u P j x T d G F i b G V F b n R y a W V z I C 8 + P C 9 J d G V t P j x J d G V t P j x J d G V t T G 9 j Y X R p b 2 4 + P E l 0 Z W 1 U e X B l P k Z v c m 1 1 b G E 8 L 0 l 0 Z W 1 U e X B l P j x J d G V t U G F 0 a D 5 T Z W N 0 a W 9 u M S 9 U Y W J s Z T A y N y U y M C h Q Y W d l J T I w M z Q p L 1 R h Y m x l M D I 3 P C 9 J d G V t U G F 0 a D 4 8 L 0 l 0 Z W 1 M b 2 N h d G l v b j 4 8 U 3 R h Y m x l R W 5 0 c m l l c y A v P j w v S X R l b T 4 8 S X R l b T 4 8 S X R l b U x v Y 2 F 0 a W 9 u P j x J d G V t V H l w Z T 5 G b 3 J t d W x h P C 9 J d G V t V H l w Z T 4 8 S X R l b V B h d G g + U 2 V j d G l v b j E v V G F i b G U w M j c l M j A o U G F n Z S U y M D M 0 K S 9 Q c m 9 t b 3 R l Z C U y M E h l Y W R l c n M 8 L 0 l 0 Z W 1 Q Y X R o P j w v S X R l b U x v Y 2 F 0 a W 9 u P j x T d G F i b G V F b n R y a W V z I C 8 + P C 9 J d G V t P j x J d G V t P j x J d G V t T G 9 j Y X R p b 2 4 + P E l 0 Z W 1 U e X B l P k Z v c m 1 1 b G E 8 L 0 l 0 Z W 1 U e X B l P j x J d G V t U G F 0 a D 5 T Z W N 0 a W 9 u M S 9 U Y W J s Z T A y N y U y M C h Q Y W d l J T I w M z Q p L 0 N o Y W 5 n Z W Q l M j B U e X B l P C 9 J d G V t U G F 0 a D 4 8 L 0 l 0 Z W 1 M b 2 N h d G l v b j 4 8 U 3 R h Y m x l R W 5 0 c m l l c y A v P j w v S X R l b T 4 8 L 0 l 0 Z W 1 z P j w v T G 9 j Y W x Q Y W N r Y W d l T W V 0 Y W R h d G F G a W x l P h Y A A A B Q S w U G A A A A A A A A A A A A A A A A A A A A A A A A 2 g A A A A E A A A D Q j J 3 f A R X R E Y x 6 A M B P w p f r A Q A A A P + f O y 7 4 j L 9 P u z H 3 n m g c Q 2 U A A A A A A g A A A A A A A 2 Y A A M A A A A A Q A A A A j S C E u L k / I v J E A n n p k R / / G g A A A A A E g A A A o A A A A B A A A A A 0 a e l 0 U h f 1 U 5 G Z 6 S a P j W 1 e U A A A A H e B g q 4 2 E l Y j g E f h y m E s h e v L T 5 l M I W S v r q 1 Z u g Q 8 x 1 Q 5 F q e Y P c b t Z Z 2 m + n u Z j j a M H y M K 8 D X g r S S d B / d F Z W X v S M T Y J 2 V 9 d y 7 g T M / N t X b y E i B 4 F A A A A P K k 3 b + 9 h 6 + R 5 q Z M 9 c b m + g O a 8 M p K < / D a t a M a s h u p > 
</file>

<file path=customXml/itemProps1.xml><?xml version="1.0" encoding="utf-8"?>
<ds:datastoreItem xmlns:ds="http://schemas.openxmlformats.org/officeDocument/2006/customXml" ds:itemID="{73B1A596-BBB7-4034-B906-D7FC0CCD44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READ_ME</vt:lpstr>
      <vt:lpstr>OTHER_DATA_CITES</vt:lpstr>
      <vt:lpstr>cpi_index</vt:lpstr>
      <vt:lpstr>driving_parameters</vt:lpstr>
      <vt:lpstr>ethanol_assumptions</vt:lpstr>
      <vt:lpstr>evs</vt:lpstr>
      <vt:lpstr>Wind</vt:lpstr>
      <vt:lpstr>Solar</vt:lpstr>
      <vt:lpstr>WAP</vt:lpstr>
      <vt:lpstr>car_rebate</vt:lpstr>
      <vt:lpstr>gas_prices</vt:lpstr>
      <vt:lpstr>gas_data_early</vt:lpstr>
      <vt:lpstr>gas_consumption</vt:lpstr>
      <vt:lpstr>gas_tax_rates_state</vt:lpstr>
      <vt:lpstr>gas_tax_rates_federal</vt:lpstr>
      <vt:lpstr>ethanol_blend_share</vt:lpstr>
      <vt:lpstr>crude_markup</vt:lpstr>
      <vt:lpstr>crude_spot_price</vt:lpstr>
      <vt:lpstr>refining_production</vt:lpstr>
      <vt:lpstr>refining_emissions</vt:lpstr>
      <vt:lpstr>fuel_economy_1957_1974</vt:lpstr>
      <vt:lpstr>fuel_economy_1975_2022</vt:lpstr>
      <vt:lpstr>fuel_economy_forecast</vt:lpstr>
      <vt:lpstr>sulfur_content_gas</vt:lpstr>
      <vt:lpstr>sulfur_content_diesel</vt:lpstr>
      <vt:lpstr>vmt_by_age_ICE</vt:lpstr>
      <vt:lpstr>vmt_by_county</vt:lpstr>
      <vt:lpstr>CA_C&amp;T_data</vt:lpstr>
      <vt:lpstr>RGGI_C&amp;T_data</vt:lpstr>
      <vt:lpstr>ETS_C&amp;T_data</vt:lpstr>
      <vt:lpstr>GREET_data_ldv_gas</vt:lpstr>
      <vt:lpstr>GREET_data_ldv_diesel</vt:lpstr>
      <vt:lpstr>GREET_data_hdv</vt:lpstr>
      <vt:lpstr>diesel_emissions_ldv</vt:lpstr>
      <vt:lpstr>diesel_emissions_hdv</vt:lpstr>
      <vt:lpstr>diesel_ldv_production</vt:lpstr>
      <vt:lpstr>diesel_mdv_dist</vt:lpstr>
      <vt:lpstr>diesel_hdv_dist</vt:lpstr>
      <vt:lpstr>diesel_mdv_fuel_econ</vt:lpstr>
      <vt:lpstr>diesel_hdv_fuel_econ</vt:lpstr>
      <vt:lpstr>diesel_fleet_composition</vt:lpstr>
      <vt:lpstr>diesel_prices</vt:lpstr>
      <vt:lpstr>e85_prices</vt:lpstr>
      <vt:lpstr>vmt_total_annual</vt:lpstr>
      <vt:lpstr>ev_kwh_calcs</vt:lpstr>
      <vt:lpstr>ev_cf_mpg</vt:lpstr>
      <vt:lpstr>ev_cf_mpg_calcs</vt:lpstr>
      <vt:lpstr>new_2011_clean_mpg</vt:lpstr>
      <vt:lpstr>energy_rebate</vt:lpstr>
      <vt:lpstr>kwh_price_state</vt:lpstr>
      <vt:lpstr>ng_price</vt:lpstr>
      <vt:lpstr>ng_citygate</vt:lpstr>
      <vt:lpstr>ng_pollutants</vt:lpstr>
      <vt:lpstr>electricity_markups</vt:lpstr>
      <vt:lpstr>electricity_share_2020</vt:lpstr>
      <vt:lpstr>princeton_grid</vt:lpstr>
      <vt:lpstr>crosswalk_state_region</vt:lpstr>
      <vt:lpstr>solar_mix</vt:lpstr>
      <vt:lpstr>lcoe_2020_new</vt:lpstr>
      <vt:lpstr>wages</vt:lpstr>
      <vt:lpstr>transmission_distribution</vt:lpstr>
      <vt:lpstr>her_compiled</vt:lpstr>
      <vt:lpstr>aviation_prices</vt:lpstr>
      <vt:lpstr>aviation_local_emissions</vt:lpstr>
      <vt:lpstr>state_jet_fuel_taxes</vt:lpstr>
      <vt:lpstr>marine_emissions</vt:lpstr>
      <vt:lpstr>residual_fuel_prices</vt:lpstr>
      <vt:lpstr>ev_sales_annual</vt:lpstr>
      <vt:lpstr>wind_lcoe</vt:lpstr>
      <vt:lpstr>CER_prices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Creeron</dc:creator>
  <cp:lastModifiedBy>Beatrice Chen</cp:lastModifiedBy>
  <dcterms:created xsi:type="dcterms:W3CDTF">2015-06-05T18:17:20Z</dcterms:created>
  <dcterms:modified xsi:type="dcterms:W3CDTF">2025-06-23T21:44:35Z</dcterms:modified>
</cp:coreProperties>
</file>