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ethuo\Dropbox (MIT)\Regulation\Replication Package\5_graphs\figures_data\"/>
    </mc:Choice>
  </mc:AlternateContent>
  <xr:revisionPtr revIDLastSave="0" documentId="13_ncr:1_{48F1E25D-4884-402D-9EF9-99ADE91F289B}" xr6:coauthVersionLast="47" xr6:coauthVersionMax="47" xr10:uidLastSave="{00000000-0000-0000-0000-000000000000}"/>
  <bookViews>
    <workbookView xWindow="14303" yWindow="-4290" windowWidth="28995" windowHeight="15675" tabRatio="874" xr2:uid="{D347F737-1445-47B2-B8FB-5113A8CCE1E5}"/>
  </bookViews>
  <sheets>
    <sheet name="Compiled" sheetId="27" r:id="rId1"/>
    <sheet name="Reports" sheetId="5" r:id="rId2"/>
    <sheet name="AEP Ohio" sheetId="4" r:id="rId3"/>
    <sheet name="Baltimore GE" sheetId="16" r:id="rId4"/>
    <sheet name="Berkshire Gas" sheetId="23" r:id="rId5"/>
    <sheet name="CenterPoint Arkansas" sheetId="10" r:id="rId6"/>
    <sheet name="DTE Energy" sheetId="24" r:id="rId7"/>
    <sheet name="Edison Company" sheetId="2" r:id="rId8"/>
    <sheet name="Eversource" sheetId="11" r:id="rId9"/>
    <sheet name="IPL" sheetId="8" r:id="rId10"/>
    <sheet name="National Grid New York" sheetId="17" r:id="rId11"/>
    <sheet name="National Grid Massachusetts" sheetId="6" r:id="rId12"/>
    <sheet name="National Grid Rhode Island" sheetId="18" r:id="rId13"/>
    <sheet name="PECO" sheetId="19" r:id="rId14"/>
    <sheet name="Peoples Gas" sheetId="20" r:id="rId15"/>
    <sheet name="PG&amp;E" sheetId="9" r:id="rId16"/>
    <sheet name="Potomac Edison" sheetId="22" r:id="rId17"/>
    <sheet name="Puget Sound" sheetId="3" r:id="rId18"/>
    <sheet name="Seattle City Lights" sheetId="15" r:id="rId19"/>
    <sheet name="SDG&amp;E" sheetId="13" r:id="rId20"/>
    <sheet name="SMUD" sheetId="7" r:id="rId21"/>
    <sheet name="Southern California Edison" sheetId="14" r:id="rId22"/>
    <sheet name="Washington Gas Maryland" sheetId="25" r:id="rId23"/>
    <sheet name="WGL Virginia" sheetId="26"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6" i="27" l="1"/>
  <c r="L3" i="27"/>
  <c r="L4" i="27"/>
  <c r="L5" i="27"/>
  <c r="L6" i="27"/>
  <c r="L7" i="27"/>
  <c r="L8" i="27"/>
  <c r="L9" i="27"/>
  <c r="L10" i="27"/>
  <c r="L11" i="27"/>
  <c r="L12" i="27"/>
  <c r="L13" i="27"/>
  <c r="L14" i="27"/>
  <c r="L15" i="27"/>
  <c r="L16" i="27"/>
  <c r="L17" i="27"/>
  <c r="L18" i="27"/>
  <c r="P18" i="27" s="1"/>
  <c r="L19" i="27"/>
  <c r="L20" i="27"/>
  <c r="L21" i="27"/>
  <c r="L22" i="27"/>
  <c r="L23" i="27"/>
  <c r="L24" i="27"/>
  <c r="L25" i="27"/>
  <c r="L26" i="27"/>
  <c r="L27" i="27"/>
  <c r="L28" i="27"/>
  <c r="L29" i="27"/>
  <c r="L30" i="27"/>
  <c r="L31" i="27"/>
  <c r="L32" i="27"/>
  <c r="L33" i="27"/>
  <c r="L34" i="27"/>
  <c r="P34" i="27" s="1"/>
  <c r="L35" i="27"/>
  <c r="L36" i="27"/>
  <c r="L37" i="27"/>
  <c r="L38" i="27"/>
  <c r="L39" i="27"/>
  <c r="L40" i="27"/>
  <c r="L41" i="27"/>
  <c r="L42" i="27"/>
  <c r="L43" i="27"/>
  <c r="L44" i="27"/>
  <c r="L45" i="27"/>
  <c r="L46" i="27"/>
  <c r="L47" i="27"/>
  <c r="L48" i="27"/>
  <c r="L49" i="27"/>
  <c r="L50" i="27"/>
  <c r="P50" i="27" s="1"/>
  <c r="L51" i="27"/>
  <c r="L52" i="27"/>
  <c r="L53" i="27"/>
  <c r="L54" i="27"/>
  <c r="L55" i="27"/>
  <c r="L56" i="27"/>
  <c r="L57" i="27"/>
  <c r="L58" i="27"/>
  <c r="L59" i="27"/>
  <c r="L60" i="27"/>
  <c r="L61" i="27"/>
  <c r="P66" i="27"/>
  <c r="L71" i="27"/>
  <c r="L72" i="27"/>
  <c r="L73" i="27"/>
  <c r="L74" i="27"/>
  <c r="L75" i="27"/>
  <c r="L76" i="27"/>
  <c r="L77" i="27"/>
  <c r="L78" i="27"/>
  <c r="L79" i="27"/>
  <c r="L80" i="27"/>
  <c r="L81" i="27"/>
  <c r="L82" i="27"/>
  <c r="P82" i="27" s="1"/>
  <c r="L83" i="27"/>
  <c r="L84" i="27"/>
  <c r="L85" i="27"/>
  <c r="L86" i="27"/>
  <c r="L87" i="27"/>
  <c r="L88" i="27"/>
  <c r="L89" i="27"/>
  <c r="L90" i="27"/>
  <c r="L91" i="27"/>
  <c r="L92" i="27"/>
  <c r="L93" i="27"/>
  <c r="L94" i="27"/>
  <c r="L95" i="27"/>
  <c r="L96" i="27"/>
  <c r="L97" i="27"/>
  <c r="L98" i="27"/>
  <c r="P98" i="27" s="1"/>
  <c r="L99" i="27"/>
  <c r="L100" i="27"/>
  <c r="L101" i="27"/>
  <c r="L102" i="27"/>
  <c r="L103" i="27"/>
  <c r="L104" i="27"/>
  <c r="L105" i="27"/>
  <c r="L106" i="27"/>
  <c r="L107" i="27"/>
  <c r="L108" i="27"/>
  <c r="L109" i="27"/>
  <c r="L110" i="27"/>
  <c r="L111" i="27"/>
  <c r="L112" i="27"/>
  <c r="L113" i="27"/>
  <c r="L114" i="27"/>
  <c r="P114" i="27" s="1"/>
  <c r="L115" i="27"/>
  <c r="L116" i="27"/>
  <c r="L117" i="27"/>
  <c r="L118" i="27"/>
  <c r="L119" i="27"/>
  <c r="L120" i="27"/>
  <c r="L121" i="27"/>
  <c r="L122" i="27"/>
  <c r="L123" i="27"/>
  <c r="L124" i="27"/>
  <c r="L125" i="27"/>
  <c r="L126" i="27"/>
  <c r="L127" i="27"/>
  <c r="L128" i="27"/>
  <c r="L129" i="27"/>
  <c r="L130" i="27"/>
  <c r="P130" i="27" s="1"/>
  <c r="L131" i="27"/>
  <c r="L132" i="27"/>
  <c r="L133" i="27"/>
  <c r="P133" i="27" s="1"/>
  <c r="L134" i="27"/>
  <c r="P134" i="27" s="1"/>
  <c r="L135" i="27"/>
  <c r="L136" i="27"/>
  <c r="L137" i="27"/>
  <c r="L138" i="27"/>
  <c r="L139" i="27"/>
  <c r="L140" i="27"/>
  <c r="L141" i="27"/>
  <c r="L142" i="27"/>
  <c r="L143" i="27"/>
  <c r="L144" i="27"/>
  <c r="L145" i="27"/>
  <c r="L146" i="27"/>
  <c r="P146" i="27" s="1"/>
  <c r="L147" i="27"/>
  <c r="L148" i="27"/>
  <c r="L149" i="27"/>
  <c r="L150" i="27"/>
  <c r="L151" i="27"/>
  <c r="L152" i="27"/>
  <c r="L153" i="27"/>
  <c r="L154" i="27"/>
  <c r="L155" i="27"/>
  <c r="L156" i="27"/>
  <c r="L157" i="27"/>
  <c r="L158" i="27"/>
  <c r="L159" i="27"/>
  <c r="L160" i="27"/>
  <c r="L161" i="27"/>
  <c r="L162" i="27"/>
  <c r="P162" i="27" s="1"/>
  <c r="L163" i="27"/>
  <c r="L164" i="27"/>
  <c r="L165" i="27"/>
  <c r="L166" i="27"/>
  <c r="L167" i="27"/>
  <c r="L168" i="27"/>
  <c r="L169" i="27"/>
  <c r="L170" i="27"/>
  <c r="L171" i="27"/>
  <c r="L172" i="27"/>
  <c r="L173" i="27"/>
  <c r="L174" i="27"/>
  <c r="L175" i="27"/>
  <c r="L176" i="27"/>
  <c r="L177" i="27"/>
  <c r="L178" i="27"/>
  <c r="P178" i="27" s="1"/>
  <c r="L179" i="27"/>
  <c r="L180" i="27"/>
  <c r="L181" i="27"/>
  <c r="L182" i="27"/>
  <c r="L183" i="27"/>
  <c r="L184" i="27"/>
  <c r="L185" i="27"/>
  <c r="L186" i="27"/>
  <c r="L187" i="27"/>
  <c r="L188" i="27"/>
  <c r="P188" i="27" s="1"/>
  <c r="L189" i="27"/>
  <c r="L190" i="27"/>
  <c r="L191" i="27"/>
  <c r="L192" i="27"/>
  <c r="L193" i="27"/>
  <c r="L194" i="27"/>
  <c r="P194" i="27" s="1"/>
  <c r="L195" i="27"/>
  <c r="L196" i="27"/>
  <c r="L197" i="27"/>
  <c r="L198" i="27"/>
  <c r="L199" i="27"/>
  <c r="L200" i="27"/>
  <c r="L201" i="27"/>
  <c r="L202" i="27"/>
  <c r="L203" i="27"/>
  <c r="L204" i="27"/>
  <c r="P204" i="27" s="1"/>
  <c r="L205" i="27"/>
  <c r="L206" i="27"/>
  <c r="L207" i="27"/>
  <c r="L208" i="27"/>
  <c r="L209" i="27"/>
  <c r="L210" i="27"/>
  <c r="P210" i="27" s="1"/>
  <c r="L211" i="27"/>
  <c r="L212" i="27"/>
  <c r="L213" i="27"/>
  <c r="L214" i="27"/>
  <c r="L215" i="27"/>
  <c r="L216" i="27"/>
  <c r="L217" i="27"/>
  <c r="L218" i="27"/>
  <c r="L219" i="27"/>
  <c r="L220" i="27"/>
  <c r="P220" i="27" s="1"/>
  <c r="L221" i="27"/>
  <c r="L222" i="27"/>
  <c r="L223" i="27"/>
  <c r="L224" i="27"/>
  <c r="L225" i="27"/>
  <c r="L226" i="27"/>
  <c r="P226" i="27" s="1"/>
  <c r="L227" i="27"/>
  <c r="L228" i="27"/>
  <c r="L229" i="27"/>
  <c r="L230" i="27"/>
  <c r="L231" i="27"/>
  <c r="L232" i="27"/>
  <c r="L233" i="27"/>
  <c r="L234" i="27"/>
  <c r="L235" i="27"/>
  <c r="L236" i="27"/>
  <c r="P236" i="27" s="1"/>
  <c r="L237" i="27"/>
  <c r="L238" i="27"/>
  <c r="L239" i="27"/>
  <c r="L240" i="27"/>
  <c r="L241" i="27"/>
  <c r="L242" i="27"/>
  <c r="P242" i="27" s="1"/>
  <c r="L243" i="27"/>
  <c r="L244" i="27"/>
  <c r="L245" i="27"/>
  <c r="L246" i="27"/>
  <c r="L247" i="27"/>
  <c r="L248" i="27"/>
  <c r="L249" i="27"/>
  <c r="L250" i="27"/>
  <c r="L251" i="27"/>
  <c r="L252" i="27"/>
  <c r="P252" i="27" s="1"/>
  <c r="L253" i="27"/>
  <c r="L254" i="27"/>
  <c r="L255" i="27"/>
  <c r="L256" i="27"/>
  <c r="L257" i="27"/>
  <c r="L258" i="27"/>
  <c r="P258" i="27" s="1"/>
  <c r="L259" i="27"/>
  <c r="L260" i="27"/>
  <c r="L261" i="27"/>
  <c r="L262" i="27"/>
  <c r="L263" i="27"/>
  <c r="L264" i="27"/>
  <c r="L265" i="27"/>
  <c r="L266" i="27"/>
  <c r="L267" i="27"/>
  <c r="L268" i="27"/>
  <c r="L269" i="27"/>
  <c r="L270" i="27"/>
  <c r="L271" i="27"/>
  <c r="L272" i="27"/>
  <c r="L273" i="27"/>
  <c r="L274" i="27"/>
  <c r="P274" i="27" s="1"/>
  <c r="L275" i="27"/>
  <c r="L276" i="27"/>
  <c r="L277" i="27"/>
  <c r="L278" i="27"/>
  <c r="L279" i="27"/>
  <c r="L280" i="27"/>
  <c r="L281" i="27"/>
  <c r="P281" i="27" s="1"/>
  <c r="L282" i="27"/>
  <c r="P282" i="27" s="1"/>
  <c r="L283" i="27"/>
  <c r="L284" i="27"/>
  <c r="P284" i="27" s="1"/>
  <c r="L285" i="27"/>
  <c r="L286" i="27"/>
  <c r="L287" i="27"/>
  <c r="L288" i="27"/>
  <c r="L289" i="27"/>
  <c r="L290" i="27"/>
  <c r="P290" i="27" s="1"/>
  <c r="L291" i="27"/>
  <c r="L292" i="27"/>
  <c r="L293" i="27"/>
  <c r="L294" i="27"/>
  <c r="L295" i="27"/>
  <c r="L296" i="27"/>
  <c r="L297" i="27"/>
  <c r="P297" i="27" s="1"/>
  <c r="L298" i="27"/>
  <c r="L299" i="27"/>
  <c r="L300" i="27"/>
  <c r="P300" i="27" s="1"/>
  <c r="L301" i="27"/>
  <c r="P301" i="27" s="1"/>
  <c r="L302" i="27"/>
  <c r="P302" i="27" s="1"/>
  <c r="L303" i="27"/>
  <c r="L304" i="27"/>
  <c r="L305" i="27"/>
  <c r="L306" i="27"/>
  <c r="P306" i="27" s="1"/>
  <c r="L307" i="27"/>
  <c r="L308" i="27"/>
  <c r="L309" i="27"/>
  <c r="L310" i="27"/>
  <c r="L311" i="27"/>
  <c r="L312" i="27"/>
  <c r="L313" i="27"/>
  <c r="P313" i="27" s="1"/>
  <c r="L314" i="27"/>
  <c r="P314" i="27" s="1"/>
  <c r="L315" i="27"/>
  <c r="L316" i="27"/>
  <c r="P316" i="27" s="1"/>
  <c r="L317" i="27"/>
  <c r="P317" i="27" s="1"/>
  <c r="L318" i="27"/>
  <c r="L319" i="27"/>
  <c r="L320" i="27"/>
  <c r="L321" i="27"/>
  <c r="L322" i="27"/>
  <c r="P322" i="27" s="1"/>
  <c r="L323" i="27"/>
  <c r="L324" i="27"/>
  <c r="L325" i="27"/>
  <c r="L326" i="27"/>
  <c r="L327" i="27"/>
  <c r="L328" i="27"/>
  <c r="L329" i="27"/>
  <c r="L330" i="27"/>
  <c r="L331" i="27"/>
  <c r="L332" i="27"/>
  <c r="L333" i="27"/>
  <c r="L334" i="27"/>
  <c r="L335" i="27"/>
  <c r="L336" i="27"/>
  <c r="L337" i="27"/>
  <c r="L338" i="27"/>
  <c r="P338" i="27" s="1"/>
  <c r="L339" i="27"/>
  <c r="L340" i="27"/>
  <c r="L341" i="27"/>
  <c r="L342" i="27"/>
  <c r="L343" i="27"/>
  <c r="L344" i="27"/>
  <c r="L345" i="27"/>
  <c r="L2" i="27"/>
  <c r="P268" i="27"/>
  <c r="P269" i="27"/>
  <c r="N152" i="27"/>
  <c r="N153" i="27"/>
  <c r="P153" i="27" s="1"/>
  <c r="N154" i="27"/>
  <c r="P154" i="27" s="1"/>
  <c r="N155" i="27"/>
  <c r="N149" i="27"/>
  <c r="P149" i="27" s="1"/>
  <c r="N150" i="27"/>
  <c r="N151" i="27"/>
  <c r="N3" i="27"/>
  <c r="N4" i="27"/>
  <c r="N5" i="27"/>
  <c r="N6" i="27"/>
  <c r="N7" i="27"/>
  <c r="N8" i="27"/>
  <c r="N9" i="27"/>
  <c r="N10" i="27"/>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P87" i="27" s="1"/>
  <c r="N88" i="27"/>
  <c r="N89" i="27"/>
  <c r="P89" i="27" s="1"/>
  <c r="N90" i="27"/>
  <c r="N91" i="27"/>
  <c r="N92" i="27"/>
  <c r="N93" i="27"/>
  <c r="N94" i="27"/>
  <c r="N95" i="27"/>
  <c r="N96" i="27"/>
  <c r="N97" i="27"/>
  <c r="N98" i="27"/>
  <c r="N99" i="27"/>
  <c r="N100" i="27"/>
  <c r="N101" i="27"/>
  <c r="N102" i="27"/>
  <c r="N103" i="27"/>
  <c r="N104" i="27"/>
  <c r="N105" i="27"/>
  <c r="N106" i="27"/>
  <c r="N107" i="27"/>
  <c r="N108" i="27"/>
  <c r="P108" i="27" s="1"/>
  <c r="N109" i="27"/>
  <c r="N110" i="27"/>
  <c r="N111" i="27"/>
  <c r="N112" i="27"/>
  <c r="N113" i="27"/>
  <c r="N114" i="27"/>
  <c r="N115" i="27"/>
  <c r="N116" i="27"/>
  <c r="N117" i="27"/>
  <c r="P117" i="27" s="1"/>
  <c r="N118" i="27"/>
  <c r="P118" i="27" s="1"/>
  <c r="N119" i="27"/>
  <c r="N120" i="27"/>
  <c r="N121" i="27"/>
  <c r="N122" i="27"/>
  <c r="N123" i="27"/>
  <c r="N124" i="27"/>
  <c r="P124" i="27" s="1"/>
  <c r="N125" i="27"/>
  <c r="N126" i="27"/>
  <c r="N127" i="27"/>
  <c r="N128" i="27"/>
  <c r="N129" i="27"/>
  <c r="N130" i="27"/>
  <c r="N131" i="27"/>
  <c r="N132" i="27"/>
  <c r="N133" i="27"/>
  <c r="N134" i="27"/>
  <c r="N135" i="27"/>
  <c r="N136" i="27"/>
  <c r="N137" i="27"/>
  <c r="N138" i="27"/>
  <c r="N139" i="27"/>
  <c r="N140" i="27"/>
  <c r="N141" i="27"/>
  <c r="N142" i="27"/>
  <c r="N143" i="27"/>
  <c r="N144" i="27"/>
  <c r="N145" i="27"/>
  <c r="N146" i="27"/>
  <c r="N147" i="27"/>
  <c r="N148" i="27"/>
  <c r="N156" i="27"/>
  <c r="N157" i="27"/>
  <c r="N158" i="27"/>
  <c r="N159" i="27"/>
  <c r="N160" i="27"/>
  <c r="N161" i="27"/>
  <c r="N162" i="27"/>
  <c r="N163" i="27"/>
  <c r="N164" i="27"/>
  <c r="N165" i="27"/>
  <c r="P165" i="27" s="1"/>
  <c r="N166" i="27"/>
  <c r="P166" i="27" s="1"/>
  <c r="N167" i="27"/>
  <c r="P167" i="27" s="1"/>
  <c r="N168" i="27"/>
  <c r="N169" i="27"/>
  <c r="N170" i="27"/>
  <c r="N171" i="27"/>
  <c r="N172" i="27"/>
  <c r="N173" i="27"/>
  <c r="N174" i="27"/>
  <c r="N175" i="27"/>
  <c r="N176" i="27"/>
  <c r="N177" i="27"/>
  <c r="N178" i="27"/>
  <c r="N179" i="27"/>
  <c r="N180" i="27"/>
  <c r="N181" i="27"/>
  <c r="P181" i="27" s="1"/>
  <c r="N182" i="27"/>
  <c r="P182" i="27" s="1"/>
  <c r="N183" i="27"/>
  <c r="P183" i="27" s="1"/>
  <c r="N184" i="27"/>
  <c r="N185" i="27"/>
  <c r="N186" i="27"/>
  <c r="N187" i="27"/>
  <c r="N188" i="27"/>
  <c r="N189" i="27"/>
  <c r="N190" i="27"/>
  <c r="N191" i="27"/>
  <c r="N192" i="27"/>
  <c r="N193" i="27"/>
  <c r="N194" i="27"/>
  <c r="N195" i="27"/>
  <c r="N196" i="27"/>
  <c r="N197" i="27"/>
  <c r="P197" i="27" s="1"/>
  <c r="N198" i="27"/>
  <c r="P198" i="27" s="1"/>
  <c r="N199" i="27"/>
  <c r="P199" i="27" s="1"/>
  <c r="N200" i="27"/>
  <c r="N201" i="27"/>
  <c r="N202" i="27"/>
  <c r="N203" i="27"/>
  <c r="N204" i="27"/>
  <c r="N205" i="27"/>
  <c r="N206" i="27"/>
  <c r="N207" i="27"/>
  <c r="N208" i="27"/>
  <c r="N209" i="27"/>
  <c r="N210" i="27"/>
  <c r="N211" i="27"/>
  <c r="N212" i="27"/>
  <c r="N213" i="27"/>
  <c r="P213" i="27" s="1"/>
  <c r="N214" i="27"/>
  <c r="P214" i="27" s="1"/>
  <c r="N215" i="27"/>
  <c r="P215" i="27" s="1"/>
  <c r="N216" i="27"/>
  <c r="N217" i="27"/>
  <c r="N218" i="27"/>
  <c r="N219" i="27"/>
  <c r="N220" i="27"/>
  <c r="N221" i="27"/>
  <c r="N222" i="27"/>
  <c r="N223" i="27"/>
  <c r="N224" i="27"/>
  <c r="N225" i="27"/>
  <c r="N226" i="27"/>
  <c r="N227" i="27"/>
  <c r="N228" i="27"/>
  <c r="N229" i="27"/>
  <c r="P229" i="27" s="1"/>
  <c r="N230" i="27"/>
  <c r="P230" i="27" s="1"/>
  <c r="N231" i="27"/>
  <c r="P231" i="27" s="1"/>
  <c r="N232" i="27"/>
  <c r="N233" i="27"/>
  <c r="N234" i="27"/>
  <c r="N235" i="27"/>
  <c r="N236" i="27"/>
  <c r="N237" i="27"/>
  <c r="N238" i="27"/>
  <c r="N239" i="27"/>
  <c r="N240" i="27"/>
  <c r="N241" i="27"/>
  <c r="N242" i="27"/>
  <c r="N243" i="27"/>
  <c r="N244" i="27"/>
  <c r="N245" i="27"/>
  <c r="P245" i="27" s="1"/>
  <c r="N246" i="27"/>
  <c r="P246" i="27" s="1"/>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8" i="27"/>
  <c r="N279" i="27"/>
  <c r="N280" i="27"/>
  <c r="N281" i="27"/>
  <c r="N282" i="27"/>
  <c r="N283" i="27"/>
  <c r="N284" i="27"/>
  <c r="N285" i="27"/>
  <c r="N286" i="27"/>
  <c r="N287" i="27"/>
  <c r="N288" i="27"/>
  <c r="N289" i="27"/>
  <c r="N290" i="27"/>
  <c r="N291" i="27"/>
  <c r="N292" i="27"/>
  <c r="N293" i="27"/>
  <c r="N294" i="27"/>
  <c r="N295" i="27"/>
  <c r="N296" i="27"/>
  <c r="N297" i="27"/>
  <c r="N298" i="27"/>
  <c r="N299" i="27"/>
  <c r="N300" i="27"/>
  <c r="N301" i="27"/>
  <c r="N302" i="27"/>
  <c r="N303" i="27"/>
  <c r="N304" i="27"/>
  <c r="N305" i="27"/>
  <c r="N306" i="27"/>
  <c r="N307" i="27"/>
  <c r="N308" i="27"/>
  <c r="N309" i="27"/>
  <c r="N310" i="27"/>
  <c r="N311" i="27"/>
  <c r="N322" i="27"/>
  <c r="N323" i="27"/>
  <c r="N324" i="27"/>
  <c r="N325" i="27"/>
  <c r="N326" i="27"/>
  <c r="N327" i="27"/>
  <c r="N328" i="27"/>
  <c r="N329" i="27"/>
  <c r="P329" i="27" s="1"/>
  <c r="N330" i="27"/>
  <c r="P330" i="27" s="1"/>
  <c r="N331" i="27"/>
  <c r="P331" i="27" s="1"/>
  <c r="N332" i="27"/>
  <c r="P332" i="27" s="1"/>
  <c r="N333" i="27"/>
  <c r="N334" i="27"/>
  <c r="P334" i="27" s="1"/>
  <c r="N335" i="27"/>
  <c r="N336" i="27"/>
  <c r="N337" i="27"/>
  <c r="N338" i="27"/>
  <c r="N339" i="27"/>
  <c r="N340" i="27"/>
  <c r="N341" i="27"/>
  <c r="N342" i="27"/>
  <c r="N343" i="27"/>
  <c r="N344" i="27"/>
  <c r="N345" i="27"/>
  <c r="P345" i="27" s="1"/>
  <c r="N2" i="27"/>
  <c r="M136" i="27"/>
  <c r="M135" i="27"/>
  <c r="M126" i="27"/>
  <c r="M125" i="27"/>
  <c r="P125" i="27" s="1"/>
  <c r="P83" i="27"/>
  <c r="J2" i="27"/>
  <c r="J3" i="27"/>
  <c r="J6" i="27"/>
  <c r="J7" i="27"/>
  <c r="J9" i="27"/>
  <c r="J12" i="27"/>
  <c r="J13" i="27"/>
  <c r="J15" i="27"/>
  <c r="J17" i="27"/>
  <c r="J19" i="27"/>
  <c r="J20" i="27"/>
  <c r="J21" i="27"/>
  <c r="J22" i="27"/>
  <c r="J26" i="27"/>
  <c r="J27" i="27"/>
  <c r="J28" i="27"/>
  <c r="J29" i="27"/>
  <c r="J30" i="27"/>
  <c r="J31" i="27"/>
  <c r="J35" i="27"/>
  <c r="J36" i="27"/>
  <c r="J37" i="27"/>
  <c r="J38" i="27"/>
  <c r="J39" i="27"/>
  <c r="J40" i="27"/>
  <c r="J41" i="27"/>
  <c r="J47" i="27"/>
  <c r="J48" i="27"/>
  <c r="J49" i="27"/>
  <c r="J50" i="27"/>
  <c r="J51" i="27"/>
  <c r="J52" i="27"/>
  <c r="J53" i="27"/>
  <c r="J54" i="27"/>
  <c r="J61" i="27"/>
  <c r="J72" i="27"/>
  <c r="J74" i="27"/>
  <c r="J77" i="27"/>
  <c r="J80" i="27"/>
  <c r="J88" i="27"/>
  <c r="J89" i="27"/>
  <c r="J90" i="27"/>
  <c r="J91" i="27"/>
  <c r="J92" i="27"/>
  <c r="J98" i="27"/>
  <c r="J99" i="27"/>
  <c r="J100" i="27"/>
  <c r="J101" i="27"/>
  <c r="J102" i="27"/>
  <c r="J103" i="27"/>
  <c r="J117" i="27"/>
  <c r="J118" i="27"/>
  <c r="J122" i="27"/>
  <c r="J123" i="27"/>
  <c r="J130" i="27"/>
  <c r="J131" i="27"/>
  <c r="J140" i="27"/>
  <c r="J141" i="27"/>
  <c r="J149" i="27"/>
  <c r="J150" i="27"/>
  <c r="J153" i="27"/>
  <c r="J154" i="27"/>
  <c r="J155" i="27"/>
  <c r="J156" i="27"/>
  <c r="J157" i="27"/>
  <c r="J158" i="27"/>
  <c r="J210" i="27"/>
  <c r="J214" i="27"/>
  <c r="J215" i="27"/>
  <c r="J220" i="27"/>
  <c r="J224" i="27"/>
  <c r="J225" i="27"/>
  <c r="J226" i="27"/>
  <c r="J227" i="27"/>
  <c r="J228" i="27"/>
  <c r="J236" i="27"/>
  <c r="J240" i="27"/>
  <c r="J241" i="27"/>
  <c r="J242" i="27"/>
  <c r="J243" i="27"/>
  <c r="J244" i="27"/>
  <c r="J283" i="27"/>
  <c r="J284" i="27"/>
  <c r="J292" i="27"/>
  <c r="J293" i="27"/>
  <c r="J296" i="27"/>
  <c r="J297" i="27"/>
  <c r="J298" i="27"/>
  <c r="J299" i="27"/>
  <c r="J300" i="27"/>
  <c r="J332" i="27"/>
  <c r="J333" i="27"/>
  <c r="J334" i="27"/>
  <c r="J335" i="27"/>
  <c r="J341" i="27"/>
  <c r="P101" i="27"/>
  <c r="P102" i="27"/>
  <c r="R231" i="27"/>
  <c r="Q231" i="27"/>
  <c r="R230" i="27"/>
  <c r="Q230" i="27"/>
  <c r="R225" i="27"/>
  <c r="Q225" i="27"/>
  <c r="R224" i="27"/>
  <c r="Q224" i="27"/>
  <c r="R223" i="27"/>
  <c r="Q223" i="27"/>
  <c r="R222" i="27"/>
  <c r="Q222" i="27"/>
  <c r="R221" i="27"/>
  <c r="Q221" i="27"/>
  <c r="I23" i="9"/>
  <c r="I22" i="9"/>
  <c r="H23" i="9"/>
  <c r="H22" i="9"/>
  <c r="I17" i="9"/>
  <c r="H17" i="9"/>
  <c r="I16" i="9"/>
  <c r="H16" i="9"/>
  <c r="H15" i="9"/>
  <c r="H13" i="9"/>
  <c r="I15" i="9"/>
  <c r="I13" i="9"/>
  <c r="I14" i="9"/>
  <c r="H14" i="9"/>
  <c r="J30" i="2"/>
  <c r="J29" i="2"/>
  <c r="J15" i="4"/>
  <c r="J14" i="4"/>
  <c r="J13" i="4"/>
  <c r="J12" i="4"/>
  <c r="E45" i="3"/>
  <c r="D45" i="3"/>
  <c r="E44" i="3"/>
  <c r="D44" i="3"/>
  <c r="E49" i="3"/>
  <c r="E48" i="3"/>
  <c r="E47" i="3"/>
  <c r="E46" i="3"/>
  <c r="D46" i="3"/>
  <c r="D49" i="3"/>
  <c r="D48" i="3"/>
  <c r="D47" i="3"/>
  <c r="G45" i="3"/>
  <c r="G44" i="3"/>
  <c r="F45" i="3"/>
  <c r="F44" i="3"/>
  <c r="C45" i="3"/>
  <c r="C49" i="3"/>
  <c r="C48" i="3"/>
  <c r="C47" i="3"/>
  <c r="C46" i="3"/>
  <c r="C44" i="3"/>
  <c r="B49" i="3"/>
  <c r="B48" i="3"/>
  <c r="B47" i="3"/>
  <c r="B46" i="3"/>
  <c r="B45" i="3"/>
  <c r="B44" i="3"/>
  <c r="K55" i="2"/>
  <c r="J55" i="2"/>
  <c r="I56" i="2"/>
  <c r="I55" i="2"/>
  <c r="H56" i="2"/>
  <c r="H55" i="2"/>
  <c r="G57" i="2"/>
  <c r="G56" i="2"/>
  <c r="G55" i="2"/>
  <c r="F58" i="2"/>
  <c r="F57" i="2"/>
  <c r="F56" i="2"/>
  <c r="F55" i="2"/>
  <c r="E58" i="2"/>
  <c r="E57" i="2"/>
  <c r="E56" i="2"/>
  <c r="E55" i="2"/>
  <c r="D59" i="2"/>
  <c r="D58" i="2"/>
  <c r="D57" i="2"/>
  <c r="D56" i="2"/>
  <c r="D55" i="2"/>
  <c r="C61" i="2"/>
  <c r="C60" i="2"/>
  <c r="C59" i="2"/>
  <c r="C58" i="2"/>
  <c r="C57" i="2"/>
  <c r="C56" i="2"/>
  <c r="C55" i="2"/>
  <c r="B63" i="2"/>
  <c r="B62" i="2"/>
  <c r="B61" i="2"/>
  <c r="B60" i="2"/>
  <c r="B59" i="2"/>
  <c r="B58" i="2"/>
  <c r="B57" i="2"/>
  <c r="B56" i="2"/>
  <c r="B55" i="2"/>
  <c r="J40" i="2"/>
  <c r="J39" i="2"/>
  <c r="P265" i="27" l="1"/>
  <c r="P249" i="27"/>
  <c r="P340" i="27"/>
  <c r="P324" i="27"/>
  <c r="P308" i="27"/>
  <c r="P292" i="27"/>
  <c r="P276" i="27"/>
  <c r="P260" i="27"/>
  <c r="P180" i="27"/>
  <c r="P164" i="27"/>
  <c r="P132" i="27"/>
  <c r="P100" i="27"/>
  <c r="P84" i="27"/>
  <c r="P68" i="27"/>
  <c r="P139" i="27"/>
  <c r="P150" i="27"/>
  <c r="P339" i="27"/>
  <c r="P323" i="27"/>
  <c r="P307" i="27"/>
  <c r="P291" i="27"/>
  <c r="P275" i="27"/>
  <c r="P259" i="27"/>
  <c r="P243" i="27"/>
  <c r="P227" i="27"/>
  <c r="P211" i="27"/>
  <c r="P195" i="27"/>
  <c r="P179" i="27"/>
  <c r="P163" i="27"/>
  <c r="P131" i="27"/>
  <c r="P145" i="27"/>
  <c r="P97" i="27"/>
  <c r="P81" i="27"/>
  <c r="P113" i="27"/>
  <c r="P266" i="27"/>
  <c r="P250" i="27"/>
  <c r="P170" i="27"/>
  <c r="P129" i="27"/>
  <c r="P52" i="27"/>
  <c r="P99" i="27"/>
  <c r="P67" i="27"/>
  <c r="P51" i="27"/>
  <c r="P144" i="27"/>
  <c r="P95" i="27"/>
  <c r="P109" i="27"/>
  <c r="P88" i="27"/>
  <c r="P140" i="27"/>
  <c r="P92" i="27"/>
  <c r="P127" i="27"/>
  <c r="P142" i="27"/>
  <c r="P110" i="27"/>
  <c r="P94" i="27"/>
  <c r="P62" i="27"/>
  <c r="P155" i="27"/>
  <c r="P123" i="27"/>
  <c r="P107" i="27"/>
  <c r="P91" i="27"/>
  <c r="P298" i="27"/>
  <c r="P186" i="27"/>
  <c r="P128" i="27"/>
  <c r="P80" i="27"/>
  <c r="P143" i="27"/>
  <c r="P111" i="27"/>
  <c r="P141" i="27"/>
  <c r="P93" i="27"/>
  <c r="P172" i="27"/>
  <c r="P3" i="27"/>
  <c r="P96" i="27"/>
  <c r="P148" i="27"/>
  <c r="P36" i="27"/>
  <c r="P35" i="27"/>
  <c r="P112" i="27"/>
  <c r="P116" i="27"/>
  <c r="P20" i="27"/>
  <c r="P4" i="27"/>
  <c r="P147" i="27"/>
  <c r="P115" i="27"/>
  <c r="P19" i="27"/>
  <c r="P289" i="27"/>
  <c r="P193" i="27"/>
  <c r="P221" i="27"/>
  <c r="P157" i="27"/>
  <c r="P138" i="27"/>
  <c r="P122" i="27"/>
  <c r="P106" i="27"/>
  <c r="P90" i="27"/>
  <c r="P253" i="27"/>
  <c r="P321" i="27"/>
  <c r="P257" i="27"/>
  <c r="P209" i="27"/>
  <c r="P177" i="27"/>
  <c r="P337" i="27"/>
  <c r="P305" i="27"/>
  <c r="P241" i="27"/>
  <c r="P256" i="27"/>
  <c r="P192" i="27"/>
  <c r="P255" i="27"/>
  <c r="P333" i="27"/>
  <c r="P156" i="27"/>
  <c r="P273" i="27"/>
  <c r="P225" i="27"/>
  <c r="P161" i="27"/>
  <c r="P254" i="27"/>
  <c r="P288" i="27"/>
  <c r="P240" i="27"/>
  <c r="P160" i="27"/>
  <c r="P335" i="27"/>
  <c r="P303" i="27"/>
  <c r="P239" i="27"/>
  <c r="P191" i="27"/>
  <c r="P159" i="27"/>
  <c r="P270" i="27"/>
  <c r="P222" i="27"/>
  <c r="P174" i="27"/>
  <c r="P126" i="27"/>
  <c r="P283" i="27"/>
  <c r="P235" i="27"/>
  <c r="P203" i="27"/>
  <c r="P187" i="27"/>
  <c r="P158" i="27"/>
  <c r="P189" i="27"/>
  <c r="P267" i="27"/>
  <c r="P73" i="27"/>
  <c r="P57" i="27"/>
  <c r="P41" i="27"/>
  <c r="P25" i="27"/>
  <c r="P9" i="27"/>
  <c r="P336" i="27"/>
  <c r="P224" i="27"/>
  <c r="P319" i="27"/>
  <c r="P86" i="27"/>
  <c r="P320" i="27"/>
  <c r="P271" i="27"/>
  <c r="P207" i="27"/>
  <c r="P286" i="27"/>
  <c r="P251" i="27"/>
  <c r="P171" i="27"/>
  <c r="P234" i="27"/>
  <c r="P218" i="27"/>
  <c r="P202" i="27"/>
  <c r="P185" i="27"/>
  <c r="P169" i="27"/>
  <c r="P137" i="27"/>
  <c r="P121" i="27"/>
  <c r="P105" i="27"/>
  <c r="P71" i="27"/>
  <c r="P55" i="27"/>
  <c r="P39" i="27"/>
  <c r="P23" i="27"/>
  <c r="P7" i="27"/>
  <c r="P85" i="27"/>
  <c r="P304" i="27"/>
  <c r="P223" i="27"/>
  <c r="P318" i="27"/>
  <c r="P285" i="27"/>
  <c r="P205" i="27"/>
  <c r="P217" i="27"/>
  <c r="P152" i="27"/>
  <c r="P120" i="27"/>
  <c r="P70" i="27"/>
  <c r="P38" i="27"/>
  <c r="P22" i="27"/>
  <c r="P6" i="27"/>
  <c r="P272" i="27"/>
  <c r="P208" i="27"/>
  <c r="P176" i="27"/>
  <c r="P287" i="27"/>
  <c r="P175" i="27"/>
  <c r="P238" i="27"/>
  <c r="P206" i="27"/>
  <c r="P190" i="27"/>
  <c r="P237" i="27"/>
  <c r="P173" i="27"/>
  <c r="P315" i="27"/>
  <c r="P299" i="27"/>
  <c r="P219" i="27"/>
  <c r="P233" i="27"/>
  <c r="P201" i="27"/>
  <c r="P184" i="27"/>
  <c r="P168" i="27"/>
  <c r="P136" i="27"/>
  <c r="P104" i="27"/>
  <c r="P54" i="27"/>
  <c r="P232" i="27"/>
  <c r="P216" i="27"/>
  <c r="P200" i="27"/>
  <c r="P151" i="27"/>
  <c r="P135" i="27"/>
  <c r="P119" i="27"/>
  <c r="P103" i="27"/>
  <c r="P69" i="27"/>
  <c r="P53" i="27"/>
  <c r="P37" i="27"/>
  <c r="P21" i="27"/>
  <c r="P5" i="27"/>
  <c r="P228" i="27"/>
  <c r="P212" i="27"/>
  <c r="P196" i="27"/>
  <c r="P342" i="27"/>
  <c r="P326" i="27"/>
  <c r="P310" i="27"/>
  <c r="P294" i="27"/>
  <c r="P278" i="27"/>
  <c r="P262" i="27"/>
  <c r="P341" i="27"/>
  <c r="P325" i="27"/>
  <c r="P309" i="27"/>
  <c r="P293" i="27"/>
  <c r="P277" i="27"/>
  <c r="P261" i="27"/>
  <c r="P72" i="27"/>
  <c r="P40" i="27"/>
  <c r="P24" i="27"/>
  <c r="P8" i="27"/>
  <c r="P248" i="27"/>
  <c r="P344" i="27"/>
  <c r="P328" i="27"/>
  <c r="P312" i="27"/>
  <c r="P296" i="27"/>
  <c r="P280" i="27"/>
  <c r="P264" i="27"/>
  <c r="P247" i="27"/>
  <c r="P65" i="27"/>
  <c r="P49" i="27"/>
  <c r="P33" i="27"/>
  <c r="P17" i="27"/>
  <c r="P343" i="27"/>
  <c r="P327" i="27"/>
  <c r="P311" i="27"/>
  <c r="P295" i="27"/>
  <c r="P279" i="27"/>
  <c r="P263" i="27"/>
  <c r="P244" i="27"/>
  <c r="P64" i="27"/>
  <c r="P48" i="27"/>
  <c r="P32" i="27"/>
  <c r="P16" i="27"/>
  <c r="P79" i="27"/>
  <c r="P47" i="27"/>
  <c r="P78" i="27"/>
  <c r="P14" i="27"/>
  <c r="P77" i="27"/>
  <c r="P61" i="27"/>
  <c r="P45" i="27"/>
  <c r="P29" i="27"/>
  <c r="P13" i="27"/>
  <c r="P15" i="27"/>
  <c r="P46" i="27"/>
  <c r="P44" i="27"/>
  <c r="P63" i="27"/>
  <c r="P30" i="27"/>
  <c r="P60" i="27"/>
  <c r="P12" i="27"/>
  <c r="P59" i="27"/>
  <c r="P11" i="27"/>
  <c r="P31" i="27"/>
  <c r="P76" i="27"/>
  <c r="P28" i="27"/>
  <c r="P75" i="27"/>
  <c r="P43" i="27"/>
  <c r="P27" i="27"/>
  <c r="P74" i="27"/>
  <c r="P58" i="27"/>
  <c r="P42" i="27"/>
  <c r="P26" i="27"/>
  <c r="P10" i="27"/>
  <c r="P2" i="27"/>
</calcChain>
</file>

<file path=xl/sharedStrings.xml><?xml version="1.0" encoding="utf-8"?>
<sst xmlns="http://schemas.openxmlformats.org/spreadsheetml/2006/main" count="7299" uniqueCount="1000">
  <si>
    <t>N</t>
  </si>
  <si>
    <t>ATE</t>
  </si>
  <si>
    <t>Type</t>
  </si>
  <si>
    <t>Natural gas</t>
  </si>
  <si>
    <t>Washington Gas Virginia</t>
  </si>
  <si>
    <t>Virginia</t>
  </si>
  <si>
    <t xml:space="preserve">Washington Gas Virginia </t>
  </si>
  <si>
    <t>2014-2015</t>
  </si>
  <si>
    <t>2015-2016</t>
  </si>
  <si>
    <t>2016-2017</t>
  </si>
  <si>
    <t>Link</t>
  </si>
  <si>
    <t>https://www.oracle.com/us/industries/utilities/wgl-va-py8-eval-5225462.pdf?elqTrackId=dc1b3b61f5c040b592132e3178c3805d&amp;elqaid=105477&amp;elqat=2</t>
  </si>
  <si>
    <t>Navigant</t>
  </si>
  <si>
    <t>Control</t>
  </si>
  <si>
    <t>Notes</t>
  </si>
  <si>
    <t>https://www.oracle.com/us/industries/utilities/res-edu-outreach-impact-eval-rp-py6-5225457.pdf?elqTrackId=44f4eda7178f4d728dde3765bf55e32f&amp;elqaid=105477&amp;elqat=2</t>
  </si>
  <si>
    <t>Illinois</t>
  </si>
  <si>
    <t>Commonwealth Edison Company</t>
  </si>
  <si>
    <t>2009-2010</t>
  </si>
  <si>
    <t>Electricity</t>
  </si>
  <si>
    <t>Bi-monthly</t>
  </si>
  <si>
    <t>https://www.oracle.com/us/industries/utilities/energy-efficiency-dr-py2-5225419.pdf?elqTrackId=83bd84ed7d5342c7aa7baf8cc8a9cec5&amp;elqaid=105477&amp;elqat=2</t>
  </si>
  <si>
    <t>2010-2011</t>
  </si>
  <si>
    <t>https://www.oracle.com/us/industries/utilities/nav-y3-home-energy-eval-rpt-3631974.pdf?elqTrackId=b2f26d7381cb4b24bfd1ae4099a4ac1e&amp;elqaid=105477&amp;elqat=2</t>
  </si>
  <si>
    <t>Wave 1</t>
  </si>
  <si>
    <t>Wave 3</t>
  </si>
  <si>
    <t>2011-2012</t>
  </si>
  <si>
    <t>2011-2011</t>
  </si>
  <si>
    <t>https://www.oracle.com/us/industries/utilities/comed-evaluation-rpt-home-energy-3631972.pdf?elqTrackId=bced4abe3a8346c79dd36425b9022774&amp;elqaid=105477&amp;elqat=2</t>
  </si>
  <si>
    <t>Wave 1 Group 1</t>
  </si>
  <si>
    <t>Wave 1 Group 2&amp;3</t>
  </si>
  <si>
    <t>Midwest</t>
  </si>
  <si>
    <t>Discrepancy in numbers for wave 1 over time result from rebalancing to account for differences between control and treatment groups</t>
  </si>
  <si>
    <t>2012-2013</t>
  </si>
  <si>
    <t xml:space="preserve">All users </t>
  </si>
  <si>
    <t xml:space="preserve">Wave 1 </t>
  </si>
  <si>
    <t>N/A</t>
  </si>
  <si>
    <t>2013-2014</t>
  </si>
  <si>
    <t>Terminated</t>
  </si>
  <si>
    <t>https://www.oracle.com/us/industries/utilities/energy-efficiency-demand-response-3696251.pdf?elqTrackId=2a5ff08979834c259cd383ab12125384&amp;elqaid=105477&amp;elqat=2</t>
  </si>
  <si>
    <t>Report 4</t>
  </si>
  <si>
    <t>Report 5</t>
  </si>
  <si>
    <t>Report 6</t>
  </si>
  <si>
    <t>Report 7</t>
  </si>
  <si>
    <t>Report 8</t>
  </si>
  <si>
    <t>Wave 1 (Jul 2009): 50000 customer pilot program. Decomposed by high- and low-energy consumers.</t>
  </si>
  <si>
    <t>Report 1</t>
  </si>
  <si>
    <t>Report 2</t>
  </si>
  <si>
    <t>Report 3</t>
  </si>
  <si>
    <t>https://www.oracle.com/us/industries/utilities/energy-efficiency-demand-reponse-3696264.pdf?elqTrackId=f5a3d683749542d69aef5f24c55f2904&amp;elqaid=105477&amp;elqat=2</t>
  </si>
  <si>
    <t>Wave 1 TR</t>
  </si>
  <si>
    <t>TR, 1</t>
  </si>
  <si>
    <t>TR, 2</t>
  </si>
  <si>
    <t xml:space="preserve">Wave 1 (Jul 2009): 50000 customer pilot program. Wave 2 (Sep 2010): 3000 customer fill-in wave. Wave 3 (May 2011): 200000 customers. Wave 4 (Jan 2012): 20000 customer fill-in wave. Wave 5 (Jul 2012): 20000 customer fill-in wave.  Wave 6 (Jun 2013): 10000 customer fill-in wave and 90000 expansion wave. 10000 customers from each of waves 1 and 3 received their final report in October 2012 (termination). Waves 1, 3, 6 are included in this analysis. </t>
  </si>
  <si>
    <t xml:space="preserve">Wave 1 (Jul 2009): 50000 customer pilot program. Wave 2 (Sep 2010): 3000 customer fill-in wave. Wave 3 (May 2011): 200000 customers. Only waves 1 and 3 are included in this analysis. </t>
  </si>
  <si>
    <t>Wave 3 TR</t>
  </si>
  <si>
    <t>Wave 6</t>
  </si>
  <si>
    <t>Wave 5 AMI experiments are not included due to concers about heterogeneity in the timing of the first set of HERs.</t>
  </si>
  <si>
    <t>Utility</t>
  </si>
  <si>
    <t>Reporter</t>
  </si>
  <si>
    <t>Report Year</t>
  </si>
  <si>
    <t>Utility type</t>
  </si>
  <si>
    <t>State</t>
  </si>
  <si>
    <t>HER Frequency</t>
  </si>
  <si>
    <t>Target population</t>
  </si>
  <si>
    <t>Treated</t>
  </si>
  <si>
    <t>SE</t>
  </si>
  <si>
    <t>Year of first report</t>
  </si>
  <si>
    <t>Treated years</t>
  </si>
  <si>
    <t>Wave</t>
  </si>
  <si>
    <t>Census Region</t>
  </si>
  <si>
    <t>Report</t>
  </si>
  <si>
    <t>Report link</t>
  </si>
  <si>
    <t>Report number</t>
  </si>
  <si>
    <t>Program structure</t>
  </si>
  <si>
    <t>https://www.ilsag.info/wp-content/uploads/SAG_files/Evaluation_Documents/ComEd/ComEd_EPY7_Evaluation_Reports/ComEd_HER_Opower_PY7_Evaluation_Report_2016-02-15_Final.pdf</t>
  </si>
  <si>
    <t xml:space="preserve">Wave 1 (Jul 2009): 50000 customer pilot program. Wave 2 (Sep 2010): 3000 customer fill-in wave. Wave 3 (May 2011): 200000 customers. Wave 4 (Jan 2012): 20000 customer fill-in wave. Wave 5 (Jul 2012): 20000 customer fill-in wave.  Wave 6 (Jun 2013): 10000 customer fill-in wave and 90000 expansion wave. Wave 7 (June 2014): 1200000 customers, split by usage. 10000 customers from each of waves 1 and 3 received their final report in October 2012 (termination). Waves 1, 3, 6, 7L, and 7H are included in this analysis, as well as relevant terminations. </t>
  </si>
  <si>
    <t>TR, 3</t>
  </si>
  <si>
    <t>Wave 7</t>
  </si>
  <si>
    <t xml:space="preserve">As before, fill-in waves, wave 5 AMI are excluded from analysis. The new mover wave is also excluded from analysis,as it is not analyzed on a yearly basis in the previous reports (despite starting in 2014). </t>
  </si>
  <si>
    <t xml:space="preserve">As before, fill-in waves, wave 5 AMI are excluded from analysis. </t>
  </si>
  <si>
    <t>https://www.oracle.com/us/industries/utilities/comed-her-per-py8-5225435.pdf?elqTrackId=7a36cb21700844fda1ffff5f1fa80a41&amp;elqaid=105477&amp;elqat=2</t>
  </si>
  <si>
    <t>Wave 8</t>
  </si>
  <si>
    <t xml:space="preserve">Wave 1 (Jul 2009): 50000 customer pilot program. Wave 2 (Sep 2010): 3000 customer fill-in wave. Wave 3 (May 2011): 200000 customers. Wave 4 (Jan 2012): 20000 customer fill-in wave. Wave 5 (Jul 2012): 20000 customer fill-in wave. Only waves 1 and 3 are included in this analysis. </t>
  </si>
  <si>
    <t>https://www.ilsag.info/wp-content/uploads/ComEd_HER_Year_Five_Persistence_and_Decay_Study_2020-02-04_Final.pdf</t>
  </si>
  <si>
    <t>https://www.oracle.com/us/industries/utilities/comed-her-per-ee-py9-5278106.pdf?elqTrackId=e08e285733c540cd909ff560fff639d9&amp;elqaid=105477&amp;elqat=2</t>
  </si>
  <si>
    <t>Wave 9</t>
  </si>
  <si>
    <t>Wave 10</t>
  </si>
  <si>
    <t>Report 9</t>
  </si>
  <si>
    <t>TR, 4</t>
  </si>
  <si>
    <t>Wave 1 (Jul 2009): 50000 customer pilot program. Wave 2 (Sep 2010): 3000 customer fill-in wave. Wave 3 (May 2011): 200000 customers. Wave 4 (Jan 2012): 20000 customer fill-in wave. Wave 5 (Jul 2012): 20000 customer fill-in wave.  Wave 6 (Jun 2013): 10000 customer fill-in wave and 90000 expansion wave. Wave 7 (June 2014): 1200000 customers, split by usage. Wave 8 (Jul 2015): 81679 customers. New Mover Wave (Sep 2014): a wave of individuals who had just moved into a new home. Terminations are no longer reported upon, with only lapsed (ie discontinued and then restarted) reports included. Waves 1, 3, 6, 7L, 7H, and 8 are included in this analysis. Terminations now handled in a separate report - though the persistence for year 3 does not have standard errors (can only find report year 5).</t>
  </si>
  <si>
    <t>Wave 1 (Jul 2009): 50000 customer pilot program. Wave 2 (Sep 2010): 3000 customer fill-in wave. Wave 3 (May 2011): 200000 customers. Wave 4 (Jan 2012): 20000 customer fill-in wave. Wave 5 (Jul 2012): 20000 customer fill-in wave.  Wave 6 (Jun 2013): 10000 customer fill-in wave and 90000 expansion wave. Wave 7 (June 2014): 1200000 customers, split by usage. Wave 8 (Jul 2015): 81679 customers. New Mover Wave (Sep 2014): a wave of individuals who had just moved into a new home. Terminations are no longer reported upon, with only lapsed (ie discontinued and then restarted) reports included. Waves 9 &amp; 10 (2016): 454165 customers. Waves 1, 3, 6, 7L, 7H, 8, 9, and 10 are included in this analysis. Terminations now handled in a separate report - though the persistence for year 4 does not have standard errors (can only find report year 5).</t>
  </si>
  <si>
    <t xml:space="preserve">Report 9 </t>
  </si>
  <si>
    <t>z</t>
  </si>
  <si>
    <t xml:space="preserve">Wave 7 </t>
  </si>
  <si>
    <t>Wave 11</t>
  </si>
  <si>
    <t>Wave 12</t>
  </si>
  <si>
    <t>Downloaded</t>
  </si>
  <si>
    <t>TR, 5</t>
  </si>
  <si>
    <t>Persistence report</t>
  </si>
  <si>
    <t>As before.</t>
  </si>
  <si>
    <t>Wave 1 (Jul 2009): 50000 customer pilot program. Wave 2 (Sep 2010): 3000 customer fill-in wave. Wave 3 (May 2011): 200000 customers. Wave 4 (Jan 2012): 20000 customer fill-in wave. Wave 5 (Jul 2012): 20000 customer fill-in wave.  Wave 6 (Jun 2013): 10000 customer fill-in wave and 90000 expansion wave. Wave 7 (June 2014): 1200000 customers, split by usage. Wave 8 (Jul 2015): 81679 customers. New Mover Wave (Sep 2014): a wave of individuals who had just moved into a new home. Terminations are no longer reported upon, with only lapsed (ie discontinued and then restarted) reports included. Waves 9 &amp; 10 (2016): 454165 customers. Waves 11 &amp; 12 (2018): 166936 customers. Waves 1, 3, 6, 7L, 7H, 8, 9, 10, 11, and 12 are included in this analysis. Terminations now handled in a separate report.</t>
  </si>
  <si>
    <t>Wave 7L</t>
  </si>
  <si>
    <t>Wave 7H</t>
  </si>
  <si>
    <t xml:space="preserve">Wave 9 </t>
  </si>
  <si>
    <t>Time</t>
  </si>
  <si>
    <t>Puget Sound Energy</t>
  </si>
  <si>
    <t>Kema</t>
  </si>
  <si>
    <t>Washington</t>
  </si>
  <si>
    <t>West</t>
  </si>
  <si>
    <t>https://www.oracle.com/us/industries/utilities/puget-sound-energy-pse-3631987.pdf?elqTrackId=c15394cc915c4a8eadd8aa321d7fbe7c&amp;elqaid=105477&amp;elqat=2</t>
  </si>
  <si>
    <t>https://www.oracle.com/us/industries/utilities/puget-sound-energy-pse-3631987.pdf?elqTrackId=c15394cc915c4a8eadd8aa321d7fbe7c&amp;elqaid=105477&amp;elqat=3</t>
  </si>
  <si>
    <t>https://www.oracle.com/us/industries/utilities/puget-sound-energy-pse-3631987.pdf?elqTrackId=c15394cc915c4a8eadd8aa321d7fbe7c&amp;elqaid=105477&amp;elqat=4</t>
  </si>
  <si>
    <t>https://www.oracle.com/us/industries/utilities/puget-sound-energy-pse-3631987.pdf?elqTrackId=c15394cc915c4a8eadd8aa321d7fbe7c&amp;elqaid=105477&amp;elqat=5</t>
  </si>
  <si>
    <t>Monthly</t>
  </si>
  <si>
    <t>Quarterly</t>
  </si>
  <si>
    <t>Single family residential homes (all customers)</t>
  </si>
  <si>
    <t>Single report on 20 months of treatment. First 12 months and last 12 months are provided here. Included are households using both natural gas and electricity that are a) single famiyl residential b) using more than 80 Mbtus of energy per year c) without a solar PV system and d) with automatic daily meter reads.</t>
  </si>
  <si>
    <t xml:space="preserve">Second report covering year 3 of the PSE program, including estimates of persistence among suspended groups. No longer reports treatment effects with standard errors separately for quarterly and monthly recipients. </t>
  </si>
  <si>
    <t>https://www.oracle.com/us/industries/utilities/puget-sound-energy-home-3631948.pdf?elqTrackId=9f2084d734674da1878937b1ae141a66&amp;elqaid=105477&amp;elqat=2</t>
  </si>
  <si>
    <t>1, TR</t>
  </si>
  <si>
    <t>75% monthly, 25% quarterly (not significantly different)</t>
  </si>
  <si>
    <t>Pooled Monthly + Quarterly</t>
  </si>
  <si>
    <t>Providing the pooled estimates here in addition to the more granular estimates, as future reports do not provide full decompositions by treatment group (no statistical difference between monthly/quarterly recipients.</t>
  </si>
  <si>
    <t>Some weirdness going on with years. Looks like years 1-2 are 2009 and 2010, and that years 3-4 should be 2011 and 2012. But this report only estimates treatments for 2012. Maybe a missing report for 2011. Currently assuming that treatment year 3 is 2012.</t>
  </si>
  <si>
    <t>DNV GL</t>
  </si>
  <si>
    <t>Year of first HER</t>
  </si>
  <si>
    <t>https://www.oracle.com/us/industries/utilities/herp-puget-sound-energy-3628986.pdf?elqTrackId=8738f12977104ae5a71a245486923743&amp;elqaid=105477&amp;elqat=2</t>
  </si>
  <si>
    <t>95% CI (1st report) 90% CI (subsequent reports)</t>
  </si>
  <si>
    <t>As in the second report, CIs are calculated by normalizing the raw figure provided in the report.</t>
  </si>
  <si>
    <t xml:space="preserve">Covers year 4 of the PSE program. Includes estimates of persistence for suspended groups. </t>
  </si>
  <si>
    <t>https://www.oracle.com/us/industries/utilities/dnv-puget-sound-energy-3697538.pdf?elqTrackId=7a0d421b0b5747259422296ff8da6dfb&amp;elqaid=105477&amp;elqat=2</t>
  </si>
  <si>
    <t>No info</t>
  </si>
  <si>
    <t>Analyses the launch of three new waves: the electric-only wave (uses electricity for heating), the high users wave (homes with high electricity consumption), and the non-urban wave (rural users).</t>
  </si>
  <si>
    <t>Legacy</t>
  </si>
  <si>
    <t>https://www.oracle.com/us/industries/utilities/home-energy-reports-err-2015-3697558.pdf?elqTrackId=a772f93315f040a494e91c6487e7fc72&amp;elqaid=105477&amp;elqat=2</t>
  </si>
  <si>
    <t>Wave 1 Electricity</t>
  </si>
  <si>
    <t>Wave 1 Gas</t>
  </si>
  <si>
    <t>Wave 2E Electricity</t>
  </si>
  <si>
    <t>Wave 2H Electricity</t>
  </si>
  <si>
    <t>Wave 2H Gas</t>
  </si>
  <si>
    <t>Wave 2R Electricity</t>
  </si>
  <si>
    <t>Wave 2R Gas</t>
  </si>
  <si>
    <t>Wave 1  Electricity Terminated</t>
  </si>
  <si>
    <t>Wave 1 Natural Gas Terminated</t>
  </si>
  <si>
    <t>AEP Ohio</t>
  </si>
  <si>
    <t>Lower income consumers</t>
  </si>
  <si>
    <t>Advanced metering consumers</t>
  </si>
  <si>
    <t>https://www.oracle.com/us/industries/utilities/oh-navigant-aep-2012-3631979.pdf?elqTrackId=8a96e82a95ea4c41a937b44530dac8f1&amp;elqaid=105477&amp;elqat=2</t>
  </si>
  <si>
    <t>Ohio</t>
  </si>
  <si>
    <t>All customers</t>
  </si>
  <si>
    <t>One of: semi-annually; quarterly; bi-monthly; online-only.</t>
  </si>
  <si>
    <t>https://www.oracle.com/us/industries/utilities/home-energy-reports-program-3631943.pdf?elqTrackId=4eb63e15009440a6bc7273229c5667c9&amp;elqaid=105477&amp;elqat=2</t>
  </si>
  <si>
    <t>High energy consumers</t>
  </si>
  <si>
    <t>Mix</t>
  </si>
  <si>
    <t>https://www.oracle.com/us/industries/utilities/navigant-aep-ohio-2015-3697501.pdf?elqTrackId=e364b91e136d4c22aefeb92b0049a43f&amp;elqaid=105477&amp;elqat=2</t>
  </si>
  <si>
    <t>Report covers 2014. There is also the introduction of a 2014 wave - but analysis does not allow for a full year, and ATEs are therefore not comparable to other waves in this report.</t>
  </si>
  <si>
    <t>2, 2010-2011</t>
  </si>
  <si>
    <t>3, 2012</t>
  </si>
  <si>
    <t>3. 2012</t>
  </si>
  <si>
    <t>4, 2013</t>
  </si>
  <si>
    <t>5, 2014</t>
  </si>
  <si>
    <t>First report had no ATEs - was qualitative analysis of the impact of HERs on customers through interviews. The second report also reports in-depth findings about attrition over the course of the report-receipt process (ie distribution to read to action) and sentiment. AMI participants have interval electric metering through automated metering infrastructure. HU participants have 21000 kWh/year +. Low income participants are those participating in Ohio's statewide program that arranges for customers to pay a percentage of income monthly toward utility bills (below 150% federal poverty level).</t>
  </si>
  <si>
    <t>Cohort 1 enrolled in August 2010 - July 2011. Cohort 2 enrolled in November 2011 (2012 first full year).</t>
  </si>
  <si>
    <t>2nd wave participants (HU) had substantially higher usage per day than 1st wave participants potentially driving the higher 1st year ATE for HU in wave 2. Enrolment in other energy efficiency programs is very small compared to HER effects. Cannot include wave 2 AMI consumers separately - they are only reported in aggreagte. The cohort which receives their first HER in 2012 actually receives their first HER in Dec 2011.</t>
  </si>
  <si>
    <t>HU program participants include the original cohort enrolled in 2010, as well as additional cohorts enrolled in 2011, 2013, and 2014. LU participants are a single group of customers enrolled in 2014. AMI participants include the original cohort enrolled in 2010, a well as additional cohorts enrolled in 2011, 2013, and 2014. 2010-2011 effects are reported in aggregate.</t>
  </si>
  <si>
    <t>1, 2</t>
  </si>
  <si>
    <t>https://www.oracle.com/us/industries/utilities/navigant-aep-ohio-report-3697546.pdf?elqTrackId=eecbe0b2f5054e6fa9af152e513b2bdf&amp;elqaid=105477&amp;elqat=2</t>
  </si>
  <si>
    <t>6, 2015</t>
  </si>
  <si>
    <t>1,2</t>
  </si>
  <si>
    <t>Report covers 2015. The latest AMI wave (Nov 2015) is not analyzed because there is not enough data. All other waevs are included, with the August 2014 cohort for high-use customers considered to have been treated for a single year.</t>
  </si>
  <si>
    <t>https://www.oracle.com/us/industries/utilities/her-prog-eval-rp-2016-5225424.pdf?elqTrackId=8b1bf2e3fee54b8ea09b5ab3ecfa26a7&amp;elqaid=105477&amp;elqat=2</t>
  </si>
  <si>
    <t>https://www.oracle.com/us/industries/utilities/her-prog-eval-rp-2016-5225424.pdf?elqTrackId=8b1bf2e3fee54b8ea09b5ab3ecfa26a7&amp;elqaid=105477&amp;elqat=3</t>
  </si>
  <si>
    <t>https://www.oracle.com/us/industries/utilities/her-prog-eval-rp-2016-5225424.pdf?elqTrackId=8b1bf2e3fee54b8ea09b5ab3ecfa26a7&amp;elqaid=105477&amp;elqat=4</t>
  </si>
  <si>
    <t>https://www.oracle.com/us/industries/utilities/her-prog-eval-rp-2016-5225424.pdf?elqTrackId=8b1bf2e3fee54b8ea09b5ab3ecfa26a7&amp;elqaid=105477&amp;elqat=5</t>
  </si>
  <si>
    <t>https://www.oracle.com/us/industries/utilities/her-prog-eval-rp-2016-5225424.pdf?elqTrackId=8b1bf2e3fee54b8ea09b5ab3ecfa26a7&amp;elqaid=105477&amp;elqat=6</t>
  </si>
  <si>
    <t>https://www.oracle.com/us/industries/utilities/her-prog-eval-rp-2016-5225424.pdf?elqTrackId=8b1bf2e3fee54b8ea09b5ab3ecfa26a7&amp;elqaid=105477&amp;elqat=7</t>
  </si>
  <si>
    <t>https://www.oracle.com/us/industries/utilities/her-prog-eval-rp-2016-5225424.pdf?elqTrackId=8b1bf2e3fee54b8ea09b5ab3ecfa26a7&amp;elqaid=105477&amp;elqat=8</t>
  </si>
  <si>
    <t>https://www.oracle.com/us/industries/utilities/her-prog-eval-rp-2016-5225424.pdf?elqTrackId=8b1bf2e3fee54b8ea09b5ab3ecfa26a7&amp;elqaid=105477&amp;elqat=9</t>
  </si>
  <si>
    <t>https://www.oracle.com/us/industries/utilities/her-prog-eval-rp-2016-5225424.pdf?elqTrackId=8b1bf2e3fee54b8ea09b5ab3ecfa26a7&amp;elqaid=105477&amp;elqat=10</t>
  </si>
  <si>
    <t>https://www.oracle.com/us/industries/utilities/her-prog-eval-rp-2016-5225424.pdf?elqTrackId=8b1bf2e3fee54b8ea09b5ab3ecfa26a7&amp;elqaid=105477&amp;elqat=11</t>
  </si>
  <si>
    <t>https://www.oracle.com/us/industries/utilities/her-prog-eval-rp-2016-5225424.pdf?elqTrackId=8b1bf2e3fee54b8ea09b5ab3ecfa26a7&amp;elqaid=105477&amp;elqat=12</t>
  </si>
  <si>
    <t>https://www.oracle.com/us/industries/utilities/her-prog-eval-rp-2016-5225424.pdf?elqTrackId=8b1bf2e3fee54b8ea09b5ab3ecfa26a7&amp;elqaid=105477&amp;elqat=13</t>
  </si>
  <si>
    <t>7, 2016</t>
  </si>
  <si>
    <t>7, 2017</t>
  </si>
  <si>
    <t>7, 2018</t>
  </si>
  <si>
    <t>7, 2019</t>
  </si>
  <si>
    <t>7, 2020</t>
  </si>
  <si>
    <t>7, 2021</t>
  </si>
  <si>
    <t>7, 2022</t>
  </si>
  <si>
    <t>7, 2023</t>
  </si>
  <si>
    <t>7, 2024</t>
  </si>
  <si>
    <t>7, 2025</t>
  </si>
  <si>
    <t>7, 2026</t>
  </si>
  <si>
    <t>7, 2027</t>
  </si>
  <si>
    <t>Report is missing. Values imputed as the average between two existing numbers.</t>
  </si>
  <si>
    <t>There is a 2016 wave, but it begins very late in the year, so I exclude it from anaylsis here.</t>
  </si>
  <si>
    <t>https://www.oracle.com/us/industries/utilities/her-prog-eval-rp-2017-5225425.pdf?elqTrackId=09d53f42e424408e87fdb67f72e931bf&amp;elqaid=105477&amp;elqat=2</t>
  </si>
  <si>
    <t>https://www.oracle.com/us/industries/utilities/her-prog-eval-rp-2017-5225425.pdf?elqTrackId=09d53f42e424408e87fdb67f72e931bf&amp;elqaid=105477&amp;elqat=11</t>
  </si>
  <si>
    <t>https://www.oracle.com/us/industries/utilities/her-prog-eval-rp-2017-5225425.pdf?elqTrackId=09d53f42e424408e87fdb67f72e931bf&amp;elqaid=105477&amp;elqat=10</t>
  </si>
  <si>
    <t>https://www.oracle.com/us/industries/utilities/her-prog-eval-rp-2017-5225425.pdf?elqTrackId=09d53f42e424408e87fdb67f72e931bf&amp;elqaid=105477&amp;elqat=9</t>
  </si>
  <si>
    <t>https://www.oracle.com/us/industries/utilities/her-prog-eval-rp-2017-5225425.pdf?elqTrackId=09d53f42e424408e87fdb67f72e931bf&amp;elqaid=105477&amp;elqat=8</t>
  </si>
  <si>
    <t>https://www.oracle.com/us/industries/utilities/her-prog-eval-rp-2017-5225425.pdf?elqTrackId=09d53f42e424408e87fdb67f72e931bf&amp;elqaid=105477&amp;elqat=7</t>
  </si>
  <si>
    <t>https://www.oracle.com/us/industries/utilities/her-prog-eval-rp-2017-5225425.pdf?elqTrackId=09d53f42e424408e87fdb67f72e931bf&amp;elqaid=105477&amp;elqat=6</t>
  </si>
  <si>
    <t>https://www.oracle.com/us/industries/utilities/her-prog-eval-rp-2017-5225425.pdf?elqTrackId=09d53f42e424408e87fdb67f72e931bf&amp;elqaid=105477&amp;elqat=5</t>
  </si>
  <si>
    <t>https://www.oracle.com/us/industries/utilities/her-prog-eval-rp-2017-5225425.pdf?elqTrackId=09d53f42e424408e87fdb67f72e931bf&amp;elqaid=105477&amp;elqat=4</t>
  </si>
  <si>
    <t>https://www.oracle.com/us/industries/utilities/her-prog-eval-rp-2017-5225425.pdf?elqTrackId=09d53f42e424408e87fdb67f72e931bf&amp;elqaid=105477&amp;elqat=3</t>
  </si>
  <si>
    <t>https://www.oracle.com/us/industries/utilities/her-prog-eval-rp-2017-5225425.pdf?elqTrackId=09d53f42e424408e87fdb67f72e931bf&amp;elqaid=105477&amp;elqat=1</t>
  </si>
  <si>
    <t>https://www.oracle.com/us/industries/utilities/her-prog-eval-rp-2017-5225425.pdf?elqTrackId=09d53f42e424408e87fdb67f72e931bf&amp;elqaid=105477&amp;elqat=0</t>
  </si>
  <si>
    <t>Included</t>
  </si>
  <si>
    <t>Y</t>
  </si>
  <si>
    <t>Qualitative</t>
  </si>
  <si>
    <t>Missing</t>
  </si>
  <si>
    <t>Report year</t>
  </si>
  <si>
    <t>Reason</t>
  </si>
  <si>
    <t>Electricity &amp; Gas</t>
  </si>
  <si>
    <t>AEP Ohio 2010</t>
  </si>
  <si>
    <t>AEP Ohio 2011</t>
  </si>
  <si>
    <t>AEP Ohio 2012</t>
  </si>
  <si>
    <t>AEP Ohio 2013</t>
  </si>
  <si>
    <t>AEP Ohio 2014</t>
  </si>
  <si>
    <t>AEP Ohio 2015</t>
  </si>
  <si>
    <t>AEP Ohio 2016</t>
  </si>
  <si>
    <t>AEP Ohio 2017</t>
  </si>
  <si>
    <t>Puget Sound 2010</t>
  </si>
  <si>
    <t>Puget Sound 2012</t>
  </si>
  <si>
    <t>Puget Sound 2013</t>
  </si>
  <si>
    <t>Puget Sound 2014</t>
  </si>
  <si>
    <t>Puget Sound 2015</t>
  </si>
  <si>
    <t>ComEd 2010</t>
  </si>
  <si>
    <t>ComEd 2011</t>
  </si>
  <si>
    <t>ComEd 2012</t>
  </si>
  <si>
    <t>ComEd 2013</t>
  </si>
  <si>
    <t>ComEd 2014</t>
  </si>
  <si>
    <t>ComEd 2015</t>
  </si>
  <si>
    <t>ComEd 2016</t>
  </si>
  <si>
    <t>ComEd 2017</t>
  </si>
  <si>
    <t>Behavior and Energy Policy</t>
  </si>
  <si>
    <t>Policy Brief</t>
  </si>
  <si>
    <t>No estimates</t>
  </si>
  <si>
    <t>Social Norms and Energy Conservation</t>
  </si>
  <si>
    <t>Academic Paper</t>
  </si>
  <si>
    <t>Already included in MPVF analysis</t>
  </si>
  <si>
    <t xml:space="preserve">Arizona Public Service: Customer Satisfaction Survey </t>
  </si>
  <si>
    <t>Behavior and Energy Savings: Evidence from a Series of Experimental Interventions</t>
  </si>
  <si>
    <t>No information on utilities - only pre-post estimates</t>
  </si>
  <si>
    <t>Puget Sound: Analysis of PSE's Pilot Energy Conservation Project</t>
  </si>
  <si>
    <t>Duplicates information in Pugent Sound 2010</t>
  </si>
  <si>
    <t>Technical Memo</t>
  </si>
  <si>
    <t>Massachusetts</t>
  </si>
  <si>
    <t>Natural Gas</t>
  </si>
  <si>
    <t>NGRID</t>
  </si>
  <si>
    <t>National Grid Massachusetts Part 1</t>
  </si>
  <si>
    <t>Duplicates relevant information in Part 2</t>
  </si>
  <si>
    <t>National Grid Massachusetts Part 2</t>
  </si>
  <si>
    <t>Cohort</t>
  </si>
  <si>
    <t>Electricity cohorts: 2009 (27 months), 2010 (23 months), 2010 Add (13 months), 2011 (11 months). Gas cohorts (NGRID): 2009 (27 months), 2010 (14 months), 2011 (11 months). Gas cohorts (NSTAR): Wave 1 (16 months), wave 2 (11 months).</t>
  </si>
  <si>
    <t>90% CI</t>
  </si>
  <si>
    <t>(0.5,1.5)</t>
  </si>
  <si>
    <t>(1, 1.5)</t>
  </si>
  <si>
    <t>(1.10,1.40)</t>
  </si>
  <si>
    <t>(1.8,2.3)</t>
  </si>
  <si>
    <t>(1.5,1.9)</t>
  </si>
  <si>
    <t>(1.2,1.6)</t>
  </si>
  <si>
    <t>(1.38,1.84)</t>
  </si>
  <si>
    <t>(0.63,0.99)</t>
  </si>
  <si>
    <t>(1.1,1.5)</t>
  </si>
  <si>
    <t>Northeast</t>
  </si>
  <si>
    <t>https://www.oracle.com/us/industries/utilities/ma-pse-part-1-3631981.pdf?elqTrackId=61470d4450a747fdaaef3255b6e710ee&amp;elqaid=105477&amp;elqat=2</t>
  </si>
  <si>
    <t>https://www.oracle.com/us/industries/utilities/ma-3y-cc-bpe-int-rpt-3631976.pdf?elqTrackId=8c8fd4a4a7464a10b32b2b89d848af6d&amp;elqaid=105477&amp;elqat=2</t>
  </si>
  <si>
    <t>https://www.oracle.com/us/industries/utilities/cross-cutting-behavioral-program-3631936.pdf?elqTrackId=7c7d773438934663b9737986c18d9cfa&amp;elqaid=105477&amp;elqat=2</t>
  </si>
  <si>
    <t>(1.89,2.88)</t>
  </si>
  <si>
    <t>(1.69,2.57)</t>
  </si>
  <si>
    <t>(2.07,3.01)</t>
  </si>
  <si>
    <t>(0.97,1.44)</t>
  </si>
  <si>
    <t>(0.8,2.43)</t>
  </si>
  <si>
    <t>(1.02,2.92)</t>
  </si>
  <si>
    <t>(0.22,2.45)</t>
  </si>
  <si>
    <t>(0.67,1.61)</t>
  </si>
  <si>
    <t>Add-on (refill) cohorts and 2012 dual-fuel cohorts not analyzed (not obviously comparable to other cohorts).</t>
  </si>
  <si>
    <t>National Grid Massachusetts Report 2</t>
  </si>
  <si>
    <t>National Grid Massachusetts Report 3</t>
  </si>
  <si>
    <t>All customers - baseline 10877</t>
  </si>
  <si>
    <t>All customers - baseline 10825</t>
  </si>
  <si>
    <t>All customers - baseline 10824</t>
  </si>
  <si>
    <t>All customers - baseline 12133</t>
  </si>
  <si>
    <t>All customers - baseline 12051</t>
  </si>
  <si>
    <t>All customers - baseline 12033</t>
  </si>
  <si>
    <t>All customers - baseline 9767</t>
  </si>
  <si>
    <t>All customers - baseline 9765</t>
  </si>
  <si>
    <t>All customers - baseline 6033</t>
  </si>
  <si>
    <t>All customers - baseline 11233</t>
  </si>
  <si>
    <t>All customers - baseline 12370</t>
  </si>
  <si>
    <t>All customers - baseline 9638</t>
  </si>
  <si>
    <t>All customers - baseline 6126</t>
  </si>
  <si>
    <t>All customers - baseline 8036</t>
  </si>
  <si>
    <t>https://www.oracle.com/us/industries/utilities/beh-prog-impact-eval-5225430.pdf?elqTrackId=768f49e33b3f4af7be87ec99ca3f3dfb&amp;elqaid=105477&amp;elqat=2</t>
  </si>
  <si>
    <t>All customers - baseline 76.18</t>
  </si>
  <si>
    <t>All customers - baseline 81</t>
  </si>
  <si>
    <t>All customers - baseline 92.9</t>
  </si>
  <si>
    <t>All customers - baseline N/A (NaN)</t>
  </si>
  <si>
    <t>All customers - baseline 127.2</t>
  </si>
  <si>
    <t>National Grid Massachusetts Report 4</t>
  </si>
  <si>
    <t>Report less detailed than previous (no SEs, no N)</t>
  </si>
  <si>
    <t>Full report not available - only a memo summarizing results. Savings results are after channeling adjustment (into other programs), which drives results down relative to previous years. Also no CIs/SEs. Finally, report appears to evaluate savings across all years for each wave, suggesting that these are not comparable to the previous 3 reports.</t>
  </si>
  <si>
    <t>Sacramento Municipal Utility District Evaluation Report: Year 2</t>
  </si>
  <si>
    <t>SMUD</t>
  </si>
  <si>
    <t>California</t>
  </si>
  <si>
    <t>https://www.oracle.com/us/industries/utilities/opower-smud-pilot-year-2-3631985.pdf?elqTrackId=ffba48972c2543028248a64c9b3f9491&amp;elqaid=105477&amp;elqat=2</t>
  </si>
  <si>
    <t>High energy consumers - baseline 13093</t>
  </si>
  <si>
    <t>Low energy consumers - baseline 5997</t>
  </si>
  <si>
    <t>High energy consumers - baseline 12786</t>
  </si>
  <si>
    <t>Low energy consumers - baseline 6,023</t>
  </si>
  <si>
    <t>Integral Analytics</t>
  </si>
  <si>
    <t>Mix, monthly/quarterly</t>
  </si>
  <si>
    <t>https://www.oracle.com/us/industries/utilities/smud-home-energy-rpt-program-3631971.pdf?elqTrackId=3d690ee58e864e998e7e58f8146029d2&amp;elqaid=105477&amp;elqat=2</t>
  </si>
  <si>
    <t>All consumers - baseline 11221</t>
  </si>
  <si>
    <t xml:space="preserve">Program design: pilot group began receiving reports in April 2008. A subset of pilot participants stopped receiving reports July 2010 for a persistence test. The second wave of recipients received reports from october 2010 to september 2011. The second wave was non-random, with 3 segments of 5k customers selected using different targeting strategies (higher potential customers). The second wave did not have a full year of data observed. </t>
  </si>
  <si>
    <t>Only has data for the first two years of each wave, but decomposes by frequency and consumer.</t>
  </si>
  <si>
    <t>1 - TR</t>
  </si>
  <si>
    <t>3 - TR</t>
  </si>
  <si>
    <t xml:space="preserve">Terminated group received reports for three years before being terminated. </t>
  </si>
  <si>
    <t>Sacramento Municipal Utility District: Impact &amp; Persistence Evaluation Report</t>
  </si>
  <si>
    <t>These two reports cover the same program, but report estimates by different groups.</t>
  </si>
  <si>
    <t>Evidence from Two Large Field Experiments that Peer Comparison Feedback Can Reduce Residential Energy Usage</t>
  </si>
  <si>
    <t>Ayres (2013) analyzes PSE and SMUD</t>
  </si>
  <si>
    <t>https://www.oracle.com/us/industries/utilities/j-law-econ-organ-2013-992-1022-5225444.pdf?elqTrackId=16dc25f2ab66414ebb4e06958db65b23&amp;elqaid=105477&amp;elqat=2</t>
  </si>
  <si>
    <t>?</t>
  </si>
  <si>
    <t xml:space="preserve">Indianapolis Power and Light Company </t>
  </si>
  <si>
    <t>Tecmarket</t>
  </si>
  <si>
    <t>Indiana</t>
  </si>
  <si>
    <t xml:space="preserve">Reports were started for treatment households in Feb and March 2012. </t>
  </si>
  <si>
    <t>High energy consumers - baseline 25848</t>
  </si>
  <si>
    <t>(0.8, 1.3)</t>
  </si>
  <si>
    <t>https://www.oracle.com/us/industries/utilities/2012-ipl-residential-comparision-3631933.pdf?elqTrackId=0a359e9911d44e6b8d415845e6524649&amp;elqaid=105477&amp;elqat=2</t>
  </si>
  <si>
    <t>Quarterly paper, email monthly</t>
  </si>
  <si>
    <t>High energy consumers - baseline 26808</t>
  </si>
  <si>
    <t>High energy consumers - baseline 23424</t>
  </si>
  <si>
    <t>(0.4, 1.3)</t>
  </si>
  <si>
    <t>Adjusted for channeling. Also decomposes the treatment estimate into those who had/did not have email reports, with those who have email reports having lower baseline consumption.</t>
  </si>
  <si>
    <t>Now three waves (2012, 2013, 2014). About 10% of treated receive email reports. Treatment was quarterly before 2014, but in 2014 wave 1 and 2 were dropped down to semi-annual reports.</t>
  </si>
  <si>
    <t>Savings for waves 1 and 2 are based on 2014 calendar year. Savings for wave 3 are annualized (almost 12 months but not quite).</t>
  </si>
  <si>
    <t>Baseline 23749</t>
  </si>
  <si>
    <t>Baseline 10826</t>
  </si>
  <si>
    <t>Baseline 11505</t>
  </si>
  <si>
    <t>95% CI/t stat</t>
  </si>
  <si>
    <t>Quarterly for 2 years, then semi-annual</t>
  </si>
  <si>
    <t>1 to 3</t>
  </si>
  <si>
    <t>1 to 2</t>
  </si>
  <si>
    <t>https://www.oracle.com/us/industries/utilities/cadmus-indianapolis-power-light-3697534.pdf?elqTrackId=b020268b9d824edb8c539a48dee12101&amp;elqaid=105477&amp;elqat=2</t>
  </si>
  <si>
    <t>Indianapolis Power and Light: Residential Peer Comparison EM&amp;V Report</t>
  </si>
  <si>
    <t>Looks like these are supposed to be released yearly. Can't find more than 2012, 2014, 2019.</t>
  </si>
  <si>
    <t>EM&amp;V of Residential Behavior-Based Energy Efficiency Programs: Issues and Recommendations</t>
  </si>
  <si>
    <t>Methodology recommendation</t>
  </si>
  <si>
    <t>PG&amp;E: Evaluation of Pacific Gas HER Initiative for the 2010-2012 Program</t>
  </si>
  <si>
    <t>Standard frequency: three monthly reports, then bi-monthly. Reduced frequency: three monthly, then quarterly.</t>
  </si>
  <si>
    <t xml:space="preserve">Beta wave (Aug 2011): standard frequency, dual-fuel, highest usage quartile. Gamma wave (Nov 2011): std., dual fuel, all usage. Gamma wave (Nov 2011): std., electric only, all usage. Gamma (Nov 2011): reduced, dual fuel, all usage. Wave One (Feb 2012): std., dual-fuel, highest 3 usage quartiles. </t>
  </si>
  <si>
    <t>PG&amp;E</t>
  </si>
  <si>
    <t>Freeman, Sullivan &amp; Co.</t>
  </si>
  <si>
    <t>Beta</t>
  </si>
  <si>
    <t>Standard</t>
  </si>
  <si>
    <t>17 months</t>
  </si>
  <si>
    <t>Gamma</t>
  </si>
  <si>
    <t>14 months</t>
  </si>
  <si>
    <t>Reduced</t>
  </si>
  <si>
    <t>Wave One</t>
  </si>
  <si>
    <t>11 months</t>
  </si>
  <si>
    <t>Highest quartile, dual-fuel - baseline 11322</t>
  </si>
  <si>
    <t>All quartiles, dual fuel - baseline 7320</t>
  </si>
  <si>
    <t>All quartiles, dual fuel - baseline 7304</t>
  </si>
  <si>
    <t>All quartiles, electricity only - baseline 7745</t>
  </si>
  <si>
    <t>Top 3 quartiles, dual fuel - baseline 7,457</t>
  </si>
  <si>
    <t>Gas</t>
  </si>
  <si>
    <t>https://www.oracle.com/us/industries/utilities/evaluation-pacific-gas-company-3631944.pdf?elqTrackId=7cdf4200537b41f680efdeae6852fd57&amp;elqaid=105477&amp;elqat=2</t>
  </si>
  <si>
    <t>https://www.oracle.com/us/industries/utilities/evaluation-pacific-gas-company-3631944.pdf?elqTrackId=7cdf4200537b41f680efdeae6852fd57&amp;elqaid=105477&amp;elqat=3</t>
  </si>
  <si>
    <t>https://www.oracle.com/us/industries/utilities/evaluation-pacific-gas-company-3631944.pdf?elqTrackId=7cdf4200537b41f680efdeae6852fd57&amp;elqaid=105477&amp;elqat=4</t>
  </si>
  <si>
    <t>https://www.oracle.com/us/industries/utilities/evaluation-pacific-gas-company-3631944.pdf?elqTrackId=7cdf4200537b41f680efdeae6852fd57&amp;elqaid=105477&amp;elqat=5</t>
  </si>
  <si>
    <t>https://www.oracle.com/us/industries/utilities/evaluation-pacific-gas-company-3631944.pdf?elqTrackId=7cdf4200537b41f680efdeae6852fd57&amp;elqaid=105477&amp;elqat=6</t>
  </si>
  <si>
    <t>https://www.oracle.com/us/industries/utilities/evaluation-pacific-gas-company-3631944.pdf?elqTrackId=7cdf4200537b41f680efdeae6852fd57&amp;elqaid=105477&amp;elqat=7</t>
  </si>
  <si>
    <t>https://www.oracle.com/us/industries/utilities/evaluation-pacific-gas-company-3631944.pdf?elqTrackId=7cdf4200537b41f680efdeae6852fd57&amp;elqaid=105477&amp;elqat=8</t>
  </si>
  <si>
    <t>https://www.oracle.com/us/industries/utilities/evaluation-pacific-gas-company-3631944.pdf?elqTrackId=7cdf4200537b41f680efdeae6852fd57&amp;elqaid=105477&amp;elqat=9</t>
  </si>
  <si>
    <t>https://www.oracle.com/us/industries/utilities/evaluation-pacific-gas-company-3631944.pdf?elqTrackId=7cdf4200537b41f680efdeae6852fd57&amp;elqaid=105477&amp;elqat=10</t>
  </si>
  <si>
    <t>https://www.oracle.com/us/industries/utilities/evaluation-pacific-gas-company-3631944.pdf?elqTrackId=7cdf4200537b41f680efdeae6852fd57&amp;elqaid=105477&amp;elqat=11</t>
  </si>
  <si>
    <t>PG&amp;E Home Energy Reports Program Review and Validation of Impact Evaluation</t>
  </si>
  <si>
    <t>Highest quartile, dual-fuel - baseline 10716</t>
  </si>
  <si>
    <t>All quartiles, dual fuel - baseline 7308</t>
  </si>
  <si>
    <t>All quartiles, electricity only - baseline 7056</t>
  </si>
  <si>
    <t>Top 3 quartiles, dual fuel - baseline 7,356</t>
  </si>
  <si>
    <t>Top 3 quartiles, electric only - baseline 8220</t>
  </si>
  <si>
    <t>Wave Two - Area 7</t>
  </si>
  <si>
    <t>Wave Two - Non Area 7</t>
  </si>
  <si>
    <t>Wave Three</t>
  </si>
  <si>
    <t>Report reviewing the methodology used by Nexant - not the primary estimates</t>
  </si>
  <si>
    <t xml:space="preserve">Beta wave (Aug 2011): standard frequency, dual-fuel, highest usage quartile. Gamma wave (Nov 2011): std., dual fuel, all usage. Gamma wave (Nov 2011): std., electric only, all usage. Gamma (Nov 2011): reduced, dual fuel, all usage. Wave One (Feb 2012): std., dual-fuel, highest 3 usage quartiles. Wave Two (Feb 2013): top 3 quartiles. Wave Three (Jul 2013): top 3 quartiles. Wave Four (May 2014): top 3 quartiles. </t>
  </si>
  <si>
    <t>Top 3 quartiles - baseline 5698</t>
  </si>
  <si>
    <t>Top 3 quartiles - baseline 6424</t>
  </si>
  <si>
    <t>Top 3 quartiles - baseline 3444</t>
  </si>
  <si>
    <t>29 months</t>
  </si>
  <si>
    <t>26 months</t>
  </si>
  <si>
    <t>23 months</t>
  </si>
  <si>
    <t>5 months</t>
  </si>
  <si>
    <t>https://www.oracle.com/us/industries/utilities/pge-home-energy-validation-3696266.pdf?elqTrackId=6e86ae0cab4d41e3827fe68d17e5e1ed&amp;elqaid=105477&amp;elqat=2</t>
  </si>
  <si>
    <t>PG&amp;E Insights from Smart Meters</t>
  </si>
  <si>
    <t>Not HER</t>
  </si>
  <si>
    <t>https://www.oracle.com/us/industries/utilities/peak-hour-savings-bb-programs-3631994.pdf?elqTrackId=0227cef943c440e794946ceacf6c2f86&amp;elqaid=105477&amp;elqat=2</t>
  </si>
  <si>
    <t>PG&amp;E: Review and Validation of Home Energy Reports Program Impacts</t>
  </si>
  <si>
    <t xml:space="preserve">As above. Same issue - no uncertaintly estimates. </t>
  </si>
  <si>
    <t>41 months</t>
  </si>
  <si>
    <t>38 months</t>
  </si>
  <si>
    <t>35 months</t>
  </si>
  <si>
    <t>Wave Four</t>
  </si>
  <si>
    <t>Wave Five</t>
  </si>
  <si>
    <t>https://www.oracle.com/us/industries/utilities/validation-2014-pacific-gas-3697543.pdf?elqTrackId=4a9d8135d3084e93b849d23a43a6b0a0&amp;elqaid=105477&amp;elqat=2</t>
  </si>
  <si>
    <t>https://www.oracle.com/us/industries/utilities/validation-2014-pacific-gas-3697543.pdf?elqTrackId=4a9d8135d3084e93b849d23a43a6b0a0&amp;elqaid=105477&amp;elqat=3</t>
  </si>
  <si>
    <t>https://www.oracle.com/us/industries/utilities/validation-2014-pacific-gas-3697543.pdf?elqTrackId=4a9d8135d3084e93b849d23a43a6b0a0&amp;elqaid=105477&amp;elqat=4</t>
  </si>
  <si>
    <t>https://www.oracle.com/us/industries/utilities/validation-2014-pacific-gas-3697543.pdf?elqTrackId=4a9d8135d3084e93b849d23a43a6b0a0&amp;elqaid=105477&amp;elqat=5</t>
  </si>
  <si>
    <t>https://www.oracle.com/us/industries/utilities/validation-2014-pacific-gas-3697543.pdf?elqTrackId=4a9d8135d3084e93b849d23a43a6b0a0&amp;elqaid=105477&amp;elqat=6</t>
  </si>
  <si>
    <t>https://www.oracle.com/us/industries/utilities/validation-2014-pacific-gas-3697543.pdf?elqTrackId=4a9d8135d3084e93b849d23a43a6b0a0&amp;elqaid=105477&amp;elqat=7</t>
  </si>
  <si>
    <t>https://www.oracle.com/us/industries/utilities/validation-2014-pacific-gas-3697543.pdf?elqTrackId=4a9d8135d3084e93b849d23a43a6b0a0&amp;elqaid=105477&amp;elqat=8</t>
  </si>
  <si>
    <t>https://www.oracle.com/us/industries/utilities/validation-2014-pacific-gas-3697543.pdf?elqTrackId=4a9d8135d3084e93b849d23a43a6b0a0&amp;elqaid=105477&amp;elqat=9</t>
  </si>
  <si>
    <t>https://www.oracle.com/us/industries/utilities/validation-2014-pacific-gas-3697543.pdf?elqTrackId=4a9d8135d3084e93b849d23a43a6b0a0&amp;elqaid=105477&amp;elqat=10</t>
  </si>
  <si>
    <t>https://www.oracle.com/us/industries/utilities/validation-2014-pacific-gas-3697543.pdf?elqTrackId=4a9d8135d3084e93b849d23a43a6b0a0&amp;elqaid=105477&amp;elqat=11</t>
  </si>
  <si>
    <t>https://www.oracle.com/us/industries/utilities/validation-2014-pacific-gas-3697543.pdf?elqTrackId=4a9d8135d3084e93b849d23a43a6b0a0&amp;elqaid=105477&amp;elqat=12</t>
  </si>
  <si>
    <t>https://www.oracle.com/us/industries/utilities/validation-2014-pacific-gas-3697543.pdf?elqTrackId=4a9d8135d3084e93b849d23a43a6b0a0&amp;elqaid=105477&amp;elqat=13</t>
  </si>
  <si>
    <t>https://www.oracle.com/us/industries/utilities/validation-2014-pacific-gas-3697543.pdf?elqTrackId=4a9d8135d3084e93b849d23a43a6b0a0&amp;elqaid=105477&amp;elqat=14</t>
  </si>
  <si>
    <t>https://www.oracle.com/us/industries/utilities/validation-2014-pacific-gas-3697543.pdf?elqTrackId=4a9d8135d3084e93b849d23a43a6b0a0&amp;elqaid=105477&amp;elqat=15</t>
  </si>
  <si>
    <t>https://www.oracle.com/us/industries/utilities/validation-2014-pacific-gas-3697543.pdf?elqTrackId=4a9d8135d3084e93b849d23a43a6b0a0&amp;elqaid=105477&amp;elqat=16</t>
  </si>
  <si>
    <t>https://www.oracle.com/us/industries/utilities/validation-2014-pacific-gas-3697543.pdf?elqTrackId=4a9d8135d3084e93b849d23a43a6b0a0&amp;elqaid=105477&amp;elqat=17</t>
  </si>
  <si>
    <t>https://www.oracle.com/us/industries/utilities/validation-2014-pacific-gas-3697543.pdf?elqTrackId=4a9d8135d3084e93b849d23a43a6b0a0&amp;elqaid=105477&amp;elqat=18</t>
  </si>
  <si>
    <t>https://www.oracle.com/us/industries/utilities/validation-2014-pacific-gas-3697543.pdf?elqTrackId=4a9d8135d3084e93b849d23a43a6b0a0&amp;elqaid=105477&amp;elqat=19</t>
  </si>
  <si>
    <t>10 months</t>
  </si>
  <si>
    <t>3 months</t>
  </si>
  <si>
    <t xml:space="preserve">Adjusted for other programs, as usual (doesn't make a significant difference in general). Cannot find the report this report is meta-analyzing - making it difficult to find uncertainty estimates. </t>
  </si>
  <si>
    <t>The Short-Run and Long-Run Effects of Behavioral Interventions: Experimental Evidence from Energy Conservation</t>
  </si>
  <si>
    <t>Evaluation of 2013 DSM Portfolio: CenterPoint Energy Arkansas</t>
  </si>
  <si>
    <t>CenterPoint</t>
  </si>
  <si>
    <t>ADM Associates</t>
  </si>
  <si>
    <t>Program began in September 2011. Two waves, with the second in November 2012.</t>
  </si>
  <si>
    <t>Arkansas</t>
  </si>
  <si>
    <t>South</t>
  </si>
  <si>
    <t>https://www.oracle.com/us/industries/utilities/evaluation-dsm-centerpoint-3629056.pdf?elqTrackId=4a0533b81d2545378e3d1d16d6e1af1e&amp;elqaid=105477&amp;elqat=2</t>
  </si>
  <si>
    <t>High-use consumers. Baseline 1,060.71</t>
  </si>
  <si>
    <t>All consumers. Baseline 354.65</t>
  </si>
  <si>
    <t>Estimates are on the basis of a single year of use. I believe each wave was evaluated for twelve months only.</t>
  </si>
  <si>
    <t>All consumers. Baseline 795.43</t>
  </si>
  <si>
    <t>Program began in September 2011. Three waves, with the second in November 2012 and the third in Nobember 2014.</t>
  </si>
  <si>
    <t>https://www.oracle.com/us/industries/utilities/adm-associates-centerpoint-2016-3697541.pdf?elqTrackId=46679e85753f4c94bcab25ff8d532659&amp;elqaid=105477&amp;elqat=2</t>
  </si>
  <si>
    <t>High-use consumers. Baseline 1,007.17</t>
  </si>
  <si>
    <t>All consumers. Baseline 354.62</t>
  </si>
  <si>
    <t>No baseline figures in this report - have to carry through figures from the last report to get at ATEs (which are calculated as savings per household/baseline).</t>
  </si>
  <si>
    <t>https://www.oracle.com/us/industries/utilities/energy-efficiency-pr-port-ar-2016-5225432.pdf?elqTrackId=a0aba0da92ac4c5ba6cfdc56f7524630&amp;elqaid=105477&amp;elqat=2</t>
  </si>
  <si>
    <t>Evaluation of 2016 DSM Portfoilo: CenterPoint Energy Arkansas</t>
  </si>
  <si>
    <t>Evaluation of 2015 DSM Portfolio: CenterPoint Energy Arkansas</t>
  </si>
  <si>
    <t>Four reports in the heating season</t>
  </si>
  <si>
    <t>High-use consumers. Baseline</t>
  </si>
  <si>
    <t>All consumers. Baseline</t>
  </si>
  <si>
    <t>Appears that all data are used to calculate the treatment effect, such that the yearly effect is not identified (but instead an aggregate across all treated months). Not clear, however - no regression tables.</t>
  </si>
  <si>
    <t>https://www.oracle.com/us/industries/utilities/energy-efficiency-pr-port-ar-2017-5225431.pdf?elqTrackId=774e9adb6b1b4723b27e2446eb2978e7&amp;elqaid=105477&amp;elqat=2</t>
  </si>
  <si>
    <t>Evaluation of 2017 DSM Portfolio: CenterPoint Energy Arkansas</t>
  </si>
  <si>
    <t>Connecticut Light and Power</t>
  </si>
  <si>
    <t>NMR Group</t>
  </si>
  <si>
    <t>Connecticut</t>
  </si>
  <si>
    <t>https://www.oracle.com/us/industries/utilities/evaulation-of-the-year-1-3631946.pdf?elqTrackId=fd23450f740f4cfbb3c9cfd58e125461&amp;elqaid=105477&amp;elqat=2</t>
  </si>
  <si>
    <t>High energy customers - baseline 35,752</t>
  </si>
  <si>
    <t>High energy customers - baseline 35,878</t>
  </si>
  <si>
    <t>99% of households in the study group used more electricity than the average CL&amp;P household. Even "low-use" households used 67% more energy than the average CL&amp;P household. Treatment/control numbers are not decomposed by report frequency within usage group. CIs are backed out from normalizing CIs provided in terms of daily savings.</t>
  </si>
  <si>
    <t>(0.08, 6)</t>
  </si>
  <si>
    <t>(-1.43, 4.99)</t>
  </si>
  <si>
    <t>https://www.oracle.com/us/industries/utilities/evaulation-of-the-year-1-3631946.pdf?elqTrackId=fd23450f740f4cfbb3c9cfd58e125461&amp;elqaid=105477&amp;elqat=3</t>
  </si>
  <si>
    <t>https://www.oracle.com/us/industries/utilities/evaulation-of-the-year-1-3631946.pdf?elqTrackId=fd23450f740f4cfbb3c9cfd58e125461&amp;elqaid=105477&amp;elqat=4</t>
  </si>
  <si>
    <t>https://www.oracle.com/us/industries/utilities/evaulation-of-the-year-1-3631946.pdf?elqTrackId=fd23450f740f4cfbb3c9cfd58e125461&amp;elqaid=105477&amp;elqat=5</t>
  </si>
  <si>
    <t>https://www.oracle.com/us/industries/utilities/evaulation-of-the-year-1-3631946.pdf?elqTrackId=fd23450f740f4cfbb3c9cfd58e125461&amp;elqaid=105477&amp;elqat=6</t>
  </si>
  <si>
    <t>https://www.oracle.com/us/industries/utilities/evaulation-of-the-year-1-3631946.pdf?elqTrackId=fd23450f740f4cfbb3c9cfd58e125461&amp;elqaid=105477&amp;elqat=7</t>
  </si>
  <si>
    <t>Mid energy customers - baseline 22,009</t>
  </si>
  <si>
    <t>Mid energy customers - baseline 22,016</t>
  </si>
  <si>
    <t>(0.75, 3.37)</t>
  </si>
  <si>
    <t>(-0.1, 2.62)</t>
  </si>
  <si>
    <t>Low energy customers - baseline 15,074</t>
  </si>
  <si>
    <t>Low energy customers - baseline 15,079</t>
  </si>
  <si>
    <t>(1.19, 2.95)</t>
  </si>
  <si>
    <t>(0.65, 2.40)</t>
  </si>
  <si>
    <t>Persistence group - no information at baseline</t>
  </si>
  <si>
    <t>Monthly for 6 mo, then discontinued</t>
  </si>
  <si>
    <t>Not provided (significant until month 5)</t>
  </si>
  <si>
    <t>HER Pilot began in late January 2011. Split into monthly and quarterly recipients, with some treatments suspended after 6 months (persistence test). The persistence group was measured for the 7 months after reports were discontinued, with the treatment effect positive for the first 5 months. The average treatment effect is significant, but standard errors are not mprovided in the report for the persistence group.</t>
  </si>
  <si>
    <t>Eversource Energy: Evaluation of the Year 1 CL&amp;P Pilot Customer Behavior Program</t>
  </si>
  <si>
    <t>Eversource Energy: Home Energy Report Pilot Program Evaluation</t>
  </si>
  <si>
    <t>Eversource</t>
  </si>
  <si>
    <t>New Hampshire</t>
  </si>
  <si>
    <t>https://www.oracle.com/us/industries/utilities/her-pilot-prog-eval-5225437.pdf?elqTrackId=00c50fc5c2024fbd839aa59156195a30&amp;elqaid=105477&amp;elqat=2</t>
  </si>
  <si>
    <t>Normative</t>
  </si>
  <si>
    <t>Reward</t>
  </si>
  <si>
    <t>All consumers - baseline 7,727.27</t>
  </si>
  <si>
    <t>All consumers - baseline 7,567.56</t>
  </si>
  <si>
    <t xml:space="preserve">First reports were generated on Feb 1, 2014. Compared "normative" (social comparison) treatment to "reward" (collect points for prizes) treatment. </t>
  </si>
  <si>
    <t xml:space="preserve">Covers February 2014-2015.  Estimates are adjusted for uplift, but this is (as usual) insignificant. </t>
  </si>
  <si>
    <t>Home Performance Program: EM&amp;V Report 2013</t>
  </si>
  <si>
    <t>https://www.oracle.com/us/industries/utilities/adm-firstenergy-ohio-edison-2013-5278107.pdf?elqTrackId=0b94777ceb2348889ef000e09b7181cd&amp;elqaid=105477&amp;elqat=2</t>
  </si>
  <si>
    <t>Insufficient information on HER program to conduct eval.</t>
  </si>
  <si>
    <t>First Energy Penn Power: EDC Program Year 7 Power Company</t>
  </si>
  <si>
    <t>https://www.oracle.com/us/industries/utilities/adm-associates-penn-power-py7-3697553.pdf?elqTrackId=ea6d51a6d3db4f70907ea12e66df38d3&amp;elqaid=105477&amp;elqat=2</t>
  </si>
  <si>
    <t xml:space="preserve">Insufficient information on HER program to conduct eval. </t>
  </si>
  <si>
    <t>Metropolitan Edison: Final Annual Report to the Pennsylvania Public Utility Commission</t>
  </si>
  <si>
    <t>https://www.oracle.com/us/industries/utilities/fnl-ann-rp-penn-py4-mec-5225446.pdf?elqTrackId=e0acf6755476408ea8c67a23f93dcca2&amp;elqaid=105477&amp;elqat=2</t>
  </si>
  <si>
    <t>Pennsylvania Electric Company: Final Annual Report to the Pennsylvania Public Utility Commission</t>
  </si>
  <si>
    <t>https://www.oracle.com/us/industries/utilities/fnl-ann-rp-penn-py4-pec-5225453.pdf?elqTrackId=65855d66e91b4f9f96defa9ca2c4ed79&amp;elqaid=105477&amp;elqat=2</t>
  </si>
  <si>
    <t>Pennsylvania Power: Final Annual Report to the Pennsylvania Public Utility Commission</t>
  </si>
  <si>
    <t>West Penn Power Light: Final Annual Report to the Pennsylvania Public Utility Commission</t>
  </si>
  <si>
    <t>https://www.oracle.com/us/industries/utilities/fnl-ann-rp-penn-py4-ppc-5225454.pdf?elqTrackId=e112cf0e991847b788fa3843417a208b&amp;elqaid=105477&amp;elqat=2</t>
  </si>
  <si>
    <t>https://www.oracle.com/us/industries/utilities/far-penn-puc-west-penn-py4-5225460.pdf?elqTrackId=4c8932423700426bbc017ed83a3c43b8&amp;elqaid=105477&amp;elqat=2</t>
  </si>
  <si>
    <t>SDG&amp;E</t>
  </si>
  <si>
    <t xml:space="preserve">First set of HERs distributed in June/July 2011. </t>
  </si>
  <si>
    <t>https://www.oracle.com/us/industries/utilities/sdge-home-energy-report-3631932.pdf?elqTrackId=007ad5dc838543149cc5932debb20df3&amp;elqaid=105477&amp;elqat=2</t>
  </si>
  <si>
    <t>0-6 mo</t>
  </si>
  <si>
    <t>0-12 mo</t>
  </si>
  <si>
    <t>7-18 mo</t>
  </si>
  <si>
    <t>All customers - baseline 15,453</t>
  </si>
  <si>
    <t>All customers - baseline 10,367</t>
  </si>
  <si>
    <t>All customers - baseline 10,036</t>
  </si>
  <si>
    <t>All customers - baseline 798</t>
  </si>
  <si>
    <t>All customers - baseline 605</t>
  </si>
  <si>
    <t>All customers - baseline 562</t>
  </si>
  <si>
    <t>95% CI</t>
  </si>
  <si>
    <t>Analysis includes savings from July 2011-December 2012. Also provides savings by calendar year + first 12 months. Only uncertainty estimates are for total program savings, which cannot be straightforwardly converted to household-level estimates. However - the data is out there (in graphs)l it is not presented in a table.</t>
  </si>
  <si>
    <t>https://www.oracle.com/us/industries/utilities/san-diego-gas-electric-3696256.pdf?elqTrackId=5dc48df6dafd4078a1b341b1e5143982&amp;elqaid=105477&amp;elqat=2</t>
  </si>
  <si>
    <t>All customers - baseline 10,023</t>
  </si>
  <si>
    <t>All customers - baseline 580</t>
  </si>
  <si>
    <t xml:space="preserve">Looks at the 2013 treatment year. Again, no estimates of uncertainty. </t>
  </si>
  <si>
    <t>Monthly (3 mo) then bi-monthly</t>
  </si>
  <si>
    <t>Southern California Edison</t>
  </si>
  <si>
    <t>AEG</t>
  </si>
  <si>
    <t>SDG&amp;E: Home Energy Reports Program</t>
  </si>
  <si>
    <t>SDG&amp;E: Home Energy Reports Impact</t>
  </si>
  <si>
    <t>Impact Evaluation of 2014 San Diego Gas and Electric Home Energy Reports Program</t>
  </si>
  <si>
    <t xml:space="preserve">Covers Jan-Dec 2014. </t>
  </si>
  <si>
    <t>All customers - baseline 440</t>
  </si>
  <si>
    <t>All customers - baseline 9,904</t>
  </si>
  <si>
    <t>https://www.oracle.com/us/industries/utilities/sd-electric-home-energy-report-3697545.pdf?elqTrackId=82a5266a6b7d4496bb3668a9fdacbbb9&amp;elqaid=105477&amp;elqat=2</t>
  </si>
  <si>
    <t xml:space="preserve">HERs sent out from December 2012-2013. </t>
  </si>
  <si>
    <t>Relatively high electricity consumers - baseline 10935</t>
  </si>
  <si>
    <t>Confidence interval backed out from the 90% CI in levels.</t>
  </si>
  <si>
    <t>https://www.oracle.com/us/industries/utilities/sce-home-energy-reports-saving-3696257.pdf?elqTrackId=14a8541a58df48179b7788da78bb9ff5&amp;elqaid=105477&amp;elqat=2</t>
  </si>
  <si>
    <t>(0.775, 2.025)</t>
  </si>
  <si>
    <t>SCE's Home Energy Report Program Savings Assessment</t>
  </si>
  <si>
    <t>2013 SCE Home Energy Reports Program R&amp;V of Impact Evaluation</t>
  </si>
  <si>
    <t>Replicates the above and finds estimates reasonable (within 2% of replication).</t>
  </si>
  <si>
    <t>Seattle City Light: 2013 Impact Evaluation</t>
  </si>
  <si>
    <t>Seattle City Light</t>
  </si>
  <si>
    <t>Expansion</t>
  </si>
  <si>
    <t>Top 3 quartiles -  baseline 13071</t>
  </si>
  <si>
    <t>Top 3 quartiles -  baseline 12255</t>
  </si>
  <si>
    <t>Top 3 quartiles -  baseline 12443</t>
  </si>
  <si>
    <t>Top 3 quartiles -  baseline 12100</t>
  </si>
  <si>
    <t>Top 3 quartiles -  baseline 11917</t>
  </si>
  <si>
    <t>3 mo</t>
  </si>
  <si>
    <t>1 year</t>
  </si>
  <si>
    <t>2 years</t>
  </si>
  <si>
    <t>3 years</t>
  </si>
  <si>
    <t>4 years</t>
  </si>
  <si>
    <t>https://www.oracle.com/us/industries/utilities/home-electricity-report-program-3628983.pdf?elqTrackId=4e5093df585c4290a143188dea198671&amp;elqaid=105477&amp;elqat=2</t>
  </si>
  <si>
    <t>https://www.oracle.com/us/industries/utilities/home-electricity-report-program-3628983.pdf?elqTrackId=4e5093df585c4290a143188dea198671&amp;elqaid=105477&amp;elqat=3</t>
  </si>
  <si>
    <t>https://www.oracle.com/us/industries/utilities/home-electricity-report-program-3628983.pdf?elqTrackId=4e5093df585c4290a143188dea198671&amp;elqaid=105477&amp;elqat=4</t>
  </si>
  <si>
    <t>https://www.oracle.com/us/industries/utilities/home-electricity-report-program-3628983.pdf?elqTrackId=4e5093df585c4290a143188dea198671&amp;elqaid=105477&amp;elqat=5</t>
  </si>
  <si>
    <t>https://www.oracle.com/us/industries/utilities/home-electricity-report-program-3628983.pdf?elqTrackId=4e5093df585c4290a143188dea198671&amp;elqaid=105477&amp;elqat=6</t>
  </si>
  <si>
    <t>Legacy CPW</t>
  </si>
  <si>
    <t>https://www.oracle.com/us/industries/utilities/home-electricity-report-program-3628983.pdf?elqTrackId=4e5093df585c4290a143188dea198671&amp;elqaid=105477&amp;elqat=7</t>
  </si>
  <si>
    <t>https://www.oracle.com/us/industries/utilities/home-electricity-report-program-3628983.pdf?elqTrackId=4e5093df585c4290a143188dea198671&amp;elqaid=105477&amp;elqat=8</t>
  </si>
  <si>
    <t>https://www.oracle.com/us/industries/utilities/home-electricity-report-program-3628983.pdf?elqTrackId=4e5093df585c4290a143188dea198671&amp;elqaid=105477&amp;elqat=9</t>
  </si>
  <si>
    <t>https://www.oracle.com/us/industries/utilities/home-electricity-report-program-3628983.pdf?elqTrackId=4e5093df585c4290a143188dea198671&amp;elqaid=105477&amp;elqat=10</t>
  </si>
  <si>
    <t>https://www.oracle.com/us/industries/utilities/home-electricity-report-program-3628983.pdf?elqTrackId=4e5093df585c4290a143188dea198671&amp;elqaid=105477&amp;elqat=11</t>
  </si>
  <si>
    <t>https://www.oracle.com/us/industries/utilities/home-electricity-report-program-3628983.pdf?elqTrackId=4e5093df585c4290a143188dea198671&amp;elqaid=105477&amp;elqat=12</t>
  </si>
  <si>
    <t>https://www.oracle.com/us/industries/utilities/home-electricity-report-program-3628983.pdf?elqTrackId=4e5093df585c4290a143188dea198671&amp;elqaid=105477&amp;elqat=13</t>
  </si>
  <si>
    <t>https://www.oracle.com/us/industries/utilities/home-electricity-report-program-3628983.pdf?elqTrackId=4e5093df585c4290a143188dea198671&amp;elqaid=105477&amp;elqat=14</t>
  </si>
  <si>
    <t>https://www.oracle.com/us/industries/utilities/home-electricity-report-program-3628983.pdf?elqTrackId=4e5093df585c4290a143188dea198671&amp;elqaid=105477&amp;elqat=15</t>
  </si>
  <si>
    <t>https://www.oracle.com/us/industries/utilities/home-electricity-report-program-3628983.pdf?elqTrackId=4e5093df585c4290a143188dea198671&amp;elqaid=105477&amp;elqat=16</t>
  </si>
  <si>
    <t>https://www.oracle.com/us/industries/utilities/home-electricity-report-program-3628983.pdf?elqTrackId=4e5093df585c4290a143188dea198671&amp;elqaid=105477&amp;elqat=17</t>
  </si>
  <si>
    <t>6 mo</t>
  </si>
  <si>
    <t>1.5 y</t>
  </si>
  <si>
    <t>2.5 y</t>
  </si>
  <si>
    <t>Expansion CPW</t>
  </si>
  <si>
    <t>Baseline 13138</t>
  </si>
  <si>
    <t>Baseline 12926</t>
  </si>
  <si>
    <t>Baseline 12928</t>
  </si>
  <si>
    <t>Baseline 12725</t>
  </si>
  <si>
    <t>Baseline 12447</t>
  </si>
  <si>
    <t>Baseline 11729</t>
  </si>
  <si>
    <t>Baseline 11230</t>
  </si>
  <si>
    <t>Baseline 11151</t>
  </si>
  <si>
    <t>Baseline 9714</t>
  </si>
  <si>
    <t>Baseline 9410</t>
  </si>
  <si>
    <t>Baseline 9318</t>
  </si>
  <si>
    <t>First wave launched in October 2009 - top three quartiles of SCL customers. Expansion wave launched in July 2011. Eventually, a second expansion group was added in coordination with a weatherization program, which resulted in four groups (Legacy, Legacy-CPW, Expansion,, Expansion-CPW). As with other DNV reports, ATEs are not accompanied by uncertainty estimates (can only back out 95% CIs from table 5-1).</t>
  </si>
  <si>
    <t>(2.84, 4.44)</t>
  </si>
  <si>
    <t>(2.62, 4.52)</t>
  </si>
  <si>
    <t>(1.45, 6.95)</t>
  </si>
  <si>
    <t>(1.56, 8.74)</t>
  </si>
  <si>
    <t>(1.7, 2.84)</t>
  </si>
  <si>
    <t>(1.98, 4)</t>
  </si>
  <si>
    <t>(1.65, 3.67)</t>
  </si>
  <si>
    <t>(2.02, 4.58)</t>
  </si>
  <si>
    <t>Baltimore Gas and Electric Smart Energy Manager Program Evaluation Report</t>
  </si>
  <si>
    <t>Baltimore Gas &amp; Electric</t>
  </si>
  <si>
    <t xml:space="preserve">Initial wave participants are those with smart meters installed by November 2012. Rolling enrollment wave includes households with meters installed after SEM program launch (growing over time). </t>
  </si>
  <si>
    <t>Maryland</t>
  </si>
  <si>
    <t>Initial wave, electric only</t>
  </si>
  <si>
    <t>Initial wave, dual fuel</t>
  </si>
  <si>
    <t>2013 rolling - electric only</t>
  </si>
  <si>
    <t>2013 rolling - dual fuel</t>
  </si>
  <si>
    <t>2014 rolling - electric only</t>
  </si>
  <si>
    <t>2014 rolling - dual fuel</t>
  </si>
  <si>
    <t>https://www.oracle.com/us/industries/utilities/baltimore-gas-electric-2015-3696268.pdf?elqTrackId=d9f2be6b24db46edabf062fd91966946&amp;elqaid=105477&amp;elqat=2</t>
  </si>
  <si>
    <t>https://www.oracle.com/us/industries/utilities/baltimore-gas-electric-2015-3696268.pdf?elqTrackId=d9f2be6b24db46edabf062fd91966946&amp;elqaid=105477&amp;elqat=3</t>
  </si>
  <si>
    <t>https://www.oracle.com/us/industries/utilities/baltimore-gas-electric-2015-3696268.pdf?elqTrackId=d9f2be6b24db46edabf062fd91966946&amp;elqaid=105477&amp;elqat=4</t>
  </si>
  <si>
    <t>https://www.oracle.com/us/industries/utilities/baltimore-gas-electric-2015-3696268.pdf?elqTrackId=d9f2be6b24db46edabf062fd91966946&amp;elqaid=105477&amp;elqat=5</t>
  </si>
  <si>
    <t>https://www.oracle.com/us/industries/utilities/baltimore-gas-electric-2015-3696268.pdf?elqTrackId=d9f2be6b24db46edabf062fd91966946&amp;elqaid=105477&amp;elqat=6</t>
  </si>
  <si>
    <t>https://www.oracle.com/us/industries/utilities/baltimore-gas-electric-2015-3696268.pdf?elqTrackId=d9f2be6b24db46edabf062fd91966946&amp;elqaid=105477&amp;elqat=7</t>
  </si>
  <si>
    <t>https://www.oracle.com/us/industries/utilities/baltimore-gas-electric-2015-3696268.pdf?elqTrackId=d9f2be6b24db46edabf062fd91966946&amp;elqaid=105477&amp;elqat=8</t>
  </si>
  <si>
    <t>https://www.oracle.com/us/industries/utilities/baltimore-gas-electric-2015-3696268.pdf?elqTrackId=d9f2be6b24db46edabf062fd91966946&amp;elqaid=105477&amp;elqat=9</t>
  </si>
  <si>
    <t>https://www.oracle.com/us/industries/utilities/baltimore-gas-electric-2015-3696268.pdf?elqTrackId=d9f2be6b24db46edabf062fd91966946&amp;elqaid=105477&amp;elqat=10</t>
  </si>
  <si>
    <t>Baseline 16790</t>
  </si>
  <si>
    <t>Baseline 12,045</t>
  </si>
  <si>
    <t>Baseline 766.5</t>
  </si>
  <si>
    <t>Baseline 16,790</t>
  </si>
  <si>
    <t>Baseline 10,220</t>
  </si>
  <si>
    <t>Baseline 792.05</t>
  </si>
  <si>
    <t>Baseline 13,505</t>
  </si>
  <si>
    <t>Baseline 9,125</t>
  </si>
  <si>
    <t>Baseline 507.35</t>
  </si>
  <si>
    <t>High use/dual fuel customers receive more reports. All estimates are for the 2014 calendar year, corresponding to a different length of treatment across waves. No information on HER frequency by wave.</t>
  </si>
  <si>
    <t>The Impact of the 2014 Opower Summer Behavioral Demand Response Campaigns on Peak-Time Energy Consumption</t>
  </si>
  <si>
    <t>Not HER - normative messaging about peak energy use</t>
  </si>
  <si>
    <t>National Grid Residential Building Practices and Demonstration Program Evaluation</t>
  </si>
  <si>
    <t>Review and Validation of 2014 Southern California Edison Home Energy Reports Program Impacts</t>
  </si>
  <si>
    <t>https://www.oracle.com/us/industries/utilities/southern-cali-edision-home-energy-3697544.pdf?elqTrackId=6dc4e62383a94aef871c733bb9939942&amp;elqaid=105477&amp;elqat=2</t>
  </si>
  <si>
    <t>Baseline 6131</t>
  </si>
  <si>
    <t>Covers program impacts in 2014. No uncertainty estimates</t>
  </si>
  <si>
    <t>March 2014.</t>
  </si>
  <si>
    <t>In March 2014, SCE implemented second wave. Report only covers 10 months of savings (not a full winter).</t>
  </si>
  <si>
    <t>Seattle City Light 2014-15 HER Program Impact Evaluation</t>
  </si>
  <si>
    <t>Nexant</t>
  </si>
  <si>
    <t>Extension</t>
  </si>
  <si>
    <t>5 years</t>
  </si>
  <si>
    <t>6 years</t>
  </si>
  <si>
    <t>https://www.oracle.com/us/industries/utilities/seattle-city-light-energy-report-3697557.pdf?elqTrackId=f422763d75df481a8968d375eeb0c904&amp;elqaid=105477&amp;elqat=2</t>
  </si>
  <si>
    <t>https://www.oracle.com/us/industries/utilities/seattle-city-light-energy-report-3697557.pdf?elqTrackId=f422763d75df481a8968d375eeb0c904&amp;elqaid=105477&amp;elqat=3</t>
  </si>
  <si>
    <t>https://www.oracle.com/us/industries/utilities/seattle-city-light-energy-report-3697557.pdf?elqTrackId=f422763d75df481a8968d375eeb0c904&amp;elqaid=105477&amp;elqat=4</t>
  </si>
  <si>
    <t>https://www.oracle.com/us/industries/utilities/seattle-city-light-energy-report-3697557.pdf?elqTrackId=f422763d75df481a8968d375eeb0c904&amp;elqaid=105477&amp;elqat=5</t>
  </si>
  <si>
    <t>https://www.oracle.com/us/industries/utilities/seattle-city-light-energy-report-3697557.pdf?elqTrackId=f422763d75df481a8968d375eeb0c904&amp;elqaid=105477&amp;elqat=6</t>
  </si>
  <si>
    <t>https://www.oracle.com/us/industries/utilities/seattle-city-light-energy-report-3697557.pdf?elqTrackId=f422763d75df481a8968d375eeb0c904&amp;elqaid=105477&amp;elqat=7</t>
  </si>
  <si>
    <t>https://www.oracle.com/us/industries/utilities/seattle-city-light-energy-report-3697557.pdf?elqTrackId=f422763d75df481a8968d375eeb0c904&amp;elqaid=105477&amp;elqat=8</t>
  </si>
  <si>
    <t>https://www.oracle.com/us/industries/utilities/seattle-city-light-energy-report-3697557.pdf?elqTrackId=f422763d75df481a8968d375eeb0c904&amp;elqaid=105477&amp;elqat=9</t>
  </si>
  <si>
    <t>https://www.oracle.com/us/industries/utilities/seattle-city-light-energy-report-3697557.pdf?elqTrackId=f422763d75df481a8968d375eeb0c904&amp;elqaid=105477&amp;elqat=10</t>
  </si>
  <si>
    <t>https://www.oracle.com/us/industries/utilities/seattle-city-light-energy-report-3697557.pdf?elqTrackId=f422763d75df481a8968d375eeb0c904&amp;elqaid=105477&amp;elqat=11</t>
  </si>
  <si>
    <t>Baseline 12184</t>
  </si>
  <si>
    <t>Baseline 11425</t>
  </si>
  <si>
    <t>Baseline 11263</t>
  </si>
  <si>
    <t>Baseline 10832</t>
  </si>
  <si>
    <t>Baseline 11872</t>
  </si>
  <si>
    <t>Baseline 11383</t>
  </si>
  <si>
    <t>Baseline 9424</t>
  </si>
  <si>
    <t>Baseline 9146</t>
  </si>
  <si>
    <t>Covers 2014-2015. No uncertainty estimates provided in the tables,. Eyeballing the figures appears to show confidence intervals on the order of 0.75 kWh/day, or 2.5% - so all estimates should be statistically significant (except perhaps the extension wave)</t>
  </si>
  <si>
    <t>Baseline 5054</t>
  </si>
  <si>
    <t>Baseline 10432</t>
  </si>
  <si>
    <t>National Grid NY</t>
  </si>
  <si>
    <t xml:space="preserve">Program launched April 2011. </t>
  </si>
  <si>
    <t>NY</t>
  </si>
  <si>
    <t>https://www.oracle.com/us/industries/utilities/national-grid-residential-3631927.pdf?elqTrackId=308e21d1478d41879286b253520b0c0f&amp;elqaid=105477&amp;elqat=2</t>
  </si>
  <si>
    <t>Electricity only - baseline 18,388.7</t>
  </si>
  <si>
    <t>Dual fuel - baseline 10,493.75</t>
  </si>
  <si>
    <t>Dual fuel - baseline 1,178.95</t>
  </si>
  <si>
    <t>Report covers May 2011 - Dec 2012. The total ATEs are estimated over the whole May 2011 - Dec 2012 period. Confidence intervals are computed using the 95% Cis on total savings.</t>
  </si>
  <si>
    <t>(2.04, 2.84)</t>
  </si>
  <si>
    <t>(1.44, 1.84)</t>
  </si>
  <si>
    <t>(0.57, 1.07)</t>
  </si>
  <si>
    <t>https://www.oracle.com/us/industries/utilities/rhode-island-behavioral-program-3696254.pdf?elqTrackId=88726329710d4e0d9a3e7d97bef97fc7&amp;elqaid=105477&amp;elqat=2</t>
  </si>
  <si>
    <t>Rhode Island</t>
  </si>
  <si>
    <t xml:space="preserve">Covers electric only, gas only, and dual fuel customers. </t>
  </si>
  <si>
    <t>Six cohorts: high usage electricity only, gas only, dual fuel, and three new movers groups. Covers April 2013 - May 2014.</t>
  </si>
  <si>
    <t>(0.54, 1.3)</t>
  </si>
  <si>
    <t>Dual fuel - baseline 7,018.95</t>
  </si>
  <si>
    <t>Electricity only - baseline 10,172.55</t>
  </si>
  <si>
    <t>(0.75, 1.45)</t>
  </si>
  <si>
    <t>New movers</t>
  </si>
  <si>
    <t>Nov 2013 - May 2013</t>
  </si>
  <si>
    <t>Nov 2013 - May 2014</t>
  </si>
  <si>
    <t>April 2013 - May 2014</t>
  </si>
  <si>
    <t>Dual fuel - baseline 5,201.25</t>
  </si>
  <si>
    <t>Electricity only - baseline 6,960.55</t>
  </si>
  <si>
    <t>(-0.95, 1.64)</t>
  </si>
  <si>
    <t>(-4.25, 0.35)</t>
  </si>
  <si>
    <t>National Grid RI</t>
  </si>
  <si>
    <t>Dual fuel - baseline 880.1975</t>
  </si>
  <si>
    <t>Gas only - baseline 1,218.6255</t>
  </si>
  <si>
    <t>(0.31, 1.02)</t>
  </si>
  <si>
    <t>(0.12, 0.56)</t>
  </si>
  <si>
    <t>(-0.92, 1.86)</t>
  </si>
  <si>
    <t>(-1.13, 2.39)</t>
  </si>
  <si>
    <t>https://www.oracle.com/us/industries/utilities/rhode-island-behavioral-program-3696254.pdf?elqTrackId=88726329710d4e0d9a3e7d97bef97fc7&amp;elqaid=105477&amp;elqat=3</t>
  </si>
  <si>
    <t>https://www.oracle.com/us/industries/utilities/rhode-island-behavioral-program-3696254.pdf?elqTrackId=88726329710d4e0d9a3e7d97bef97fc7&amp;elqaid=105477&amp;elqat=4</t>
  </si>
  <si>
    <t>https://www.oracle.com/us/industries/utilities/rhode-island-behavioral-program-3696254.pdf?elqTrackId=88726329710d4e0d9a3e7d97bef97fc7&amp;elqaid=105477&amp;elqat=5</t>
  </si>
  <si>
    <t>https://www.oracle.com/us/industries/utilities/rhode-island-behavioral-program-3696254.pdf?elqTrackId=88726329710d4e0d9a3e7d97bef97fc7&amp;elqaid=105477&amp;elqat=6</t>
  </si>
  <si>
    <t>https://www.oracle.com/us/industries/utilities/rhode-island-behavioral-program-3696254.pdf?elqTrackId=88726329710d4e0d9a3e7d97bef97fc7&amp;elqaid=105477&amp;elqat=7</t>
  </si>
  <si>
    <t>https://www.oracle.com/us/industries/utilities/rhode-island-behavioral-program-3696254.pdf?elqTrackId=88726329710d4e0d9a3e7d97bef97fc7&amp;elqaid=105477&amp;elqat=8</t>
  </si>
  <si>
    <t>https://www.oracle.com/us/industries/utilities/rhode-island-behavioral-program-3696254.pdf?elqTrackId=88726329710d4e0d9a3e7d97bef97fc7&amp;elqaid=105477&amp;elqat=9</t>
  </si>
  <si>
    <t>National Grid Rhode Island Behavioral Program and Piulots Impact and Process Evaluation</t>
  </si>
  <si>
    <t>PECO: Final Annual Report to the Pennsylvania Public Utility Commission</t>
  </si>
  <si>
    <t>Philidelphia Electric Company</t>
  </si>
  <si>
    <t>Pennsylvania</t>
  </si>
  <si>
    <t>https://www.oracle.com/us/industries/utilities/fnl-ann-rp-penn-py5-pico-5225450.pdf?elqTrackId=f29586ece35346e3aa8952db6547e4f5&amp;elqaid=105477&amp;elqat=2</t>
  </si>
  <si>
    <t>Baseline 12,909</t>
  </si>
  <si>
    <t>Launched Sep 2013</t>
  </si>
  <si>
    <t>Peoples Gas</t>
  </si>
  <si>
    <t>North Shore Gas</t>
  </si>
  <si>
    <t>https://www.oracle.com/us/industries/utilities/gas-plan-year-3-people-3696255.pdf?elqTrackId=d2d85506752d4577bf21ba95f0daee1e&amp;elqaid=105477&amp;elqat=2</t>
  </si>
  <si>
    <t>Baseline 1,671.76</t>
  </si>
  <si>
    <t>Baseline 1,177.77</t>
  </si>
  <si>
    <t>September 2013 - May 2014. No uncertainty estimates in the report.</t>
  </si>
  <si>
    <t>Peoples Gas: Energy Efficiency Plan</t>
  </si>
  <si>
    <t>https://www.oracle.com/us/industries/utilities/peco-py6-annual-rp-ppuc-5225451.pdf?elqTrackId=8e216bc37e9d4584a169d22dfaa341dc&amp;elqaid=105477&amp;elqat=2</t>
  </si>
  <si>
    <t>Only provides the aggregate savings of 10741 MWh. This translates to 239 kWh per household, or 19.9 kWh/month. At the baseline of the first wave, this is a 1.8% savings gain. No uncertainty.</t>
  </si>
  <si>
    <t>https://www.oracle.com/us/industries/utilities/first-energy-meted-py6-5295866.pdf?elqTrackId=89f8bd3a0c604b62b27240e7e1a3645f&amp;elqaid=105477&amp;elqat=2</t>
  </si>
  <si>
    <t>https://www.oracle.com/us/industries/utilities/first-energy-meted-py7-5295835.pdf?elqTrackId=39c00ffc05da451294e368f13e280c21&amp;elqaid=105477&amp;elqat=2</t>
  </si>
  <si>
    <t>Metropolitan Edison Company Program Year 6 Annual Report</t>
  </si>
  <si>
    <t>Metropolitan Edison Company Program Year 7 Annual Report</t>
  </si>
  <si>
    <t>ADM reports. These four reports all have the same structure and provide insufficient information on the HER program to conduct an eval. For all utilities, the program launched late in the year; no uncertainty estimates; no baseline consumption levels by control/treatment. It is not possible to construct estimates that are comparable to those provided elsewhere in this document.</t>
  </si>
  <si>
    <t>Pennsylvania Electric Company PY6 Annual Report</t>
  </si>
  <si>
    <t>https://www.oracle.com/us/industries/utilities/first-energy-west-penn-py6-5295869.pdf?elqTrackId=e4e2cf8291e14083b61b52878e2f96e8&amp;elqaid=105477&amp;elqat=2</t>
  </si>
  <si>
    <t>https://www.oracle.com/us/industries/utilities/first-energy-penelec-py6-5295867.pdf?elqTrackId=93e7d13b7aa7496db5d801b1b05e6b2a&amp;elqaid=105477&amp;elqat=2</t>
  </si>
  <si>
    <t>https://www.oracle.com/us/industries/utilities/first-energy-penn-power-py6-5295868.pdf?elqTrackId=4476d3c20d684a67aeb1d3bc873966cb&amp;elqaid=105477&amp;elqat=2</t>
  </si>
  <si>
    <t>Pennsylvania Power Company PY6 Annual Report</t>
  </si>
  <si>
    <t>As above. ADM report - only gross emissions. No baseline/no uncertainty/no # of control/treatment.</t>
  </si>
  <si>
    <t>West Penn Power Company PY6 Annual Report</t>
  </si>
  <si>
    <t>The Uniform Methods Project: Methods for Determining Energy Efficiency Savings for Specific Measures</t>
  </si>
  <si>
    <t>https://www.oracle.com/us/industries/utilities/uniform-methods-project-chp-17-3696248.pdf?elqTrackId=01f4644d8c94428584fb47b1b54c785c&amp;elqaid=105477&amp;elqat=2</t>
  </si>
  <si>
    <t>Potomac Edison</t>
  </si>
  <si>
    <t>Covers calendar year 2014.</t>
  </si>
  <si>
    <t>Launched October 2012. Estimates are provided for 2013 and 2014.</t>
  </si>
  <si>
    <t>Wave 1 in October 2012. Evaluation of PY 1 and 2.</t>
  </si>
  <si>
    <t>Maryland, West Virginia</t>
  </si>
  <si>
    <t>https://www.oracle.com/us/industries/utilities/her-prog-eval-rp-2014-5225422.pdf?elqTrackId=71dab534ad1141f3a7024923636bc78f&amp;elqaid=105477&amp;elqat=2</t>
  </si>
  <si>
    <t>Baseline 19,115</t>
  </si>
  <si>
    <t>Baseline 18,098</t>
  </si>
  <si>
    <t>Berkshire Gas</t>
  </si>
  <si>
    <t>https://www.oracle.com/us/industries/utilities/navigant-berkshire-gas-2016-3697539.pdf?elqTrackId=561c1c771ab541e3a09c404777f53a3a&amp;elqaid=105477&amp;elqat=2</t>
  </si>
  <si>
    <t>HER was launched in October 2014 and evaluated until Sept 2015</t>
  </si>
  <si>
    <t>Offers both PPR and LFER estimates. I include LFER estimates, which are more comparable to other estimates in this resource.</t>
  </si>
  <si>
    <t>(-0.40, 0.9)</t>
  </si>
  <si>
    <t>Baseline 1,359.8</t>
  </si>
  <si>
    <t>DTE Energy: The Reliability of Behavioral Demand Response</t>
  </si>
  <si>
    <t>DTE: Behavior Modification Report with Peak Reduction Component</t>
  </si>
  <si>
    <t>https://www.oracle.com/us/industries/utilities/reliability-bdr-5225436.pdf?elqTrackId=99870da76eee4c66a0c45c9c967def35&amp;elqaid=105477&amp;elqat=2</t>
  </si>
  <si>
    <t>Not HER - messaging only at peak times</t>
  </si>
  <si>
    <t>DTE</t>
  </si>
  <si>
    <t>Michigan</t>
  </si>
  <si>
    <t>Slide deck download from https://go.oracle.com/LP=105477?elqCampaignId=248669</t>
  </si>
  <si>
    <t>Slide deck download from https://go.oracle.com/LP=105477?elqCampaignId=248670</t>
  </si>
  <si>
    <t>Slide deck download from https://go.oracle.com/LP=105477?elqCampaignId=248671</t>
  </si>
  <si>
    <t>Slide deck download from https://go.oracle.com/LP=105477?elqCampaignId=248672</t>
  </si>
  <si>
    <t>Slide deck download from https://go.oracle.com/LP=105477?elqCampaignId=248673</t>
  </si>
  <si>
    <t>Slide deck download from https://go.oracle.com/LP=105477?elqCampaignId=248674</t>
  </si>
  <si>
    <t>Slide deck download from https://go.oracle.com/LP=105477?elqCampaignId=248675</t>
  </si>
  <si>
    <t>Slide deck download from https://go.oracle.com/LP=105477?elqCampaignId=248676</t>
  </si>
  <si>
    <t>Slide deck download from https://go.oracle.com/LP=105477?elqCampaignId=248677</t>
  </si>
  <si>
    <t>Slide deck download from https://go.oracle.com/LP=105477?elqCampaignId=248678</t>
  </si>
  <si>
    <t>Average users - 7-9 MWh</t>
  </si>
  <si>
    <t>High users - 9-11 MWh</t>
  </si>
  <si>
    <t>All users</t>
  </si>
  <si>
    <t>Slide deck download from https://go.oracle.com/LP=105477?elqCampaignId=248679</t>
  </si>
  <si>
    <t>Slide deck download from https://go.oracle.com/LP=105477?elqCampaignId=248680</t>
  </si>
  <si>
    <t>Slide deck download from https://go.oracle.com/LP=105477?elqCampaignId=248681</t>
  </si>
  <si>
    <t>Slide deck download from https://go.oracle.com/LP=105477?elqCampaignId=248682</t>
  </si>
  <si>
    <t>Slide deck download from https://go.oracle.com/LP=105477?elqCampaignId=248683</t>
  </si>
  <si>
    <t>No uncertainty estimates, unfortunately. Tried to track down the origins of these estimates (maybe worth trying again at another time).</t>
  </si>
  <si>
    <t>Duquene Light: EDU Program Year 7 Annual Report</t>
  </si>
  <si>
    <t>First Energy West Penn Power: EDC Program Year 7 Annual Report</t>
  </si>
  <si>
    <t>https://www.oracle.com/us/industries/utilities/navigant-duquesne-py7-2016-3697556.pdf?elqTrackId=e11ebe7dfe1c471d91c1d194c33332f1&amp;elqaid=105477&amp;elqat=2</t>
  </si>
  <si>
    <t>https://www.oracle.com/us/industries/utilities/first-energy-penelec-py7-5295836.pdf?elqTrackId=1c7b51cbdb774206bc7ec8ce71c4cb54&amp;elqaid=105477&amp;elqat=2</t>
  </si>
  <si>
    <t>Pennsylvania Electric Company Program Year 7 Annual Report</t>
  </si>
  <si>
    <t>Pennsylvania Power Company Program Year 7 Annual Report</t>
  </si>
  <si>
    <t>https://www.oracle.com/us/industries/utilities/first-energy-penn-power-py7-5295837.pdf?elqTrackId=29062a1264344aadb73385b9b3e34078&amp;elqaid=105477&amp;elqat=2</t>
  </si>
  <si>
    <t>Peoples Gas North Shore Gas: HER Program Evaluation Report</t>
  </si>
  <si>
    <t>Coveres May 2014-May 2015. No uncertainty estimates in the report.</t>
  </si>
  <si>
    <t>https://www.oracle.com/us/industries/utilities/home-energy-rp-prog-gpy4-eval-5225455.pdf?elqTrackId=8b4e71415dff4a1ba1b39d523c5d268b&amp;elqaid=105477&amp;elqat=2</t>
  </si>
  <si>
    <t>Baseline 1,835.95</t>
  </si>
  <si>
    <t>Baseline 1,372.4</t>
  </si>
  <si>
    <t>Peoples Gas and North Shore Gas: Residential Education and Outreach Program Impact Evaluation Report</t>
  </si>
  <si>
    <t>Wave 2016-12mo is a random sample from wave 1. Wave2017-7mo added back in an additional random sample from wave 1</t>
  </si>
  <si>
    <t>2016-12mo</t>
  </si>
  <si>
    <t>2017-7mo</t>
  </si>
  <si>
    <t>Baseline 1,124.27</t>
  </si>
  <si>
    <t>Baseline 1,441.42</t>
  </si>
  <si>
    <t>Baseline 832.2</t>
  </si>
  <si>
    <t>Baseline 620.5</t>
  </si>
  <si>
    <t>Report covers PY6. A second wave was added in Sept 2015. However - significant restructuring of waves makes comparability to prior years tricky. I believe the baselines for the 7mo waves are not comparable - not from a full calendar year.</t>
  </si>
  <si>
    <t>Washington Gas Maryland</t>
  </si>
  <si>
    <t>Baseline 1,248.3</t>
  </si>
  <si>
    <t>Baseline 1,153.4</t>
  </si>
  <si>
    <t>Baseline 1,182.6</t>
  </si>
  <si>
    <t>https://www.oracle.com/us/industries/utilities/wgl-ml-2017-eval-5225461.pdf?elqTrackId=afa70843b63449b5858d9b349b9810e0&amp;elqaid=105477&amp;elqat=2</t>
  </si>
  <si>
    <t>Monthly/bi-monthly</t>
  </si>
  <si>
    <t>One wave beginning in 2015.</t>
  </si>
  <si>
    <t>Baseline 1,387</t>
  </si>
  <si>
    <t>https://www.oracle.com/us/industries/utilities/wgl-va-home-energy-eval-py7-5225459.pdf?elqTrackId=874d3eaf37124bc3b79119fe41a936e2&amp;elqaid=105477&amp;elqat=2</t>
  </si>
  <si>
    <t>~0.2</t>
  </si>
  <si>
    <t>Standard error for first two program years are eyeballed (aired on the side of larger rather than smaller).</t>
  </si>
  <si>
    <t>Baseline 1,259.25</t>
  </si>
  <si>
    <t>Baseline 1,595.05</t>
  </si>
  <si>
    <t>WGL Virginia: HER Program PY8</t>
  </si>
  <si>
    <t>WGL Virginia: HER Program PY7</t>
  </si>
  <si>
    <t>Washington Gas Maryland: 2017 Energy Efficiency Impact Evaluation Report</t>
  </si>
  <si>
    <t>Advanced metering consumers - baseline 11,294.11</t>
  </si>
  <si>
    <t>Lower income consumers - baseline 15,386.72</t>
  </si>
  <si>
    <t>High energy consumers - baseline 19,888.60</t>
  </si>
  <si>
    <t>All customers - baseline 17,218.93</t>
  </si>
  <si>
    <t>High energy consumers - baseline 20,182.64</t>
  </si>
  <si>
    <t>Lower income consumers - baseline 14,320</t>
  </si>
  <si>
    <t>Advanced metering consumers - baseline 11,062.5</t>
  </si>
  <si>
    <t>High energy consumers - baseline 27,234.04</t>
  </si>
  <si>
    <t>High energy consumers - baseline 18,850</t>
  </si>
  <si>
    <t>High energy consumers - baseline 25,178.57</t>
  </si>
  <si>
    <t>High energy consumers - baseline 16,930.69</t>
  </si>
  <si>
    <t>High energy consumers - baseline 12,307.69</t>
  </si>
  <si>
    <t>Lower income consumers - baseline 15,390.07</t>
  </si>
  <si>
    <t>Advanced metering consumers - baseline 10,937.5</t>
  </si>
  <si>
    <t>Advanced metering consumers - baseline 10,403.58</t>
  </si>
  <si>
    <t>Advanced metering consumers - baseline 10,571.42</t>
  </si>
  <si>
    <t>High energy consumers - baseline 15,250</t>
  </si>
  <si>
    <t>High energy consumers - baseline 23,508.77</t>
  </si>
  <si>
    <t>High energy consumers - baseline 16,137.93</t>
  </si>
  <si>
    <t>High energy consumers - baseline 13,636.36</t>
  </si>
  <si>
    <t>High energy consumers - baseline 14,205.60</t>
  </si>
  <si>
    <t>Lower income consumers - baseline 14,651.16</t>
  </si>
  <si>
    <t>Advanced metering consumers - baseline 15,208.33</t>
  </si>
  <si>
    <t>Advanced metering consumers - baseline 11,000</t>
  </si>
  <si>
    <t>Advanced metering consumers - baseline 9,964.5</t>
  </si>
  <si>
    <t>High energy consumers - baseline 17,487.17</t>
  </si>
  <si>
    <t>High energy consumers - baseline 22,840.23</t>
  </si>
  <si>
    <t>High energy consumers - baseline 15,574.71</t>
  </si>
  <si>
    <t>High energy consumers - baseline 13,589.74</t>
  </si>
  <si>
    <t>High energy consumers - baseline 13,495.14</t>
  </si>
  <si>
    <t>High energy consumers - baseline 14,892</t>
  </si>
  <si>
    <t>Advanced metering consumers - baseline 10,859.37</t>
  </si>
  <si>
    <t>Advanced metering consumers - baseline 10,548.5</t>
  </si>
  <si>
    <t>Advanced metering consumers - baseline 11,388.88</t>
  </si>
  <si>
    <t>Advanced metering consumers - baseline 8,936.17</t>
  </si>
  <si>
    <t>Advanced metering consumers - baseline 9,714.28</t>
  </si>
  <si>
    <t>Lower income consumers - baseline 14,659.68</t>
  </si>
  <si>
    <t>High energy consumers - baseline 16,373.05</t>
  </si>
  <si>
    <t>High energy consumers - baseline 21,216.21</t>
  </si>
  <si>
    <t>High energy consumers - baseline 14,794.52</t>
  </si>
  <si>
    <t>High energy consumers - baseline 12,689.07</t>
  </si>
  <si>
    <t>High energy consumers - baseline 13,189.65</t>
  </si>
  <si>
    <t>High energy consumers - baseline 14,705.88</t>
  </si>
  <si>
    <t>High energy consumers - baseline 9,583.33</t>
  </si>
  <si>
    <t>Lower income consumers - baseline 13,857.14</t>
  </si>
  <si>
    <t>Advanced metering consumers - baseline 10,000</t>
  </si>
  <si>
    <t>Advanced metering consumers - baseline 9,672.5</t>
  </si>
  <si>
    <t>Advanced metering consumers - baseline 10,640</t>
  </si>
  <si>
    <t>Advanced metering consumers - baseline 8,650.79</t>
  </si>
  <si>
    <t>Advanced metering consumers - baseline 9,307.5</t>
  </si>
  <si>
    <t>Advanced metering consumers - baseline 6,923.07</t>
  </si>
  <si>
    <t>High energy users - baseline 21,461.04</t>
  </si>
  <si>
    <t>Low energy users - baseline 11,188.03</t>
  </si>
  <si>
    <t>High energy users - baseline 22,007.92</t>
  </si>
  <si>
    <t>Low energy users - baseline 11,955.55</t>
  </si>
  <si>
    <t>High energy users - baseline 19,680.67</t>
  </si>
  <si>
    <t>All users - baseline 19,604.81</t>
  </si>
  <si>
    <t>Low energy users - baseline 11,454.43</t>
  </si>
  <si>
    <t>All users - baseline 15,871</t>
  </si>
  <si>
    <t>All users - baseline 19,959.24</t>
  </si>
  <si>
    <t>All users - baseline 11,957.97</t>
  </si>
  <si>
    <t>All users - baseline 16,943.9</t>
  </si>
  <si>
    <t>All users - baseline 14,640.32</t>
  </si>
  <si>
    <t>All users - baseline 12,019.04</t>
  </si>
  <si>
    <t>All users - baseline 16,811</t>
  </si>
  <si>
    <t>All users - baseline 13,759.31</t>
  </si>
  <si>
    <t>All users  - baseline 10,741.73</t>
  </si>
  <si>
    <t>All users - baseline 10,807.89</t>
  </si>
  <si>
    <t>All users - baseline 14,933.09</t>
  </si>
  <si>
    <t>All users - baseline 14,754.06</t>
  </si>
  <si>
    <t>All users - baseline 13,021.34</t>
  </si>
  <si>
    <t>Low energy users - baseline 5,692.45</t>
  </si>
  <si>
    <t>High energy users - baseline 9,416.161</t>
  </si>
  <si>
    <t>All users - baseline 17,513.84</t>
  </si>
  <si>
    <t>All users - baseline 15,361.5</t>
  </si>
  <si>
    <t>Low energy users - baseline 6,119</t>
  </si>
  <si>
    <t>High energy users - baseline 9,702.77</t>
  </si>
  <si>
    <t>All users - baseline 11,155.55</t>
  </si>
  <si>
    <t>All users - baseline 14,524.71</t>
  </si>
  <si>
    <t>All users - baseline 17,923.08</t>
  </si>
  <si>
    <t>All users - baseline 15,971.56</t>
  </si>
  <si>
    <t>Low energy users - baseline 6,718.75</t>
  </si>
  <si>
    <t>High energy users - baseline 10,410.26</t>
  </si>
  <si>
    <t>All users - baseline 11,875</t>
  </si>
  <si>
    <t>All users - baseline 8,235.29</t>
  </si>
  <si>
    <t>All users - baseline 7,678.57</t>
  </si>
  <si>
    <t>Downloaded from https://www.google.com/search?q=ComEd+Home+Energy+Report+Program+Evaluation+Report+demand+response+plan+ytear+10&amp;rlz=1C1GCEJ_enUS1013US1013&amp;oq=ComEd+Home+Energy+Report+Program+Evaluation+Report+demand+response+plan+ytear+10&amp;aqs=chrome..69i57.5279j0j4&amp;sourceid=chrome&amp;ie=UTF-8</t>
  </si>
  <si>
    <t>All users - baseline 14,124.51</t>
  </si>
  <si>
    <t>All users - baseline 17,590.36</t>
  </si>
  <si>
    <t>All users - baseline 15,643.56</t>
  </si>
  <si>
    <t>Low energy users - baseline 6,589.14</t>
  </si>
  <si>
    <t>High energy users - baseline 10,194.17</t>
  </si>
  <si>
    <t>All users - baseline 10,194.17</t>
  </si>
  <si>
    <t>All users - baseline 8,409.09</t>
  </si>
  <si>
    <t>All users - baseline 8,804.34</t>
  </si>
  <si>
    <t>All users - baseline 12,833.33</t>
  </si>
  <si>
    <t>All users - baseline 9,807.69</t>
  </si>
  <si>
    <t>All customers - baseline 1,365.32</t>
  </si>
  <si>
    <t>Baselines are in kWh for electricity and therms for natural gas</t>
  </si>
  <si>
    <t>All customers - baseline 1,372.32</t>
  </si>
  <si>
    <t>All customers - baseline 1,399.27</t>
  </si>
  <si>
    <t>All customers - baseline 1027</t>
  </si>
  <si>
    <t>All customers - baseline 1150</t>
  </si>
  <si>
    <t>All customers - baseline 1169</t>
  </si>
  <si>
    <t>All customers - baseline 858</t>
  </si>
  <si>
    <t>All customers - baseline 700</t>
  </si>
  <si>
    <t>Top 3 quartiles, electric only - baseline 8,095</t>
  </si>
  <si>
    <t>Baseline 773.33</t>
  </si>
  <si>
    <t>Baseline 480</t>
  </si>
  <si>
    <t>Baseline 500</t>
  </si>
  <si>
    <t>Baseline 390</t>
  </si>
  <si>
    <t xml:space="preserve">Baseline 840 </t>
  </si>
  <si>
    <t>Baseline 468</t>
  </si>
  <si>
    <t>Baseline 492</t>
  </si>
  <si>
    <t>Baseline 462</t>
  </si>
  <si>
    <t>Baseline 429</t>
  </si>
  <si>
    <t>Base 228</t>
  </si>
  <si>
    <t>Gamma reduced</t>
  </si>
  <si>
    <t>Gamma standard</t>
  </si>
  <si>
    <t>Gamma elec only</t>
  </si>
  <si>
    <t>Wave One elec only</t>
  </si>
  <si>
    <t xml:space="preserve">Wave One </t>
  </si>
  <si>
    <t>This report evaluates another report (prepared by the same company as the report above) which does not appear to be available. It does not provide uncertainty estimates, making comparability over years difficult. Assumed waves with sub-groups are divided equally among sub-groups.</t>
  </si>
  <si>
    <t>Highest quartile, dual-fuel - baseline 10131</t>
  </si>
  <si>
    <t>All quartiles, dual fuel - baseline 7172</t>
  </si>
  <si>
    <t>All quartiles, electricity only - baseline 6819</t>
  </si>
  <si>
    <t>Top 3 quartiles, dual fuel - baseline 7096</t>
  </si>
  <si>
    <t>Top 3 quartiles, electric only - baseline 8055</t>
  </si>
  <si>
    <t>Top 3 quartiles - baseline 6757</t>
  </si>
  <si>
    <t>Top 3 quartiles - baseline 5894</t>
  </si>
  <si>
    <t>Top 3 quartiles - baseline 6714</t>
  </si>
  <si>
    <t>Baseline 6,063.6 = 5053(12/10)</t>
  </si>
  <si>
    <t>Baseline 9,408 = 2352*4</t>
  </si>
  <si>
    <t>Baseline 340.8 = 284*(12/10)</t>
  </si>
  <si>
    <t>Baseline 420</t>
  </si>
  <si>
    <t>Baseline 371</t>
  </si>
  <si>
    <t>Baseline 400</t>
  </si>
  <si>
    <t>Baseline 362</t>
  </si>
  <si>
    <t>Baseline 353</t>
  </si>
  <si>
    <t>Baseline 604</t>
  </si>
  <si>
    <t>Single family residential homes (all customers) - baseline 11,099</t>
  </si>
  <si>
    <t>Single family residential homes (all customers) - baseline 11,105</t>
  </si>
  <si>
    <t>Single family residential homes (all customers) - baseline 965.81</t>
  </si>
  <si>
    <t>Single family residential homes (all customers) - baseline 958.90</t>
  </si>
  <si>
    <t>Single family residential homes (all customers) - baseline 10,726.42</t>
  </si>
  <si>
    <t>Single family residential homes (all customers) - baseline 976.92</t>
  </si>
  <si>
    <t>Single family residential homes (all customers) - baseline 10,833.33</t>
  </si>
  <si>
    <t>Single family residential homes (all customers) - baseline 893.33</t>
  </si>
  <si>
    <t>Single family residential homes (all customers) - baseline 10,193.33</t>
  </si>
  <si>
    <t>Single family residential homes (all customers) - baseline 737.5</t>
  </si>
  <si>
    <t>Electric only - baseline 10,370</t>
  </si>
  <si>
    <t>High-energy consumers - baseline 8,650</t>
  </si>
  <si>
    <t>Non-urban - baseline 8,725</t>
  </si>
  <si>
    <t>High-energy consumers - baseline 536.36</t>
  </si>
  <si>
    <t>Non-urban - baseline 400</t>
  </si>
  <si>
    <t>Legacy - baseline 10103</t>
  </si>
  <si>
    <t>Legacy - baseline 730.6</t>
  </si>
  <si>
    <t>High-energy consumers - baseline 11118</t>
  </si>
  <si>
    <t>High-energy consumers - baseline 727.1</t>
  </si>
  <si>
    <t>Non-urban - baseline 9823.9</t>
  </si>
  <si>
    <t>Non-urban - baseline 642</t>
  </si>
  <si>
    <t>Electric only - baseline 13420</t>
  </si>
  <si>
    <t>0.5 years</t>
  </si>
  <si>
    <t>p</t>
  </si>
  <si>
    <t>Baseline</t>
  </si>
  <si>
    <t>AM</t>
  </si>
  <si>
    <t>All</t>
  </si>
  <si>
    <t>Nudges_per_year</t>
  </si>
  <si>
    <t>Year Start</t>
  </si>
  <si>
    <t>Valid</t>
  </si>
  <si>
    <t>State_name</t>
  </si>
  <si>
    <t>MW</t>
  </si>
  <si>
    <t>OH</t>
  </si>
  <si>
    <t>Census_Region</t>
  </si>
  <si>
    <t>MD</t>
  </si>
  <si>
    <t>S</t>
  </si>
  <si>
    <t>MA</t>
  </si>
  <si>
    <t>NE</t>
  </si>
  <si>
    <t>AR</t>
  </si>
  <si>
    <t>MI</t>
  </si>
  <si>
    <t>IL</t>
  </si>
  <si>
    <t>CT</t>
  </si>
  <si>
    <t>IN</t>
  </si>
  <si>
    <t>New York</t>
  </si>
  <si>
    <t>RI</t>
  </si>
  <si>
    <t>PA</t>
  </si>
  <si>
    <t>CA</t>
  </si>
  <si>
    <t>W</t>
  </si>
  <si>
    <t>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</si>
</sst>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sz val="11"/>
      <color rgb="FF9C5700"/>
      <name val="Calibri"/>
      <family val="2"/>
      <scheme val="minor"/>
    </font>
  </fonts>
  <fills count="6">
    <fill>
      <patternFill patternType="none"/>
    </fill>
    <fill>
      <patternFill patternType="gray125"/>
    </fill>
    <fill>
      <patternFill patternType="solid">
        <fgColor rgb="FFFFC7CE"/>
      </patternFill>
    </fill>
    <fill>
      <patternFill patternType="solid">
        <fgColor theme="6"/>
      </patternFill>
    </fill>
    <fill>
      <patternFill patternType="solid">
        <fgColor theme="6" tint="0.79998168889431442"/>
        <bgColor indexed="65"/>
      </patternFill>
    </fill>
    <fill>
      <patternFill patternType="solid">
        <fgColor rgb="FFFFEB9C"/>
      </patternFill>
    </fill>
  </fills>
  <borders count="1">
    <border>
      <left/>
      <right/>
      <top/>
      <bottom/>
      <diagonal/>
    </border>
  </borders>
  <cellStyleXfs count="6">
    <xf numFmtId="0" fontId="0" fillId="0" borderId="0"/>
    <xf numFmtId="0" fontId="2" fillId="2" borderId="0" applyNumberFormat="0" applyBorder="0" applyAlignment="0" applyProtection="0"/>
    <xf numFmtId="0" fontId="4" fillId="3" borderId="0" applyNumberFormat="0" applyBorder="0" applyAlignment="0" applyProtection="0"/>
    <xf numFmtId="0" fontId="1" fillId="4" borderId="0" applyNumberFormat="0" applyBorder="0" applyAlignment="0" applyProtection="0"/>
    <xf numFmtId="0" fontId="6" fillId="0" borderId="0" applyNumberFormat="0" applyFill="0" applyBorder="0" applyAlignment="0" applyProtection="0"/>
    <xf numFmtId="0" fontId="7" fillId="5" borderId="0" applyNumberFormat="0" applyBorder="0" applyAlignment="0" applyProtection="0"/>
  </cellStyleXfs>
  <cellXfs count="38">
    <xf numFmtId="0" fontId="0" fillId="0" borderId="0" xfId="0"/>
    <xf numFmtId="0" fontId="0" fillId="0" borderId="0" xfId="0" applyFont="1"/>
    <xf numFmtId="2" fontId="0" fillId="0" borderId="0" xfId="0" applyNumberFormat="1"/>
    <xf numFmtId="0" fontId="3" fillId="0" borderId="0" xfId="0" applyFont="1"/>
    <xf numFmtId="0" fontId="0" fillId="0" borderId="0" xfId="0" applyAlignment="1"/>
    <xf numFmtId="0" fontId="1" fillId="4" borderId="0" xfId="3"/>
    <xf numFmtId="0" fontId="1" fillId="4" borderId="0" xfId="3" applyAlignment="1"/>
    <xf numFmtId="0" fontId="1" fillId="4" borderId="0" xfId="3" applyFont="1"/>
    <xf numFmtId="0" fontId="1" fillId="4" borderId="0" xfId="3" applyFont="1" applyAlignment="1"/>
    <xf numFmtId="0" fontId="0" fillId="0" borderId="0" xfId="0" applyFont="1" applyAlignment="1"/>
    <xf numFmtId="0" fontId="4" fillId="3" borderId="0" xfId="2"/>
    <xf numFmtId="3" fontId="0" fillId="0" borderId="0" xfId="0" applyNumberFormat="1"/>
    <xf numFmtId="0" fontId="2" fillId="2" borderId="0" xfId="1"/>
    <xf numFmtId="0" fontId="6" fillId="4" borderId="0" xfId="4" applyFill="1"/>
    <xf numFmtId="0" fontId="6" fillId="0" borderId="0" xfId="4"/>
    <xf numFmtId="17" fontId="0" fillId="0" borderId="0" xfId="0" applyNumberFormat="1"/>
    <xf numFmtId="2" fontId="1" fillId="4" borderId="0" xfId="3" applyNumberFormat="1"/>
    <xf numFmtId="0" fontId="0" fillId="0" borderId="0" xfId="0" applyAlignment="1">
      <alignment horizontal="center"/>
    </xf>
    <xf numFmtId="0" fontId="6" fillId="4" borderId="0" xfId="4" applyFill="1" applyAlignment="1"/>
    <xf numFmtId="0" fontId="6" fillId="0" borderId="0" xfId="4" applyAlignment="1"/>
    <xf numFmtId="0" fontId="7" fillId="5" borderId="0" xfId="5"/>
    <xf numFmtId="0" fontId="7" fillId="5" borderId="0" xfId="5" applyAlignment="1"/>
    <xf numFmtId="3" fontId="7" fillId="5" borderId="0" xfId="5" applyNumberFormat="1"/>
    <xf numFmtId="0" fontId="0" fillId="0" borderId="0" xfId="0" applyAlignment="1">
      <alignment horizontal="left"/>
    </xf>
    <xf numFmtId="0" fontId="3" fillId="0" borderId="0" xfId="0" applyFont="1" applyAlignment="1">
      <alignment horizontal="left"/>
    </xf>
    <xf numFmtId="0" fontId="0" fillId="0" borderId="0" xfId="0" applyNumberFormat="1"/>
    <xf numFmtId="164" fontId="0" fillId="0" borderId="0" xfId="0" applyNumberFormat="1"/>
    <xf numFmtId="164" fontId="1" fillId="4" borderId="0" xfId="3" applyNumberFormat="1"/>
    <xf numFmtId="2" fontId="3" fillId="0" borderId="0" xfId="0" applyNumberFormat="1" applyFont="1" applyAlignment="1">
      <alignment horizontal="left"/>
    </xf>
    <xf numFmtId="2" fontId="0" fillId="0" borderId="0" xfId="0" applyNumberFormat="1"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3" applyAlignment="1">
      <alignment horizontal="left" wrapText="1"/>
    </xf>
    <xf numFmtId="0" fontId="1" fillId="4" borderId="0" xfId="3" applyAlignment="1">
      <alignment horizontal="center" wrapText="1"/>
    </xf>
    <xf numFmtId="0" fontId="1" fillId="4" borderId="0" xfId="3" applyAlignment="1">
      <alignment horizontal="left"/>
    </xf>
    <xf numFmtId="0" fontId="7" fillId="5" borderId="0" xfId="5" applyAlignment="1">
      <alignment horizontal="left" wrapText="1"/>
    </xf>
  </cellXfs>
  <cellStyles count="6">
    <cellStyle name="20% - Accent3" xfId="3" builtinId="38"/>
    <cellStyle name="Accent3" xfId="2" builtinId="37"/>
    <cellStyle name="Bad" xfId="1" builtinId="27"/>
    <cellStyle name="Hyperlink" xfId="4" builtinId="8"/>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Edison ATEs</a:t>
            </a:r>
            <a:r>
              <a:rPr lang="en-US" baseline="0"/>
              <a:t> by Wave,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'Edison Company'!$B$54</c:f>
              <c:strCache>
                <c:ptCount val="1"/>
                <c:pt idx="0">
                  <c:v>Wave 1</c:v>
                </c:pt>
              </c:strCache>
            </c:strRef>
          </c:tx>
          <c:spPr>
            <a:ln w="28575" cap="rnd">
              <a:solidFill>
                <a:schemeClr val="accent1"/>
              </a:solidFill>
              <a:round/>
            </a:ln>
            <a:effectLst/>
          </c:spPr>
          <c:marker>
            <c:symbol val="none"/>
          </c:marker>
          <c:val>
            <c:numRef>
              <c:f>'Edison Company'!$B$55:$B$63</c:f>
              <c:numCache>
                <c:formatCode>General</c:formatCode>
                <c:ptCount val="9"/>
                <c:pt idx="0">
                  <c:v>1.3789966032608696</c:v>
                </c:pt>
                <c:pt idx="1">
                  <c:v>1.8139363751079234</c:v>
                </c:pt>
                <c:pt idx="2">
                  <c:v>2.2056777314979428</c:v>
                </c:pt>
                <c:pt idx="3">
                  <c:v>2.17</c:v>
                </c:pt>
                <c:pt idx="4">
                  <c:v>2.57</c:v>
                </c:pt>
                <c:pt idx="5">
                  <c:v>2.54</c:v>
                </c:pt>
                <c:pt idx="6">
                  <c:v>2.9</c:v>
                </c:pt>
                <c:pt idx="7">
                  <c:v>2.63</c:v>
                </c:pt>
                <c:pt idx="8">
                  <c:v>2.57</c:v>
                </c:pt>
              </c:numCache>
            </c:numRef>
          </c:val>
          <c:smooth val="0"/>
          <c:extLst>
            <c:ext xmlns:c16="http://schemas.microsoft.com/office/drawing/2014/chart" uri="{C3380CC4-5D6E-409C-BE32-E72D297353CC}">
              <c16:uniqueId val="{00000000-2A8B-4521-A45C-28095CBA868F}"/>
            </c:ext>
          </c:extLst>
        </c:ser>
        <c:ser>
          <c:idx val="1"/>
          <c:order val="1"/>
          <c:tx>
            <c:strRef>
              <c:f>'Edison Company'!$C$54</c:f>
              <c:strCache>
                <c:ptCount val="1"/>
                <c:pt idx="0">
                  <c:v>Wave 3</c:v>
                </c:pt>
              </c:strCache>
            </c:strRef>
          </c:tx>
          <c:spPr>
            <a:ln w="28575" cap="rnd">
              <a:solidFill>
                <a:schemeClr val="accent2"/>
              </a:solidFill>
              <a:round/>
            </a:ln>
            <a:effectLst/>
          </c:spPr>
          <c:marker>
            <c:symbol val="none"/>
          </c:marker>
          <c:val>
            <c:numRef>
              <c:f>'Edison Company'!$C$55:$C$63</c:f>
              <c:numCache>
                <c:formatCode>General</c:formatCode>
                <c:ptCount val="9"/>
                <c:pt idx="0">
                  <c:v>1.66</c:v>
                </c:pt>
                <c:pt idx="1">
                  <c:v>2.11</c:v>
                </c:pt>
                <c:pt idx="2">
                  <c:v>2.46</c:v>
                </c:pt>
                <c:pt idx="3">
                  <c:v>2.75</c:v>
                </c:pt>
                <c:pt idx="4">
                  <c:v>2.6</c:v>
                </c:pt>
                <c:pt idx="5">
                  <c:v>2.6</c:v>
                </c:pt>
                <c:pt idx="6">
                  <c:v>2.4900000000000002</c:v>
                </c:pt>
              </c:numCache>
            </c:numRef>
          </c:val>
          <c:smooth val="0"/>
          <c:extLst>
            <c:ext xmlns:c16="http://schemas.microsoft.com/office/drawing/2014/chart" uri="{C3380CC4-5D6E-409C-BE32-E72D297353CC}">
              <c16:uniqueId val="{00000001-2A8B-4521-A45C-28095CBA868F}"/>
            </c:ext>
          </c:extLst>
        </c:ser>
        <c:ser>
          <c:idx val="2"/>
          <c:order val="2"/>
          <c:tx>
            <c:strRef>
              <c:f>'Edison Company'!$D$54</c:f>
              <c:strCache>
                <c:ptCount val="1"/>
                <c:pt idx="0">
                  <c:v>Wave 6</c:v>
                </c:pt>
              </c:strCache>
            </c:strRef>
          </c:tx>
          <c:spPr>
            <a:ln w="28575" cap="rnd">
              <a:solidFill>
                <a:schemeClr val="accent3"/>
              </a:solidFill>
              <a:round/>
            </a:ln>
            <a:effectLst/>
          </c:spPr>
          <c:marker>
            <c:symbol val="none"/>
          </c:marker>
          <c:val>
            <c:numRef>
              <c:f>'Edison Company'!$D$55:$D$63</c:f>
              <c:numCache>
                <c:formatCode>General</c:formatCode>
                <c:ptCount val="9"/>
                <c:pt idx="0">
                  <c:v>1.24</c:v>
                </c:pt>
                <c:pt idx="1">
                  <c:v>1.64</c:v>
                </c:pt>
                <c:pt idx="2">
                  <c:v>2</c:v>
                </c:pt>
                <c:pt idx="3">
                  <c:v>2.11</c:v>
                </c:pt>
                <c:pt idx="4">
                  <c:v>2.02</c:v>
                </c:pt>
              </c:numCache>
            </c:numRef>
          </c:val>
          <c:smooth val="0"/>
          <c:extLst>
            <c:ext xmlns:c16="http://schemas.microsoft.com/office/drawing/2014/chart" uri="{C3380CC4-5D6E-409C-BE32-E72D297353CC}">
              <c16:uniqueId val="{00000002-2A8B-4521-A45C-28095CBA868F}"/>
            </c:ext>
          </c:extLst>
        </c:ser>
        <c:ser>
          <c:idx val="3"/>
          <c:order val="3"/>
          <c:tx>
            <c:strRef>
              <c:f>'Edison Company'!$E$54</c:f>
              <c:strCache>
                <c:ptCount val="1"/>
                <c:pt idx="0">
                  <c:v>Wave 7L</c:v>
                </c:pt>
              </c:strCache>
            </c:strRef>
          </c:tx>
          <c:spPr>
            <a:ln w="28575" cap="rnd">
              <a:solidFill>
                <a:schemeClr val="accent4"/>
              </a:solidFill>
              <a:round/>
            </a:ln>
            <a:effectLst/>
          </c:spPr>
          <c:marker>
            <c:symbol val="none"/>
          </c:marker>
          <c:val>
            <c:numRef>
              <c:f>'Edison Company'!$E$55:$E$58</c:f>
              <c:numCache>
                <c:formatCode>General</c:formatCode>
                <c:ptCount val="4"/>
                <c:pt idx="0">
                  <c:v>0.53</c:v>
                </c:pt>
                <c:pt idx="1">
                  <c:v>1</c:v>
                </c:pt>
                <c:pt idx="2">
                  <c:v>1.28</c:v>
                </c:pt>
                <c:pt idx="3">
                  <c:v>1.29</c:v>
                </c:pt>
              </c:numCache>
            </c:numRef>
          </c:val>
          <c:smooth val="0"/>
          <c:extLst>
            <c:ext xmlns:c16="http://schemas.microsoft.com/office/drawing/2014/chart" uri="{C3380CC4-5D6E-409C-BE32-E72D297353CC}">
              <c16:uniqueId val="{00000004-2A8B-4521-A45C-28095CBA868F}"/>
            </c:ext>
          </c:extLst>
        </c:ser>
        <c:ser>
          <c:idx val="4"/>
          <c:order val="4"/>
          <c:tx>
            <c:strRef>
              <c:f>'Edison Company'!$F$54</c:f>
              <c:strCache>
                <c:ptCount val="1"/>
                <c:pt idx="0">
                  <c:v>Wave 7H</c:v>
                </c:pt>
              </c:strCache>
            </c:strRef>
          </c:tx>
          <c:spPr>
            <a:ln w="28575" cap="rnd">
              <a:solidFill>
                <a:schemeClr val="accent5"/>
              </a:solidFill>
              <a:round/>
            </a:ln>
            <a:effectLst/>
          </c:spPr>
          <c:marker>
            <c:symbol val="none"/>
          </c:marker>
          <c:val>
            <c:numRef>
              <c:f>'Edison Company'!$F$55:$F$58</c:f>
              <c:numCache>
                <c:formatCode>General</c:formatCode>
                <c:ptCount val="4"/>
                <c:pt idx="0">
                  <c:v>0.99</c:v>
                </c:pt>
                <c:pt idx="1">
                  <c:v>1.8</c:v>
                </c:pt>
                <c:pt idx="2">
                  <c:v>1.95</c:v>
                </c:pt>
                <c:pt idx="3">
                  <c:v>2.06</c:v>
                </c:pt>
              </c:numCache>
            </c:numRef>
          </c:val>
          <c:smooth val="0"/>
          <c:extLst>
            <c:ext xmlns:c16="http://schemas.microsoft.com/office/drawing/2014/chart" uri="{C3380CC4-5D6E-409C-BE32-E72D297353CC}">
              <c16:uniqueId val="{00000005-2A8B-4521-A45C-28095CBA868F}"/>
            </c:ext>
          </c:extLst>
        </c:ser>
        <c:ser>
          <c:idx val="5"/>
          <c:order val="5"/>
          <c:tx>
            <c:strRef>
              <c:f>'Edison Company'!$G$54</c:f>
              <c:strCache>
                <c:ptCount val="1"/>
                <c:pt idx="0">
                  <c:v>Wave 8</c:v>
                </c:pt>
              </c:strCache>
            </c:strRef>
          </c:tx>
          <c:spPr>
            <a:ln w="28575" cap="rnd">
              <a:solidFill>
                <a:schemeClr val="accent6"/>
              </a:solidFill>
              <a:round/>
            </a:ln>
            <a:effectLst/>
          </c:spPr>
          <c:marker>
            <c:symbol val="none"/>
          </c:marker>
          <c:val>
            <c:numRef>
              <c:f>'Edison Company'!$G$55:$G$57</c:f>
              <c:numCache>
                <c:formatCode>General</c:formatCode>
                <c:ptCount val="3"/>
                <c:pt idx="0">
                  <c:v>0.9</c:v>
                </c:pt>
                <c:pt idx="1">
                  <c:v>1.6</c:v>
                </c:pt>
                <c:pt idx="2">
                  <c:v>1.19</c:v>
                </c:pt>
              </c:numCache>
            </c:numRef>
          </c:val>
          <c:smooth val="0"/>
          <c:extLst>
            <c:ext xmlns:c16="http://schemas.microsoft.com/office/drawing/2014/chart" uri="{C3380CC4-5D6E-409C-BE32-E72D297353CC}">
              <c16:uniqueId val="{00000006-2A8B-4521-A45C-28095CBA868F}"/>
            </c:ext>
          </c:extLst>
        </c:ser>
        <c:ser>
          <c:idx val="6"/>
          <c:order val="6"/>
          <c:tx>
            <c:strRef>
              <c:f>'Edison Company'!$H$54</c:f>
              <c:strCache>
                <c:ptCount val="1"/>
                <c:pt idx="0">
                  <c:v>Wave 9 </c:v>
                </c:pt>
              </c:strCache>
            </c:strRef>
          </c:tx>
          <c:spPr>
            <a:ln w="28575" cap="rnd">
              <a:solidFill>
                <a:schemeClr val="accent1">
                  <a:lumMod val="60000"/>
                </a:schemeClr>
              </a:solidFill>
              <a:round/>
            </a:ln>
            <a:effectLst/>
          </c:spPr>
          <c:marker>
            <c:symbol val="none"/>
          </c:marker>
          <c:val>
            <c:numRef>
              <c:f>'Edison Company'!$H$55:$H$56</c:f>
              <c:numCache>
                <c:formatCode>General</c:formatCode>
                <c:ptCount val="2"/>
                <c:pt idx="0">
                  <c:v>0.34</c:v>
                </c:pt>
                <c:pt idx="1">
                  <c:v>0.92</c:v>
                </c:pt>
              </c:numCache>
            </c:numRef>
          </c:val>
          <c:smooth val="0"/>
          <c:extLst>
            <c:ext xmlns:c16="http://schemas.microsoft.com/office/drawing/2014/chart" uri="{C3380CC4-5D6E-409C-BE32-E72D297353CC}">
              <c16:uniqueId val="{00000007-2A8B-4521-A45C-28095CBA868F}"/>
            </c:ext>
          </c:extLst>
        </c:ser>
        <c:ser>
          <c:idx val="7"/>
          <c:order val="7"/>
          <c:tx>
            <c:strRef>
              <c:f>'Edison Company'!$I$54</c:f>
              <c:strCache>
                <c:ptCount val="1"/>
                <c:pt idx="0">
                  <c:v>Wave 10</c:v>
                </c:pt>
              </c:strCache>
            </c:strRef>
          </c:tx>
          <c:spPr>
            <a:ln w="28575" cap="rnd">
              <a:solidFill>
                <a:schemeClr val="accent2">
                  <a:lumMod val="60000"/>
                </a:schemeClr>
              </a:solidFill>
              <a:round/>
            </a:ln>
            <a:effectLst/>
          </c:spPr>
          <c:marker>
            <c:symbol val="none"/>
          </c:marker>
          <c:val>
            <c:numRef>
              <c:f>'Edison Company'!$I$55:$I$56</c:f>
              <c:numCache>
                <c:formatCode>General</c:formatCode>
                <c:ptCount val="2"/>
                <c:pt idx="0">
                  <c:v>0.56000000000000005</c:v>
                </c:pt>
                <c:pt idx="1">
                  <c:v>0.88</c:v>
                </c:pt>
              </c:numCache>
            </c:numRef>
          </c:val>
          <c:smooth val="0"/>
          <c:extLst>
            <c:ext xmlns:c16="http://schemas.microsoft.com/office/drawing/2014/chart" uri="{C3380CC4-5D6E-409C-BE32-E72D297353CC}">
              <c16:uniqueId val="{00000008-2A8B-4521-A45C-28095CBA868F}"/>
            </c:ext>
          </c:extLst>
        </c:ser>
        <c:ser>
          <c:idx val="8"/>
          <c:order val="8"/>
          <c:tx>
            <c:strRef>
              <c:f>'Edison Company'!$J$54</c:f>
              <c:strCache>
                <c:ptCount val="1"/>
                <c:pt idx="0">
                  <c:v>Wave 11</c:v>
                </c:pt>
              </c:strCache>
            </c:strRef>
          </c:tx>
          <c:spPr>
            <a:ln w="28575" cap="rnd">
              <a:solidFill>
                <a:schemeClr val="accent3">
                  <a:lumMod val="60000"/>
                </a:schemeClr>
              </a:solidFill>
              <a:round/>
            </a:ln>
            <a:effectLst/>
          </c:spPr>
          <c:marker>
            <c:symbol val="none"/>
          </c:marker>
          <c:val>
            <c:numRef>
              <c:f>'Edison Company'!$J$55</c:f>
              <c:numCache>
                <c:formatCode>General</c:formatCode>
                <c:ptCount val="1"/>
                <c:pt idx="0">
                  <c:v>1.2</c:v>
                </c:pt>
              </c:numCache>
            </c:numRef>
          </c:val>
          <c:smooth val="0"/>
          <c:extLst>
            <c:ext xmlns:c16="http://schemas.microsoft.com/office/drawing/2014/chart" uri="{C3380CC4-5D6E-409C-BE32-E72D297353CC}">
              <c16:uniqueId val="{00000009-2A8B-4521-A45C-28095CBA868F}"/>
            </c:ext>
          </c:extLst>
        </c:ser>
        <c:ser>
          <c:idx val="9"/>
          <c:order val="9"/>
          <c:tx>
            <c:strRef>
              <c:f>'Edison Company'!$K$54</c:f>
              <c:strCache>
                <c:ptCount val="1"/>
                <c:pt idx="0">
                  <c:v>Wave 12</c:v>
                </c:pt>
              </c:strCache>
            </c:strRef>
          </c:tx>
          <c:spPr>
            <a:ln w="28575" cap="rnd">
              <a:solidFill>
                <a:schemeClr val="accent4">
                  <a:lumMod val="60000"/>
                </a:schemeClr>
              </a:solidFill>
              <a:round/>
            </a:ln>
            <a:effectLst/>
          </c:spPr>
          <c:marker>
            <c:symbol val="none"/>
          </c:marker>
          <c:val>
            <c:numRef>
              <c:f>'Edison Company'!$K$55</c:f>
              <c:numCache>
                <c:formatCode>General</c:formatCode>
                <c:ptCount val="1"/>
                <c:pt idx="0">
                  <c:v>0.52</c:v>
                </c:pt>
              </c:numCache>
            </c:numRef>
          </c:val>
          <c:smooth val="0"/>
          <c:extLst>
            <c:ext xmlns:c16="http://schemas.microsoft.com/office/drawing/2014/chart" uri="{C3380CC4-5D6E-409C-BE32-E72D297353CC}">
              <c16:uniqueId val="{0000000A-2A8B-4521-A45C-28095CBA868F}"/>
            </c:ext>
          </c:extLst>
        </c:ser>
        <c:dLbls>
          <c:showLegendKey val="0"/>
          <c:showVal val="0"/>
          <c:showCatName val="0"/>
          <c:showSerName val="0"/>
          <c:showPercent val="0"/>
          <c:showBubbleSize val="0"/>
        </c:dLbls>
        <c:smooth val="0"/>
        <c:axId val="955384720"/>
        <c:axId val="955382096"/>
      </c:lineChart>
      <c:catAx>
        <c:axId val="955384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82096"/>
        <c:crosses val="autoZero"/>
        <c:auto val="1"/>
        <c:lblAlgn val="ctr"/>
        <c:lblOffset val="100"/>
        <c:noMultiLvlLbl val="0"/>
      </c:catAx>
      <c:valAx>
        <c:axId val="95538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84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Puget Sound,</a:t>
            </a:r>
            <a:r>
              <a:rPr lang="en-US" baseline="0"/>
              <a:t> Wave 1 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'Puget Sound'!$D$42</c:f>
              <c:strCache>
                <c:ptCount val="1"/>
                <c:pt idx="0">
                  <c:v>Wave 1  Electricity Terminated</c:v>
                </c:pt>
              </c:strCache>
            </c:strRef>
          </c:tx>
          <c:spPr>
            <a:ln w="28575" cap="rnd">
              <a:solidFill>
                <a:schemeClr val="accent4"/>
              </a:solidFill>
              <a:prstDash val="dash"/>
              <a:round/>
            </a:ln>
            <a:effectLst/>
          </c:spPr>
          <c:marker>
            <c:symbol val="none"/>
          </c:marker>
          <c:cat>
            <c:numRef>
              <c:f>'Puget Sound'!$A$43:$A$49</c:f>
              <c:numCache>
                <c:formatCode>General</c:formatCode>
                <c:ptCount val="7"/>
                <c:pt idx="0">
                  <c:v>0</c:v>
                </c:pt>
                <c:pt idx="1">
                  <c:v>1</c:v>
                </c:pt>
                <c:pt idx="2">
                  <c:v>2</c:v>
                </c:pt>
                <c:pt idx="3">
                  <c:v>3</c:v>
                </c:pt>
                <c:pt idx="4">
                  <c:v>4</c:v>
                </c:pt>
                <c:pt idx="5">
                  <c:v>5</c:v>
                </c:pt>
                <c:pt idx="6">
                  <c:v>6</c:v>
                </c:pt>
              </c:numCache>
            </c:numRef>
          </c:cat>
          <c:val>
            <c:numRef>
              <c:f>'Puget Sound'!$D$43:$D$49</c:f>
              <c:numCache>
                <c:formatCode>General</c:formatCode>
                <c:ptCount val="7"/>
                <c:pt idx="0">
                  <c:v>0</c:v>
                </c:pt>
                <c:pt idx="1">
                  <c:v>1.71</c:v>
                </c:pt>
                <c:pt idx="2">
                  <c:v>2</c:v>
                </c:pt>
                <c:pt idx="3">
                  <c:v>1.7</c:v>
                </c:pt>
                <c:pt idx="4">
                  <c:v>1.5</c:v>
                </c:pt>
                <c:pt idx="5">
                  <c:v>1.1000000000000001</c:v>
                </c:pt>
                <c:pt idx="6">
                  <c:v>1</c:v>
                </c:pt>
              </c:numCache>
            </c:numRef>
          </c:val>
          <c:smooth val="0"/>
          <c:extLst>
            <c:ext xmlns:c16="http://schemas.microsoft.com/office/drawing/2014/chart" uri="{C3380CC4-5D6E-409C-BE32-E72D297353CC}">
              <c16:uniqueId val="{00000003-29E1-4DF2-8DD8-7DC503D9C924}"/>
            </c:ext>
          </c:extLst>
        </c:ser>
        <c:ser>
          <c:idx val="4"/>
          <c:order val="1"/>
          <c:tx>
            <c:strRef>
              <c:f>'Puget Sound'!$E$42</c:f>
              <c:strCache>
                <c:ptCount val="1"/>
                <c:pt idx="0">
                  <c:v>Wave 1 Natural Gas Terminated</c:v>
                </c:pt>
              </c:strCache>
            </c:strRef>
          </c:tx>
          <c:spPr>
            <a:ln w="28575" cap="rnd">
              <a:solidFill>
                <a:schemeClr val="accent5"/>
              </a:solidFill>
              <a:prstDash val="dash"/>
              <a:round/>
            </a:ln>
            <a:effectLst/>
          </c:spPr>
          <c:marker>
            <c:symbol val="none"/>
          </c:marker>
          <c:cat>
            <c:numRef>
              <c:f>'Puget Sound'!$A$43:$A$49</c:f>
              <c:numCache>
                <c:formatCode>General</c:formatCode>
                <c:ptCount val="7"/>
                <c:pt idx="0">
                  <c:v>0</c:v>
                </c:pt>
                <c:pt idx="1">
                  <c:v>1</c:v>
                </c:pt>
                <c:pt idx="2">
                  <c:v>2</c:v>
                </c:pt>
                <c:pt idx="3">
                  <c:v>3</c:v>
                </c:pt>
                <c:pt idx="4">
                  <c:v>4</c:v>
                </c:pt>
                <c:pt idx="5">
                  <c:v>5</c:v>
                </c:pt>
                <c:pt idx="6">
                  <c:v>6</c:v>
                </c:pt>
              </c:numCache>
            </c:numRef>
          </c:cat>
          <c:val>
            <c:numRef>
              <c:f>'Puget Sound'!$E$43:$E$49</c:f>
              <c:numCache>
                <c:formatCode>General</c:formatCode>
                <c:ptCount val="7"/>
                <c:pt idx="0">
                  <c:v>0</c:v>
                </c:pt>
                <c:pt idx="1">
                  <c:v>1.17</c:v>
                </c:pt>
                <c:pt idx="2">
                  <c:v>1.46</c:v>
                </c:pt>
                <c:pt idx="3">
                  <c:v>0.9</c:v>
                </c:pt>
                <c:pt idx="4">
                  <c:v>1.3</c:v>
                </c:pt>
                <c:pt idx="5">
                  <c:v>1.3</c:v>
                </c:pt>
                <c:pt idx="6">
                  <c:v>1.1000000000000001</c:v>
                </c:pt>
              </c:numCache>
            </c:numRef>
          </c:val>
          <c:smooth val="0"/>
          <c:extLst>
            <c:ext xmlns:c16="http://schemas.microsoft.com/office/drawing/2014/chart" uri="{C3380CC4-5D6E-409C-BE32-E72D297353CC}">
              <c16:uniqueId val="{00000004-29E1-4DF2-8DD8-7DC503D9C924}"/>
            </c:ext>
          </c:extLst>
        </c:ser>
        <c:ser>
          <c:idx val="1"/>
          <c:order val="2"/>
          <c:tx>
            <c:strRef>
              <c:f>'Puget Sound'!$B$42</c:f>
              <c:strCache>
                <c:ptCount val="1"/>
                <c:pt idx="0">
                  <c:v>Wave 1 Electricity</c:v>
                </c:pt>
              </c:strCache>
            </c:strRef>
          </c:tx>
          <c:spPr>
            <a:ln w="28575" cap="rnd">
              <a:solidFill>
                <a:schemeClr val="accent2"/>
              </a:solidFill>
              <a:round/>
            </a:ln>
            <a:effectLst/>
          </c:spPr>
          <c:marker>
            <c:symbol val="none"/>
          </c:marker>
          <c:cat>
            <c:numRef>
              <c:f>'Puget Sound'!$A$43:$A$49</c:f>
              <c:numCache>
                <c:formatCode>General</c:formatCode>
                <c:ptCount val="7"/>
                <c:pt idx="0">
                  <c:v>0</c:v>
                </c:pt>
                <c:pt idx="1">
                  <c:v>1</c:v>
                </c:pt>
                <c:pt idx="2">
                  <c:v>2</c:v>
                </c:pt>
                <c:pt idx="3">
                  <c:v>3</c:v>
                </c:pt>
                <c:pt idx="4">
                  <c:v>4</c:v>
                </c:pt>
                <c:pt idx="5">
                  <c:v>5</c:v>
                </c:pt>
                <c:pt idx="6">
                  <c:v>6</c:v>
                </c:pt>
              </c:numCache>
            </c:numRef>
          </c:cat>
          <c:val>
            <c:numRef>
              <c:f>'Puget Sound'!$B$43:$B$49</c:f>
              <c:numCache>
                <c:formatCode>General</c:formatCode>
                <c:ptCount val="7"/>
                <c:pt idx="0">
                  <c:v>0</c:v>
                </c:pt>
                <c:pt idx="1">
                  <c:v>1.71</c:v>
                </c:pt>
                <c:pt idx="2">
                  <c:v>2</c:v>
                </c:pt>
                <c:pt idx="3">
                  <c:v>2.8</c:v>
                </c:pt>
                <c:pt idx="4">
                  <c:v>3</c:v>
                </c:pt>
                <c:pt idx="5">
                  <c:v>3</c:v>
                </c:pt>
                <c:pt idx="6">
                  <c:v>3</c:v>
                </c:pt>
              </c:numCache>
            </c:numRef>
          </c:val>
          <c:smooth val="0"/>
          <c:extLst>
            <c:ext xmlns:c16="http://schemas.microsoft.com/office/drawing/2014/chart" uri="{C3380CC4-5D6E-409C-BE32-E72D297353CC}">
              <c16:uniqueId val="{00000001-29E1-4DF2-8DD8-7DC503D9C924}"/>
            </c:ext>
          </c:extLst>
        </c:ser>
        <c:ser>
          <c:idx val="2"/>
          <c:order val="3"/>
          <c:tx>
            <c:strRef>
              <c:f>'Puget Sound'!$C$42</c:f>
              <c:strCache>
                <c:ptCount val="1"/>
                <c:pt idx="0">
                  <c:v>Wave 1 Gas</c:v>
                </c:pt>
              </c:strCache>
            </c:strRef>
          </c:tx>
          <c:spPr>
            <a:ln w="28575" cap="rnd">
              <a:solidFill>
                <a:schemeClr val="accent3"/>
              </a:solidFill>
              <a:round/>
            </a:ln>
            <a:effectLst/>
          </c:spPr>
          <c:marker>
            <c:symbol val="none"/>
          </c:marker>
          <c:cat>
            <c:numRef>
              <c:f>'Puget Sound'!$A$43:$A$49</c:f>
              <c:numCache>
                <c:formatCode>General</c:formatCode>
                <c:ptCount val="7"/>
                <c:pt idx="0">
                  <c:v>0</c:v>
                </c:pt>
                <c:pt idx="1">
                  <c:v>1</c:v>
                </c:pt>
                <c:pt idx="2">
                  <c:v>2</c:v>
                </c:pt>
                <c:pt idx="3">
                  <c:v>3</c:v>
                </c:pt>
                <c:pt idx="4">
                  <c:v>4</c:v>
                </c:pt>
                <c:pt idx="5">
                  <c:v>5</c:v>
                </c:pt>
                <c:pt idx="6">
                  <c:v>6</c:v>
                </c:pt>
              </c:numCache>
            </c:numRef>
          </c:cat>
          <c:val>
            <c:numRef>
              <c:f>'Puget Sound'!$C$43:$C$49</c:f>
              <c:numCache>
                <c:formatCode>General</c:formatCode>
                <c:ptCount val="7"/>
                <c:pt idx="0">
                  <c:v>0</c:v>
                </c:pt>
                <c:pt idx="1">
                  <c:v>1.17</c:v>
                </c:pt>
                <c:pt idx="2">
                  <c:v>1.46</c:v>
                </c:pt>
                <c:pt idx="3">
                  <c:v>1.3</c:v>
                </c:pt>
                <c:pt idx="4">
                  <c:v>1.5</c:v>
                </c:pt>
                <c:pt idx="5">
                  <c:v>1.6</c:v>
                </c:pt>
                <c:pt idx="6">
                  <c:v>1.6</c:v>
                </c:pt>
              </c:numCache>
            </c:numRef>
          </c:val>
          <c:smooth val="0"/>
          <c:extLst>
            <c:ext xmlns:c16="http://schemas.microsoft.com/office/drawing/2014/chart" uri="{C3380CC4-5D6E-409C-BE32-E72D297353CC}">
              <c16:uniqueId val="{00000002-29E1-4DF2-8DD8-7DC503D9C924}"/>
            </c:ext>
          </c:extLst>
        </c:ser>
        <c:dLbls>
          <c:showLegendKey val="0"/>
          <c:showVal val="0"/>
          <c:showCatName val="0"/>
          <c:showSerName val="0"/>
          <c:showPercent val="0"/>
          <c:showBubbleSize val="0"/>
        </c:dLbls>
        <c:smooth val="0"/>
        <c:axId val="909111320"/>
        <c:axId val="909106728"/>
      </c:lineChart>
      <c:catAx>
        <c:axId val="90911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06728"/>
        <c:crosses val="autoZero"/>
        <c:auto val="1"/>
        <c:lblAlgn val="ctr"/>
        <c:lblOffset val="100"/>
        <c:noMultiLvlLbl val="0"/>
      </c:catAx>
      <c:valAx>
        <c:axId val="9091067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1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1</xdr:colOff>
      <xdr:row>53</xdr:row>
      <xdr:rowOff>1120</xdr:rowOff>
    </xdr:from>
    <xdr:to>
      <xdr:col>16</xdr:col>
      <xdr:colOff>638736</xdr:colOff>
      <xdr:row>67</xdr:row>
      <xdr:rowOff>77320</xdr:rowOff>
    </xdr:to>
    <xdr:graphicFrame macro="">
      <xdr:nvGraphicFramePr>
        <xdr:cNvPr id="6" name="Chart 5">
          <a:extLst>
            <a:ext uri="{FF2B5EF4-FFF2-40B4-BE49-F238E27FC236}">
              <a16:creationId xmlns:a16="http://schemas.microsoft.com/office/drawing/2014/main" id="{33FCC1BB-6DFA-4176-87A7-AE5DF1DE0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19050</xdr:colOff>
      <xdr:row>1</xdr:row>
      <xdr:rowOff>19050</xdr:rowOff>
    </xdr:from>
    <xdr:to>
      <xdr:col>30</xdr:col>
      <xdr:colOff>362763</xdr:colOff>
      <xdr:row>17</xdr:row>
      <xdr:rowOff>133791</xdr:rowOff>
    </xdr:to>
    <xdr:pic>
      <xdr:nvPicPr>
        <xdr:cNvPr id="2" name="Picture 1">
          <a:extLst>
            <a:ext uri="{FF2B5EF4-FFF2-40B4-BE49-F238E27FC236}">
              <a16:creationId xmlns:a16="http://schemas.microsoft.com/office/drawing/2014/main" id="{F93A8112-DEF1-4B06-BD47-9AE82BF96EA2}"/>
            </a:ext>
          </a:extLst>
        </xdr:cNvPr>
        <xdr:cNvPicPr>
          <a:picLocks noChangeAspect="1"/>
        </xdr:cNvPicPr>
      </xdr:nvPicPr>
      <xdr:blipFill>
        <a:blip xmlns:r="http://schemas.openxmlformats.org/officeDocument/2006/relationships" r:embed="rId1"/>
        <a:stretch>
          <a:fillRect/>
        </a:stretch>
      </xdr:blipFill>
      <xdr:spPr>
        <a:xfrm>
          <a:off x="24441150" y="209550"/>
          <a:ext cx="5830114" cy="31627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32831</xdr:colOff>
      <xdr:row>40</xdr:row>
      <xdr:rowOff>12514</xdr:rowOff>
    </xdr:from>
    <xdr:to>
      <xdr:col>16</xdr:col>
      <xdr:colOff>119164</xdr:colOff>
      <xdr:row>54</xdr:row>
      <xdr:rowOff>88714</xdr:rowOff>
    </xdr:to>
    <xdr:graphicFrame macro="">
      <xdr:nvGraphicFramePr>
        <xdr:cNvPr id="2" name="Chart 1">
          <a:extLst>
            <a:ext uri="{FF2B5EF4-FFF2-40B4-BE49-F238E27FC236}">
              <a16:creationId xmlns:a16="http://schemas.microsoft.com/office/drawing/2014/main" id="{27B5817F-4A59-4668-90F8-094068BA1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oracle.com/us/industries/utilities/2012-ipl-residential-comparision-3631933.pdf?elqTrackId=0a359e9911d44e6b8d415845e6524649&amp;elqaid=105477&amp;elqat=2"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oracle.com/us/industries/utilities/beh-prog-impact-eval-5225430.pdf?elqTrackId=768f49e33b3f4af7be87ec99ca3f3dfb&amp;elqaid=105477&amp;elqat=2" TargetMode="External"/><Relationship Id="rId3" Type="http://schemas.openxmlformats.org/officeDocument/2006/relationships/hyperlink" Target="https://www.oracle.com/us/industries/utilities/beh-prog-impact-eval-5225430.pdf?elqTrackId=768f49e33b3f4af7be87ec99ca3f3dfb&amp;elqaid=105477&amp;elqat=2" TargetMode="External"/><Relationship Id="rId7" Type="http://schemas.openxmlformats.org/officeDocument/2006/relationships/hyperlink" Target="https://www.oracle.com/us/industries/utilities/beh-prog-impact-eval-5225430.pdf?elqTrackId=768f49e33b3f4af7be87ec99ca3f3dfb&amp;elqaid=105477&amp;elqat=2" TargetMode="External"/><Relationship Id="rId2" Type="http://schemas.openxmlformats.org/officeDocument/2006/relationships/hyperlink" Target="https://www.oracle.com/us/industries/utilities/beh-prog-impact-eval-5225430.pdf?elqTrackId=768f49e33b3f4af7be87ec99ca3f3dfb&amp;elqaid=105477&amp;elqat=2" TargetMode="External"/><Relationship Id="rId1" Type="http://schemas.openxmlformats.org/officeDocument/2006/relationships/hyperlink" Target="https://www.oracle.com/us/industries/utilities/beh-prog-impact-eval-5225430.pdf?elqTrackId=768f49e33b3f4af7be87ec99ca3f3dfb&amp;elqaid=105477&amp;elqat=2" TargetMode="External"/><Relationship Id="rId6" Type="http://schemas.openxmlformats.org/officeDocument/2006/relationships/hyperlink" Target="https://www.oracle.com/us/industries/utilities/beh-prog-impact-eval-5225430.pdf?elqTrackId=768f49e33b3f4af7be87ec99ca3f3dfb&amp;elqaid=105477&amp;elqat=2" TargetMode="External"/><Relationship Id="rId5" Type="http://schemas.openxmlformats.org/officeDocument/2006/relationships/hyperlink" Target="https://www.oracle.com/us/industries/utilities/beh-prog-impact-eval-5225430.pdf?elqTrackId=768f49e33b3f4af7be87ec99ca3f3dfb&amp;elqaid=105477&amp;elqat=2" TargetMode="External"/><Relationship Id="rId10" Type="http://schemas.openxmlformats.org/officeDocument/2006/relationships/hyperlink" Target="https://www.oracle.com/us/industries/utilities/beh-prog-impact-eval-5225430.pdf?elqTrackId=768f49e33b3f4af7be87ec99ca3f3dfb&amp;elqaid=105477&amp;elqat=2" TargetMode="External"/><Relationship Id="rId4" Type="http://schemas.openxmlformats.org/officeDocument/2006/relationships/hyperlink" Target="https://www.oracle.com/us/industries/utilities/beh-prog-impact-eval-5225430.pdf?elqTrackId=768f49e33b3f4af7be87ec99ca3f3dfb&amp;elqaid=105477&amp;elqat=2" TargetMode="External"/><Relationship Id="rId9" Type="http://schemas.openxmlformats.org/officeDocument/2006/relationships/hyperlink" Target="https://www.oracle.com/us/industries/utilities/beh-prog-impact-eval-5225430.pdf?elqTrackId=768f49e33b3f4af7be87ec99ca3f3dfb&amp;elqaid=105477&amp;elqat=2"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racle.com/us/industries/utilities/peco-py6-annual-rp-ppuc-5225451.pdf?elqTrackId=8e216bc37e9d4584a169d22dfaa341dc&amp;elqaid=105477&amp;elqat=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oracle.com/us/industries/utilities/pge-home-energy-validation-3696266.pdf?elqTrackId=6e86ae0cab4d41e3827fe68d17e5e1ed&amp;elqaid=105477&amp;elqat=2" TargetMode="External"/><Relationship Id="rId2" Type="http://schemas.openxmlformats.org/officeDocument/2006/relationships/hyperlink" Target="https://www.oracle.com/us/industries/utilities/evaluation-pacific-gas-company-3631944.pdf?elqTrackId=7cdf4200537b41f680efdeae6852fd57&amp;elqaid=105477&amp;elqat=2" TargetMode="External"/><Relationship Id="rId1" Type="http://schemas.openxmlformats.org/officeDocument/2006/relationships/hyperlink" Target="https://www.oracle.com/us/industries/utilities/evaluation-pacific-gas-company-3631944.pdf?elqTrackId=7cdf4200537b41f680efdeae6852fd57&amp;elqaid=105477&amp;elqat=2" TargetMode="External"/><Relationship Id="rId5" Type="http://schemas.openxmlformats.org/officeDocument/2006/relationships/hyperlink" Target="https://www.oracle.com/us/industries/utilities/pge-home-energy-validation-3696266.pdf?elqTrackId=6e86ae0cab4d41e3827fe68d17e5e1ed&amp;elqaid=105477&amp;elqat=2" TargetMode="External"/><Relationship Id="rId4" Type="http://schemas.openxmlformats.org/officeDocument/2006/relationships/hyperlink" Target="https://www.oracle.com/us/industries/utilities/validation-2014-pacific-gas-3697543.pdf?elqTrackId=4a9d8135d3084e93b849d23a43a6b0a0&amp;elqaid=105477&amp;elqat=6"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oracle.com/us/industries/utilities/herp-puget-sound-energy-3628986.pdf?elqTrackId=8738f12977104ae5a71a245486923743&amp;elqaid=105477&amp;elqat=2" TargetMode="External"/><Relationship Id="rId2" Type="http://schemas.openxmlformats.org/officeDocument/2006/relationships/hyperlink" Target="https://www.oracle.com/us/industries/utilities/puget-sound-energy-home-3631948.pdf?elqTrackId=9f2084d734674da1878937b1ae141a66&amp;elqaid=105477&amp;elqat=2" TargetMode="External"/><Relationship Id="rId1" Type="http://schemas.openxmlformats.org/officeDocument/2006/relationships/hyperlink" Target="https://www.oracle.com/us/industries/utilities/puget-sound-energy-pse-3631987.pdf?elqTrackId=c15394cc915c4a8eadd8aa321d7fbe7c&amp;elqaid=105477&amp;elqat=5" TargetMode="External"/><Relationship Id="rId6" Type="http://schemas.openxmlformats.org/officeDocument/2006/relationships/drawing" Target="../drawings/drawing3.xml"/><Relationship Id="rId5" Type="http://schemas.openxmlformats.org/officeDocument/2006/relationships/hyperlink" Target="https://www.oracle.com/us/industries/utilities/home-energy-reports-err-2015-3697558.pdf?elqTrackId=a772f93315f040a494e91c6487e7fc72&amp;elqaid=105477&amp;elqat=2" TargetMode="External"/><Relationship Id="rId4" Type="http://schemas.openxmlformats.org/officeDocument/2006/relationships/hyperlink" Target="https://www.oracle.com/us/industries/utilities/dnv-puget-sound-energy-3697538.pdf?elqTrackId=7a0d421b0b5747259422296ff8da6dfb&amp;elqaid=105477&amp;elqat=2"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racle.com/us/industries/utilities/seattle-city-light-energy-report-3697557.pdf?elqTrackId=f422763d75df481a8968d375eeb0c904&amp;elqaid=105477&amp;elqat=3"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racle.com/us/industries/utilities/fnl-ann-rp-penn-py4-ppc-5225454.pdf?elqTrackId=e112cf0e991847b788fa3843417a208b&amp;elqaid=105477&amp;elqat=2"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oracle.com/us/industries/utilities/smud-home-energy-rpt-program-3631971.pdf?elqTrackId=3d690ee58e864e998e7e58f8146029d2&amp;elqaid=105477&amp;elqat=2"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oracle.com/us/industries/utilities/southern-cali-edision-home-energy-3697544.pdf?elqTrackId=6dc4e62383a94aef871c733bb9939942&amp;elqaid=105477&amp;elqat=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oracle.com/us/industries/utilities/navigant-aep-ohio-2015-3697501.pdf?elqTrackId=e364b91e136d4c22aefeb92b0049a43f&amp;elqaid=105477&amp;elqat=2" TargetMode="External"/><Relationship Id="rId2" Type="http://schemas.openxmlformats.org/officeDocument/2006/relationships/hyperlink" Target="https://www.oracle.com/us/industries/utilities/home-energy-reports-program-3631943.pdf?elqTrackId=4eb63e15009440a6bc7273229c5667c9&amp;elqaid=105477&amp;elqat=2" TargetMode="External"/><Relationship Id="rId1" Type="http://schemas.openxmlformats.org/officeDocument/2006/relationships/hyperlink" Target="https://www.oracle.com/us/industries/utilities/oh-navigant-aep-2012-3631979.pdf?elqTrackId=8a96e82a95ea4c41a937b44530dac8f1&amp;elqaid=105477&amp;elqat=2" TargetMode="External"/><Relationship Id="rId6" Type="http://schemas.openxmlformats.org/officeDocument/2006/relationships/hyperlink" Target="https://www.oracle.com/us/industries/utilities/her-prog-eval-rp-2017-5225425.pdf?elqTrackId=09d53f42e424408e87fdb67f72e931bf&amp;elqaid=105477&amp;elqat=8" TargetMode="External"/><Relationship Id="rId5" Type="http://schemas.openxmlformats.org/officeDocument/2006/relationships/hyperlink" Target="https://www.oracle.com/us/industries/utilities/her-prog-eval-rp-2016-5225424.pdf?elqTrackId=8b1bf2e3fee54b8ea09b5ab3ecfa26a7&amp;elqaid=105477&amp;elqat=3" TargetMode="External"/><Relationship Id="rId4" Type="http://schemas.openxmlformats.org/officeDocument/2006/relationships/hyperlink" Target="https://www.oracle.com/us/industries/utilities/navigant-aep-ohio-report-3697546.pdf?elqTrackId=eecbe0b2f5054e6fa9af152e513b2bdf&amp;elqaid=105477&amp;elqat=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racle.com/us/industries/utilities/baltimore-gas-electric-2015-3696268.pdf?elqTrackId=d9f2be6b24db46edabf062fd91966946&amp;elqaid=105477&amp;elqat=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racle.com/us/industries/utilities/energy-efficiency-pr-port-ar-2016-5225432.pdf?elqTrackId=a0aba0da92ac4c5ba6cfdc56f7524630&amp;elqaid=105477&amp;elqat=2"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oracle.com/us/industries/utilities/comed-her-per-ee-py9-5278106.pdf?elqTrackId=e08e285733c540cd909ff560fff639d9&amp;elqaid=105477&amp;elqat=2" TargetMode="External"/><Relationship Id="rId3" Type="http://schemas.openxmlformats.org/officeDocument/2006/relationships/hyperlink" Target="https://www.oracle.com/us/industries/utilities/comed-evaluation-rpt-home-energy-3631972.pdf?elqTrackId=bced4abe3a8346c79dd36425b9022774&amp;elqaid=105477&amp;elqat=2" TargetMode="External"/><Relationship Id="rId7" Type="http://schemas.openxmlformats.org/officeDocument/2006/relationships/hyperlink" Target="https://www.ilsag.info/wp-content/uploads/SAG_files/Evaluation_Documents/ComEd/ComEd_EPY7_Evaluation_Reports/ComEd_HER_Opower_PY7_Evaluation_Report_2016-02-15_Final.pdf" TargetMode="External"/><Relationship Id="rId2" Type="http://schemas.openxmlformats.org/officeDocument/2006/relationships/hyperlink" Target="https://www.oracle.com/us/industries/utilities/nav-y3-home-energy-eval-rpt-3631974.pdf?elqTrackId=b2f26d7381cb4b24bfd1ae4099a4ac1e&amp;elqaid=105477&amp;elqat=2" TargetMode="External"/><Relationship Id="rId1" Type="http://schemas.openxmlformats.org/officeDocument/2006/relationships/hyperlink" Target="https://www.oracle.com/us/industries/utilities/energy-efficiency-dr-py2-5225419.pdf?elqTrackId=83bd84ed7d5342c7aa7baf8cc8a9cec5&amp;elqaid=105477&amp;elqat=2" TargetMode="External"/><Relationship Id="rId6" Type="http://schemas.openxmlformats.org/officeDocument/2006/relationships/hyperlink" Target="https://www.oracle.com/us/industries/utilities/comed-her-per-py8-5225435.pdf?elqTrackId=7a36cb21700844fda1ffff5f1fa80a41&amp;elqaid=105477&amp;elqat=2" TargetMode="External"/><Relationship Id="rId5" Type="http://schemas.openxmlformats.org/officeDocument/2006/relationships/hyperlink" Target="https://www.oracle.com/us/industries/utilities/energy-efficiency-demand-reponse-3696264.pdf?elqTrackId=f5a3d683749542d69aef5f24c55f2904&amp;elqaid=105477&amp;elqat=2" TargetMode="External"/><Relationship Id="rId10" Type="http://schemas.openxmlformats.org/officeDocument/2006/relationships/drawing" Target="../drawings/drawing1.xml"/><Relationship Id="rId4" Type="http://schemas.openxmlformats.org/officeDocument/2006/relationships/hyperlink" Target="https://www.oracle.com/us/industries/utilities/energy-efficiency-demand-response-3696251.pdf?elqTrackId=2a5ff08979834c259cd383ab12125384&amp;elqaid=105477&amp;elqat=2"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DE0EC-1715-458D-BB44-9923761EACD7}">
  <dimension ref="A1:U345"/>
  <sheetViews>
    <sheetView tabSelected="1" topLeftCell="A242" zoomScale="83" workbookViewId="0">
      <selection activeCell="I255" sqref="I255"/>
    </sheetView>
  </sheetViews>
  <sheetFormatPr defaultRowHeight="14.4" x14ac:dyDescent="0.3"/>
  <cols>
    <col min="1" max="1" width="10" customWidth="1"/>
    <col min="4" max="4" width="11.33203125" customWidth="1"/>
    <col min="5" max="7" width="14.77734375" customWidth="1"/>
    <col min="8" max="8" width="14.33203125" customWidth="1"/>
    <col min="9" max="9" width="49.6640625" customWidth="1"/>
    <col min="10" max="10" width="19.77734375" style="23" customWidth="1"/>
    <col min="11" max="11" width="27.33203125" style="29" customWidth="1"/>
    <col min="12" max="12" width="17.33203125" style="23" customWidth="1"/>
    <col min="15" max="16" width="13.5546875" customWidth="1"/>
    <col min="20" max="20" width="15.33203125" customWidth="1"/>
    <col min="22" max="22" width="12" bestFit="1" customWidth="1"/>
  </cols>
  <sheetData>
    <row r="1" spans="1:21" x14ac:dyDescent="0.3">
      <c r="A1" s="3" t="s">
        <v>58</v>
      </c>
      <c r="B1" s="3" t="s">
        <v>59</v>
      </c>
      <c r="C1" s="3" t="s">
        <v>60</v>
      </c>
      <c r="D1" s="3" t="s">
        <v>61</v>
      </c>
      <c r="E1" s="3" t="s">
        <v>981</v>
      </c>
      <c r="F1" s="3" t="s">
        <v>62</v>
      </c>
      <c r="G1" s="3" t="s">
        <v>984</v>
      </c>
      <c r="H1" s="3" t="s">
        <v>63</v>
      </c>
      <c r="I1" s="3" t="s">
        <v>64</v>
      </c>
      <c r="J1" s="24" t="s">
        <v>2</v>
      </c>
      <c r="K1" s="28" t="s">
        <v>975</v>
      </c>
      <c r="L1" s="24" t="s">
        <v>978</v>
      </c>
      <c r="M1" s="3" t="s">
        <v>1</v>
      </c>
      <c r="N1" s="24" t="s">
        <v>979</v>
      </c>
      <c r="O1" s="3" t="s">
        <v>68</v>
      </c>
      <c r="P1" s="24" t="s">
        <v>980</v>
      </c>
      <c r="Q1" s="3" t="s">
        <v>65</v>
      </c>
      <c r="R1" s="3" t="s">
        <v>13</v>
      </c>
      <c r="S1" s="3" t="s">
        <v>66</v>
      </c>
      <c r="T1" s="3" t="s">
        <v>126</v>
      </c>
      <c r="U1" s="3" t="s">
        <v>73</v>
      </c>
    </row>
    <row r="2" spans="1:21" x14ac:dyDescent="0.3">
      <c r="A2" t="s">
        <v>145</v>
      </c>
      <c r="B2" t="s">
        <v>12</v>
      </c>
      <c r="C2">
        <v>2012</v>
      </c>
      <c r="D2" t="s">
        <v>19</v>
      </c>
      <c r="E2" t="s">
        <v>149</v>
      </c>
      <c r="F2" t="s">
        <v>983</v>
      </c>
      <c r="G2" t="s">
        <v>982</v>
      </c>
      <c r="H2" t="s">
        <v>20</v>
      </c>
      <c r="I2" t="s">
        <v>813</v>
      </c>
      <c r="J2" s="23" t="str">
        <f>IF(OR(ISNUMBER(SEARCH("High",I2)), ISNUMBER(SEARCH("high",I2)), ISNUMBER(SEARCH("top",I2)), ISNUMBER(SEARCH("Top",I2))),"High", IF(OR(ISNUMBER(SEARCH("Low",I2)), ISNUMBER(SEARCH("low",I2)), ISNUMBER(SEARCH("Bottom",I2))), "Low",""))</f>
        <v>High</v>
      </c>
      <c r="K2" s="29">
        <v>19888.599999999999</v>
      </c>
      <c r="L2" s="23" t="str">
        <f t="shared" ref="L2:L33" si="0">IF(ISNUMBER(FIND("Bi-monthly",H2)),"6", IF(ISNUMBER(FIND("Monthly",H2)), "12", IF(OR(ISNUMBER(SEARCH("Quarterly",H2)), ISNUMBER(SEARCH("four",H2))), "4", -1)))</f>
        <v>6</v>
      </c>
      <c r="M2">
        <v>1.93</v>
      </c>
      <c r="N2" t="str">
        <f>RIGHT(T2,4)</f>
        <v>2011</v>
      </c>
      <c r="O2">
        <v>1</v>
      </c>
      <c r="P2">
        <f t="shared" ref="P2:P65" si="1">IFERROR(IF(AND(K2&gt;0,L2&gt;0,M2&gt;0,N2&gt;0,O2&gt;0),1,0),0)</f>
        <v>1</v>
      </c>
      <c r="Q2">
        <v>129027</v>
      </c>
      <c r="R2">
        <v>63967</v>
      </c>
      <c r="S2">
        <v>0.06</v>
      </c>
      <c r="T2" t="s">
        <v>22</v>
      </c>
      <c r="U2" t="s">
        <v>157</v>
      </c>
    </row>
    <row r="3" spans="1:21" x14ac:dyDescent="0.3">
      <c r="A3" t="s">
        <v>145</v>
      </c>
      <c r="B3" t="s">
        <v>12</v>
      </c>
      <c r="C3">
        <v>2012</v>
      </c>
      <c r="D3" t="s">
        <v>19</v>
      </c>
      <c r="E3" t="s">
        <v>149</v>
      </c>
      <c r="F3" t="s">
        <v>983</v>
      </c>
      <c r="G3" t="s">
        <v>982</v>
      </c>
      <c r="H3" t="s">
        <v>20</v>
      </c>
      <c r="I3" t="s">
        <v>812</v>
      </c>
      <c r="J3" s="23" t="str">
        <f t="shared" ref="J3:J61" si="2">IF(OR(ISNUMBER(SEARCH("High",I3)), ISNUMBER(SEARCH("high",I3)), ISNUMBER(SEARCH("top",I3)), ISNUMBER(SEARCH("Top",I3))),"High", IF(OR(ISNUMBER(SEARCH("Low",I3)), ISNUMBER(SEARCH("low",I3)), ISNUMBER(SEARCH("Bottom",I3))), "Low",""))</f>
        <v>Low</v>
      </c>
      <c r="K3" s="29">
        <v>15386.72</v>
      </c>
      <c r="L3" s="23" t="str">
        <f t="shared" si="0"/>
        <v>6</v>
      </c>
      <c r="M3">
        <v>1.28</v>
      </c>
      <c r="N3" t="str">
        <f t="shared" ref="N3:N66" si="3">RIGHT(T3,4)</f>
        <v>2011</v>
      </c>
      <c r="O3">
        <v>1</v>
      </c>
      <c r="P3">
        <f t="shared" si="1"/>
        <v>1</v>
      </c>
      <c r="Q3">
        <v>20806</v>
      </c>
      <c r="R3">
        <v>18565</v>
      </c>
      <c r="S3">
        <v>0.18</v>
      </c>
      <c r="T3" t="s">
        <v>22</v>
      </c>
      <c r="U3" t="s">
        <v>157</v>
      </c>
    </row>
    <row r="4" spans="1:21" x14ac:dyDescent="0.3">
      <c r="A4" t="s">
        <v>145</v>
      </c>
      <c r="B4" t="s">
        <v>12</v>
      </c>
      <c r="C4">
        <v>2012</v>
      </c>
      <c r="D4" t="s">
        <v>19</v>
      </c>
      <c r="E4" t="s">
        <v>149</v>
      </c>
      <c r="F4" t="s">
        <v>983</v>
      </c>
      <c r="G4" t="s">
        <v>982</v>
      </c>
      <c r="H4" t="s">
        <v>151</v>
      </c>
      <c r="I4" t="s">
        <v>811</v>
      </c>
      <c r="J4" s="23" t="s">
        <v>976</v>
      </c>
      <c r="K4" s="29">
        <v>11294.11</v>
      </c>
      <c r="L4" s="23" t="str">
        <f t="shared" si="0"/>
        <v>4</v>
      </c>
      <c r="M4">
        <v>0.85</v>
      </c>
      <c r="N4" t="str">
        <f t="shared" si="3"/>
        <v>2011</v>
      </c>
      <c r="O4">
        <v>1</v>
      </c>
      <c r="P4">
        <f t="shared" si="1"/>
        <v>1</v>
      </c>
      <c r="Q4">
        <v>66161</v>
      </c>
      <c r="R4">
        <v>23034</v>
      </c>
      <c r="S4">
        <v>0.13</v>
      </c>
      <c r="T4" t="s">
        <v>22</v>
      </c>
      <c r="U4" t="s">
        <v>157</v>
      </c>
    </row>
    <row r="5" spans="1:21" x14ac:dyDescent="0.3">
      <c r="A5" t="s">
        <v>145</v>
      </c>
      <c r="B5" t="s">
        <v>12</v>
      </c>
      <c r="C5">
        <v>2012</v>
      </c>
      <c r="D5" t="s">
        <v>19</v>
      </c>
      <c r="E5" t="s">
        <v>149</v>
      </c>
      <c r="F5" t="s">
        <v>983</v>
      </c>
      <c r="G5" t="s">
        <v>982</v>
      </c>
      <c r="H5" t="s">
        <v>20</v>
      </c>
      <c r="I5" t="s">
        <v>814</v>
      </c>
      <c r="J5" s="23" t="s">
        <v>977</v>
      </c>
      <c r="K5" s="29">
        <v>17218.93</v>
      </c>
      <c r="L5" s="23" t="str">
        <f t="shared" si="0"/>
        <v>6</v>
      </c>
      <c r="M5">
        <v>1.69</v>
      </c>
      <c r="N5" t="str">
        <f t="shared" si="3"/>
        <v>2011</v>
      </c>
      <c r="O5">
        <v>1</v>
      </c>
      <c r="P5">
        <f t="shared" si="1"/>
        <v>1</v>
      </c>
      <c r="Q5">
        <v>215994</v>
      </c>
      <c r="R5">
        <v>105566</v>
      </c>
      <c r="S5">
        <v>0.05</v>
      </c>
      <c r="T5" t="s">
        <v>22</v>
      </c>
      <c r="U5" t="s">
        <v>157</v>
      </c>
    </row>
    <row r="6" spans="1:21" x14ac:dyDescent="0.3">
      <c r="A6" s="5" t="s">
        <v>145</v>
      </c>
      <c r="B6" s="5" t="s">
        <v>12</v>
      </c>
      <c r="C6" s="5">
        <v>2013</v>
      </c>
      <c r="D6" s="5" t="s">
        <v>19</v>
      </c>
      <c r="E6" s="5" t="s">
        <v>149</v>
      </c>
      <c r="F6" t="s">
        <v>983</v>
      </c>
      <c r="G6" t="s">
        <v>982</v>
      </c>
      <c r="H6" s="5" t="s">
        <v>20</v>
      </c>
      <c r="I6" s="5" t="s">
        <v>815</v>
      </c>
      <c r="J6" s="23" t="str">
        <f t="shared" si="2"/>
        <v>High</v>
      </c>
      <c r="K6" s="29">
        <v>20182.64</v>
      </c>
      <c r="L6" s="23" t="str">
        <f t="shared" si="0"/>
        <v>6</v>
      </c>
      <c r="M6" s="5">
        <v>2.19</v>
      </c>
      <c r="N6" t="str">
        <f t="shared" si="3"/>
        <v>2011</v>
      </c>
      <c r="O6" s="5">
        <v>2</v>
      </c>
      <c r="P6">
        <f t="shared" si="1"/>
        <v>1</v>
      </c>
      <c r="Q6" s="5">
        <v>112251</v>
      </c>
      <c r="R6" s="5">
        <v>65067</v>
      </c>
      <c r="S6" s="5">
        <v>0.37</v>
      </c>
      <c r="T6" s="5" t="s">
        <v>22</v>
      </c>
      <c r="U6" s="5" t="s">
        <v>158</v>
      </c>
    </row>
    <row r="7" spans="1:21" x14ac:dyDescent="0.3">
      <c r="A7" s="5" t="s">
        <v>145</v>
      </c>
      <c r="B7" s="5" t="s">
        <v>12</v>
      </c>
      <c r="C7" s="5">
        <v>2013</v>
      </c>
      <c r="D7" s="5" t="s">
        <v>19</v>
      </c>
      <c r="E7" s="5" t="s">
        <v>149</v>
      </c>
      <c r="F7" t="s">
        <v>983</v>
      </c>
      <c r="G7" t="s">
        <v>982</v>
      </c>
      <c r="H7" s="5" t="s">
        <v>20</v>
      </c>
      <c r="I7" s="5" t="s">
        <v>816</v>
      </c>
      <c r="J7" s="23" t="str">
        <f t="shared" si="2"/>
        <v>Low</v>
      </c>
      <c r="K7" s="29">
        <v>14320</v>
      </c>
      <c r="L7" s="23" t="str">
        <f t="shared" si="0"/>
        <v>6</v>
      </c>
      <c r="M7" s="5">
        <v>1.25</v>
      </c>
      <c r="N7" t="str">
        <f t="shared" si="3"/>
        <v>2011</v>
      </c>
      <c r="O7" s="5">
        <v>2</v>
      </c>
      <c r="P7">
        <f t="shared" si="1"/>
        <v>1</v>
      </c>
      <c r="Q7" s="5">
        <v>16273</v>
      </c>
      <c r="R7" s="5">
        <v>14380</v>
      </c>
      <c r="S7" s="5">
        <v>0.42</v>
      </c>
      <c r="T7" s="5" t="s">
        <v>22</v>
      </c>
      <c r="U7" s="5" t="s">
        <v>158</v>
      </c>
    </row>
    <row r="8" spans="1:21" x14ac:dyDescent="0.3">
      <c r="A8" s="5" t="s">
        <v>145</v>
      </c>
      <c r="B8" s="5" t="s">
        <v>12</v>
      </c>
      <c r="C8" s="5">
        <v>2013</v>
      </c>
      <c r="D8" s="5" t="s">
        <v>19</v>
      </c>
      <c r="E8" s="5" t="s">
        <v>149</v>
      </c>
      <c r="F8" t="s">
        <v>983</v>
      </c>
      <c r="G8" t="s">
        <v>982</v>
      </c>
      <c r="H8" s="5" t="s">
        <v>20</v>
      </c>
      <c r="I8" s="5" t="s">
        <v>817</v>
      </c>
      <c r="J8" s="23" t="s">
        <v>976</v>
      </c>
      <c r="K8" s="29">
        <v>11062.5</v>
      </c>
      <c r="L8" s="23" t="str">
        <f t="shared" si="0"/>
        <v>6</v>
      </c>
      <c r="M8" s="5">
        <v>1.6</v>
      </c>
      <c r="N8" t="str">
        <f t="shared" si="3"/>
        <v>2011</v>
      </c>
      <c r="O8" s="5">
        <v>2</v>
      </c>
      <c r="P8">
        <f t="shared" si="1"/>
        <v>1</v>
      </c>
      <c r="Q8" s="5">
        <v>44233</v>
      </c>
      <c r="R8" s="5">
        <v>13608</v>
      </c>
      <c r="S8" s="5">
        <v>0.28999999999999998</v>
      </c>
      <c r="T8" s="5" t="s">
        <v>22</v>
      </c>
      <c r="U8" s="5" t="s">
        <v>158</v>
      </c>
    </row>
    <row r="9" spans="1:21" x14ac:dyDescent="0.3">
      <c r="A9" s="5" t="s">
        <v>145</v>
      </c>
      <c r="B9" s="5" t="s">
        <v>12</v>
      </c>
      <c r="C9" s="5">
        <v>2013</v>
      </c>
      <c r="D9" s="5" t="s">
        <v>19</v>
      </c>
      <c r="E9" s="5" t="s">
        <v>149</v>
      </c>
      <c r="F9" t="s">
        <v>983</v>
      </c>
      <c r="G9" t="s">
        <v>982</v>
      </c>
      <c r="H9" s="5" t="s">
        <v>20</v>
      </c>
      <c r="I9" s="5" t="s">
        <v>818</v>
      </c>
      <c r="J9" s="23" t="str">
        <f t="shared" si="2"/>
        <v>High</v>
      </c>
      <c r="K9" s="29">
        <v>27234.04</v>
      </c>
      <c r="L9" s="23" t="str">
        <f t="shared" si="0"/>
        <v>6</v>
      </c>
      <c r="M9" s="5">
        <v>2.35</v>
      </c>
      <c r="N9" t="str">
        <f t="shared" si="3"/>
        <v>2012</v>
      </c>
      <c r="O9" s="5">
        <v>1</v>
      </c>
      <c r="P9">
        <f t="shared" si="1"/>
        <v>1</v>
      </c>
      <c r="Q9" s="5">
        <v>20579</v>
      </c>
      <c r="R9" s="5">
        <v>65067</v>
      </c>
      <c r="S9" s="5">
        <v>0.98</v>
      </c>
      <c r="T9" s="5">
        <v>2012</v>
      </c>
      <c r="U9" s="5" t="s">
        <v>159</v>
      </c>
    </row>
    <row r="10" spans="1:21" x14ac:dyDescent="0.3">
      <c r="A10" s="5" t="s">
        <v>145</v>
      </c>
      <c r="B10" s="5" t="s">
        <v>12</v>
      </c>
      <c r="C10" s="5">
        <v>2013</v>
      </c>
      <c r="D10" s="5" t="s">
        <v>19</v>
      </c>
      <c r="E10" s="5" t="s">
        <v>149</v>
      </c>
      <c r="F10" t="s">
        <v>983</v>
      </c>
      <c r="G10" t="s">
        <v>982</v>
      </c>
      <c r="H10" s="5" t="s">
        <v>20</v>
      </c>
      <c r="I10" s="5" t="s">
        <v>147</v>
      </c>
      <c r="J10" s="23" t="s">
        <v>976</v>
      </c>
      <c r="K10" s="29">
        <v>-1</v>
      </c>
      <c r="L10" s="23" t="str">
        <f t="shared" si="0"/>
        <v>6</v>
      </c>
      <c r="M10" s="5" t="s">
        <v>36</v>
      </c>
      <c r="N10" t="str">
        <f t="shared" si="3"/>
        <v>2012</v>
      </c>
      <c r="O10" s="5">
        <v>1</v>
      </c>
      <c r="P10">
        <f t="shared" si="1"/>
        <v>0</v>
      </c>
      <c r="Q10" s="5" t="s">
        <v>36</v>
      </c>
      <c r="R10" s="5" t="s">
        <v>36</v>
      </c>
      <c r="S10" s="5" t="s">
        <v>36</v>
      </c>
      <c r="T10" s="5">
        <v>2012</v>
      </c>
      <c r="U10" s="5" t="s">
        <v>158</v>
      </c>
    </row>
    <row r="11" spans="1:21" x14ac:dyDescent="0.3">
      <c r="A11" s="5" t="s">
        <v>145</v>
      </c>
      <c r="B11" s="5" t="s">
        <v>12</v>
      </c>
      <c r="C11" s="5">
        <v>2013</v>
      </c>
      <c r="D11" s="5" t="s">
        <v>19</v>
      </c>
      <c r="E11" s="5" t="s">
        <v>149</v>
      </c>
      <c r="F11" t="s">
        <v>983</v>
      </c>
      <c r="G11" t="s">
        <v>982</v>
      </c>
      <c r="H11" s="5" t="s">
        <v>20</v>
      </c>
      <c r="I11" s="5" t="s">
        <v>150</v>
      </c>
      <c r="J11" s="23" t="s">
        <v>977</v>
      </c>
      <c r="K11" s="29">
        <v>-1</v>
      </c>
      <c r="L11" s="23" t="str">
        <f t="shared" si="0"/>
        <v>6</v>
      </c>
      <c r="M11" s="5">
        <v>1.99</v>
      </c>
      <c r="N11" t="str">
        <f t="shared" si="3"/>
        <v>Mix</v>
      </c>
      <c r="O11" s="5">
        <v>2</v>
      </c>
      <c r="P11">
        <f t="shared" si="1"/>
        <v>0</v>
      </c>
      <c r="Q11" s="5"/>
      <c r="R11" s="5"/>
      <c r="S11" s="5" t="s">
        <v>36</v>
      </c>
      <c r="T11" s="5" t="s">
        <v>154</v>
      </c>
      <c r="U11" s="5" t="s">
        <v>158</v>
      </c>
    </row>
    <row r="12" spans="1:21" x14ac:dyDescent="0.3">
      <c r="A12" t="s">
        <v>145</v>
      </c>
      <c r="B12" t="s">
        <v>12</v>
      </c>
      <c r="C12">
        <v>2014</v>
      </c>
      <c r="D12" t="s">
        <v>19</v>
      </c>
      <c r="E12" t="s">
        <v>149</v>
      </c>
      <c r="F12" t="s">
        <v>983</v>
      </c>
      <c r="G12" t="s">
        <v>982</v>
      </c>
      <c r="H12" t="s">
        <v>20</v>
      </c>
      <c r="I12" t="s">
        <v>153</v>
      </c>
      <c r="J12" s="23" t="str">
        <f t="shared" si="2"/>
        <v>High</v>
      </c>
      <c r="K12" s="29">
        <v>-1</v>
      </c>
      <c r="L12" s="23" t="str">
        <f t="shared" si="0"/>
        <v>6</v>
      </c>
      <c r="M12" s="12">
        <v>2.0949999999999998</v>
      </c>
      <c r="N12" t="str">
        <f t="shared" si="3"/>
        <v>2011</v>
      </c>
      <c r="O12">
        <v>3</v>
      </c>
      <c r="P12">
        <f t="shared" si="1"/>
        <v>0</v>
      </c>
      <c r="T12" t="s">
        <v>22</v>
      </c>
      <c r="U12" t="s">
        <v>160</v>
      </c>
    </row>
    <row r="13" spans="1:21" x14ac:dyDescent="0.3">
      <c r="A13" t="s">
        <v>145</v>
      </c>
      <c r="B13" t="s">
        <v>12</v>
      </c>
      <c r="C13">
        <v>2014</v>
      </c>
      <c r="D13" t="s">
        <v>19</v>
      </c>
      <c r="E13" t="s">
        <v>149</v>
      </c>
      <c r="F13" t="s">
        <v>983</v>
      </c>
      <c r="G13" t="s">
        <v>982</v>
      </c>
      <c r="H13" t="s">
        <v>20</v>
      </c>
      <c r="I13" t="s">
        <v>146</v>
      </c>
      <c r="J13" s="23" t="str">
        <f t="shared" si="2"/>
        <v>Low</v>
      </c>
      <c r="K13" s="29">
        <v>-1</v>
      </c>
      <c r="L13" s="23" t="str">
        <f t="shared" si="0"/>
        <v>6</v>
      </c>
      <c r="M13" s="12">
        <v>1.33</v>
      </c>
      <c r="N13" t="str">
        <f t="shared" si="3"/>
        <v>2011</v>
      </c>
      <c r="O13">
        <v>3</v>
      </c>
      <c r="P13">
        <f t="shared" si="1"/>
        <v>0</v>
      </c>
      <c r="T13" t="s">
        <v>22</v>
      </c>
      <c r="U13" t="s">
        <v>160</v>
      </c>
    </row>
    <row r="14" spans="1:21" x14ac:dyDescent="0.3">
      <c r="A14" t="s">
        <v>145</v>
      </c>
      <c r="B14" t="s">
        <v>12</v>
      </c>
      <c r="C14">
        <v>2014</v>
      </c>
      <c r="D14" t="s">
        <v>19</v>
      </c>
      <c r="E14" t="s">
        <v>149</v>
      </c>
      <c r="F14" t="s">
        <v>983</v>
      </c>
      <c r="G14" t="s">
        <v>982</v>
      </c>
      <c r="H14" t="s">
        <v>20</v>
      </c>
      <c r="I14" t="s">
        <v>147</v>
      </c>
      <c r="J14" s="23" t="s">
        <v>976</v>
      </c>
      <c r="K14" s="29">
        <v>-1</v>
      </c>
      <c r="L14" s="23" t="str">
        <f t="shared" si="0"/>
        <v>6</v>
      </c>
      <c r="M14" s="12">
        <v>1.6</v>
      </c>
      <c r="N14" t="str">
        <f t="shared" si="3"/>
        <v>2011</v>
      </c>
      <c r="O14">
        <v>3</v>
      </c>
      <c r="P14">
        <f t="shared" si="1"/>
        <v>0</v>
      </c>
      <c r="T14" t="s">
        <v>22</v>
      </c>
      <c r="U14" t="s">
        <v>160</v>
      </c>
    </row>
    <row r="15" spans="1:21" x14ac:dyDescent="0.3">
      <c r="A15" t="s">
        <v>145</v>
      </c>
      <c r="B15" t="s">
        <v>12</v>
      </c>
      <c r="C15">
        <v>2014</v>
      </c>
      <c r="D15" t="s">
        <v>19</v>
      </c>
      <c r="E15" t="s">
        <v>149</v>
      </c>
      <c r="F15" t="s">
        <v>983</v>
      </c>
      <c r="G15" t="s">
        <v>982</v>
      </c>
      <c r="H15" t="s">
        <v>20</v>
      </c>
      <c r="I15" t="s">
        <v>153</v>
      </c>
      <c r="J15" s="23" t="str">
        <f t="shared" si="2"/>
        <v>High</v>
      </c>
      <c r="K15" s="29">
        <v>-1</v>
      </c>
      <c r="L15" s="23" t="str">
        <f t="shared" si="0"/>
        <v>6</v>
      </c>
      <c r="M15" s="12">
        <v>2.0150000000000001</v>
      </c>
      <c r="N15" t="str">
        <f t="shared" si="3"/>
        <v>2012</v>
      </c>
      <c r="O15">
        <v>2</v>
      </c>
      <c r="P15">
        <f t="shared" si="1"/>
        <v>0</v>
      </c>
      <c r="T15">
        <v>2012</v>
      </c>
      <c r="U15" s="11" t="s">
        <v>160</v>
      </c>
    </row>
    <row r="16" spans="1:21" x14ac:dyDescent="0.3">
      <c r="A16" t="s">
        <v>145</v>
      </c>
      <c r="B16" t="s">
        <v>12</v>
      </c>
      <c r="C16">
        <v>2014</v>
      </c>
      <c r="D16" t="s">
        <v>19</v>
      </c>
      <c r="E16" t="s">
        <v>149</v>
      </c>
      <c r="F16" t="s">
        <v>983</v>
      </c>
      <c r="G16" t="s">
        <v>982</v>
      </c>
      <c r="H16" t="s">
        <v>20</v>
      </c>
      <c r="I16" t="s">
        <v>147</v>
      </c>
      <c r="J16" s="23" t="s">
        <v>976</v>
      </c>
      <c r="K16" s="29">
        <v>-1</v>
      </c>
      <c r="L16" s="23" t="str">
        <f t="shared" si="0"/>
        <v>6</v>
      </c>
      <c r="N16" t="str">
        <f t="shared" si="3"/>
        <v>2012</v>
      </c>
      <c r="O16">
        <v>2</v>
      </c>
      <c r="P16">
        <f t="shared" si="1"/>
        <v>0</v>
      </c>
      <c r="T16">
        <v>2012</v>
      </c>
      <c r="U16" t="s">
        <v>160</v>
      </c>
    </row>
    <row r="17" spans="1:21" x14ac:dyDescent="0.3">
      <c r="A17" t="s">
        <v>145</v>
      </c>
      <c r="B17" t="s">
        <v>12</v>
      </c>
      <c r="C17">
        <v>2014</v>
      </c>
      <c r="D17" t="s">
        <v>19</v>
      </c>
      <c r="E17" t="s">
        <v>149</v>
      </c>
      <c r="F17" t="s">
        <v>983</v>
      </c>
      <c r="G17" t="s">
        <v>982</v>
      </c>
      <c r="H17" t="s">
        <v>20</v>
      </c>
      <c r="I17" t="s">
        <v>153</v>
      </c>
      <c r="J17" s="23" t="str">
        <f t="shared" si="2"/>
        <v>High</v>
      </c>
      <c r="K17" s="29">
        <v>-1</v>
      </c>
      <c r="L17" s="23" t="str">
        <f t="shared" si="0"/>
        <v>6</v>
      </c>
      <c r="N17" t="str">
        <f t="shared" si="3"/>
        <v>2013</v>
      </c>
      <c r="O17">
        <v>1</v>
      </c>
      <c r="P17">
        <f t="shared" si="1"/>
        <v>0</v>
      </c>
      <c r="T17">
        <v>2013</v>
      </c>
      <c r="U17" t="s">
        <v>160</v>
      </c>
    </row>
    <row r="18" spans="1:21" x14ac:dyDescent="0.3">
      <c r="A18" t="s">
        <v>145</v>
      </c>
      <c r="B18" t="s">
        <v>12</v>
      </c>
      <c r="C18">
        <v>2014</v>
      </c>
      <c r="D18" t="s">
        <v>19</v>
      </c>
      <c r="E18" t="s">
        <v>149</v>
      </c>
      <c r="F18" t="s">
        <v>983</v>
      </c>
      <c r="G18" t="s">
        <v>982</v>
      </c>
      <c r="H18" t="s">
        <v>20</v>
      </c>
      <c r="I18" t="s">
        <v>147</v>
      </c>
      <c r="J18" s="23" t="s">
        <v>976</v>
      </c>
      <c r="K18" s="29">
        <v>-1</v>
      </c>
      <c r="L18" s="23" t="str">
        <f t="shared" si="0"/>
        <v>6</v>
      </c>
      <c r="N18" t="str">
        <f t="shared" si="3"/>
        <v>2013</v>
      </c>
      <c r="O18">
        <v>1</v>
      </c>
      <c r="P18">
        <f t="shared" si="1"/>
        <v>0</v>
      </c>
      <c r="T18">
        <v>2013</v>
      </c>
      <c r="U18" t="s">
        <v>160</v>
      </c>
    </row>
    <row r="19" spans="1:21" x14ac:dyDescent="0.3">
      <c r="A19" s="5" t="s">
        <v>145</v>
      </c>
      <c r="B19" s="5" t="s">
        <v>12</v>
      </c>
      <c r="C19" s="5">
        <v>2015</v>
      </c>
      <c r="D19" s="5" t="s">
        <v>19</v>
      </c>
      <c r="E19" s="5" t="s">
        <v>149</v>
      </c>
      <c r="F19" t="s">
        <v>983</v>
      </c>
      <c r="G19" t="s">
        <v>982</v>
      </c>
      <c r="H19" s="5" t="s">
        <v>20</v>
      </c>
      <c r="I19" s="5" t="s">
        <v>819</v>
      </c>
      <c r="J19" s="23" t="str">
        <f t="shared" si="2"/>
        <v>High</v>
      </c>
      <c r="K19" s="29">
        <v>18850</v>
      </c>
      <c r="L19" s="23" t="str">
        <f t="shared" si="0"/>
        <v>6</v>
      </c>
      <c r="M19" s="5">
        <v>2</v>
      </c>
      <c r="N19" t="str">
        <f t="shared" si="3"/>
        <v>2011</v>
      </c>
      <c r="O19" s="5">
        <v>4</v>
      </c>
      <c r="P19">
        <f t="shared" si="1"/>
        <v>1</v>
      </c>
      <c r="Q19" s="5">
        <v>100192</v>
      </c>
      <c r="R19" s="5">
        <v>49121</v>
      </c>
      <c r="S19" s="5">
        <v>0.11</v>
      </c>
      <c r="T19" s="5" t="s">
        <v>22</v>
      </c>
      <c r="U19" s="5" t="s">
        <v>161</v>
      </c>
    </row>
    <row r="20" spans="1:21" x14ac:dyDescent="0.3">
      <c r="A20" s="5" t="s">
        <v>145</v>
      </c>
      <c r="B20" s="5" t="s">
        <v>12</v>
      </c>
      <c r="C20" s="5">
        <v>2015</v>
      </c>
      <c r="D20" s="5" t="s">
        <v>19</v>
      </c>
      <c r="E20" s="5" t="s">
        <v>149</v>
      </c>
      <c r="F20" t="s">
        <v>983</v>
      </c>
      <c r="G20" t="s">
        <v>982</v>
      </c>
      <c r="H20" s="5" t="s">
        <v>20</v>
      </c>
      <c r="I20" s="5" t="s">
        <v>820</v>
      </c>
      <c r="J20" s="23" t="str">
        <f t="shared" si="2"/>
        <v>High</v>
      </c>
      <c r="K20" s="29">
        <v>25178.57</v>
      </c>
      <c r="L20" s="23" t="str">
        <f t="shared" si="0"/>
        <v>6</v>
      </c>
      <c r="M20" s="5">
        <v>1.68</v>
      </c>
      <c r="N20" t="str">
        <f t="shared" si="3"/>
        <v>2012</v>
      </c>
      <c r="O20" s="5">
        <v>3</v>
      </c>
      <c r="P20">
        <f t="shared" si="1"/>
        <v>1</v>
      </c>
      <c r="Q20" s="5">
        <v>17770</v>
      </c>
      <c r="R20" s="5">
        <v>8559</v>
      </c>
      <c r="S20" s="5">
        <v>0.19</v>
      </c>
      <c r="T20" s="5">
        <v>2012</v>
      </c>
      <c r="U20" s="5" t="s">
        <v>161</v>
      </c>
    </row>
    <row r="21" spans="1:21" x14ac:dyDescent="0.3">
      <c r="A21" s="5" t="s">
        <v>145</v>
      </c>
      <c r="B21" s="5" t="s">
        <v>12</v>
      </c>
      <c r="C21" s="5">
        <v>2015</v>
      </c>
      <c r="D21" s="5" t="s">
        <v>19</v>
      </c>
      <c r="E21" s="5" t="s">
        <v>149</v>
      </c>
      <c r="F21" t="s">
        <v>983</v>
      </c>
      <c r="G21" t="s">
        <v>982</v>
      </c>
      <c r="H21" s="5" t="s">
        <v>20</v>
      </c>
      <c r="I21" s="5" t="s">
        <v>821</v>
      </c>
      <c r="J21" s="23" t="str">
        <f t="shared" si="2"/>
        <v>High</v>
      </c>
      <c r="K21" s="29">
        <v>16930.689999999999</v>
      </c>
      <c r="L21" s="23" t="str">
        <f t="shared" si="0"/>
        <v>6</v>
      </c>
      <c r="M21" s="5">
        <v>1.01</v>
      </c>
      <c r="N21" t="str">
        <f t="shared" si="3"/>
        <v>2013</v>
      </c>
      <c r="O21" s="5">
        <v>2</v>
      </c>
      <c r="P21">
        <f t="shared" si="1"/>
        <v>1</v>
      </c>
      <c r="Q21" s="5">
        <v>108492</v>
      </c>
      <c r="R21" s="5">
        <v>43824</v>
      </c>
      <c r="S21" s="5">
        <v>0.12</v>
      </c>
      <c r="T21" s="5">
        <v>2013</v>
      </c>
      <c r="U21" s="5" t="s">
        <v>161</v>
      </c>
    </row>
    <row r="22" spans="1:21" x14ac:dyDescent="0.3">
      <c r="A22" s="5" t="s">
        <v>145</v>
      </c>
      <c r="B22" s="5" t="s">
        <v>12</v>
      </c>
      <c r="C22" s="5">
        <v>2015</v>
      </c>
      <c r="D22" s="5" t="s">
        <v>19</v>
      </c>
      <c r="E22" s="5" t="s">
        <v>149</v>
      </c>
      <c r="F22" t="s">
        <v>983</v>
      </c>
      <c r="G22" t="s">
        <v>982</v>
      </c>
      <c r="H22" s="5" t="s">
        <v>20</v>
      </c>
      <c r="I22" s="5" t="s">
        <v>822</v>
      </c>
      <c r="J22" s="23" t="str">
        <f t="shared" si="2"/>
        <v>High</v>
      </c>
      <c r="K22" s="29">
        <v>12307.69</v>
      </c>
      <c r="L22" s="23" t="str">
        <f t="shared" si="0"/>
        <v>6</v>
      </c>
      <c r="M22" s="5">
        <v>1.04</v>
      </c>
      <c r="N22" t="str">
        <f t="shared" si="3"/>
        <v>2014</v>
      </c>
      <c r="O22" s="5">
        <v>1</v>
      </c>
      <c r="P22">
        <f t="shared" si="1"/>
        <v>1</v>
      </c>
      <c r="Q22" s="5">
        <v>88820</v>
      </c>
      <c r="R22" s="5">
        <v>20892</v>
      </c>
      <c r="S22" s="5">
        <v>0.31</v>
      </c>
      <c r="T22" s="5">
        <v>2014</v>
      </c>
      <c r="U22" s="5" t="s">
        <v>161</v>
      </c>
    </row>
    <row r="23" spans="1:21" x14ac:dyDescent="0.3">
      <c r="A23" s="5" t="s">
        <v>145</v>
      </c>
      <c r="B23" s="5" t="s">
        <v>12</v>
      </c>
      <c r="C23" s="5">
        <v>2015</v>
      </c>
      <c r="D23" s="5" t="s">
        <v>19</v>
      </c>
      <c r="E23" s="5" t="s">
        <v>149</v>
      </c>
      <c r="F23" t="s">
        <v>983</v>
      </c>
      <c r="G23" t="s">
        <v>982</v>
      </c>
      <c r="H23" s="5" t="s">
        <v>20</v>
      </c>
      <c r="I23" s="5" t="s">
        <v>824</v>
      </c>
      <c r="J23" s="23" t="s">
        <v>976</v>
      </c>
      <c r="K23" s="29">
        <v>10937.5</v>
      </c>
      <c r="L23" s="23" t="str">
        <f t="shared" si="0"/>
        <v>6</v>
      </c>
      <c r="M23" s="5">
        <v>1.6</v>
      </c>
      <c r="N23" t="str">
        <f t="shared" si="3"/>
        <v>2011</v>
      </c>
      <c r="O23" s="5">
        <v>4</v>
      </c>
      <c r="P23">
        <f t="shared" si="1"/>
        <v>1</v>
      </c>
      <c r="Q23" s="5">
        <v>40961</v>
      </c>
      <c r="R23" s="5">
        <v>12219</v>
      </c>
      <c r="S23" s="5">
        <v>0.21</v>
      </c>
      <c r="T23" s="5" t="s">
        <v>22</v>
      </c>
      <c r="U23" s="5" t="s">
        <v>161</v>
      </c>
    </row>
    <row r="24" spans="1:21" x14ac:dyDescent="0.3">
      <c r="A24" s="5" t="s">
        <v>145</v>
      </c>
      <c r="B24" s="5" t="s">
        <v>12</v>
      </c>
      <c r="C24" s="5">
        <v>2015</v>
      </c>
      <c r="D24" s="5" t="s">
        <v>19</v>
      </c>
      <c r="E24" s="5" t="s">
        <v>149</v>
      </c>
      <c r="F24" t="s">
        <v>983</v>
      </c>
      <c r="G24" t="s">
        <v>982</v>
      </c>
      <c r="H24" s="5" t="s">
        <v>20</v>
      </c>
      <c r="I24" s="5" t="s">
        <v>825</v>
      </c>
      <c r="J24" s="23" t="s">
        <v>976</v>
      </c>
      <c r="K24" s="29">
        <v>10403.58</v>
      </c>
      <c r="L24" s="23" t="str">
        <f t="shared" si="0"/>
        <v>6</v>
      </c>
      <c r="M24" s="5">
        <v>2.23</v>
      </c>
      <c r="N24" t="str">
        <f t="shared" si="3"/>
        <v>2013</v>
      </c>
      <c r="O24" s="5">
        <v>2</v>
      </c>
      <c r="P24">
        <f t="shared" si="1"/>
        <v>1</v>
      </c>
      <c r="Q24" s="5">
        <v>108492</v>
      </c>
      <c r="R24" s="5">
        <v>43824</v>
      </c>
      <c r="S24" s="5">
        <v>0.83</v>
      </c>
      <c r="T24" s="5">
        <v>2013</v>
      </c>
      <c r="U24" s="5" t="s">
        <v>161</v>
      </c>
    </row>
    <row r="25" spans="1:21" x14ac:dyDescent="0.3">
      <c r="A25" s="5" t="s">
        <v>145</v>
      </c>
      <c r="B25" s="5" t="s">
        <v>12</v>
      </c>
      <c r="C25" s="5">
        <v>2015</v>
      </c>
      <c r="D25" s="5" t="s">
        <v>19</v>
      </c>
      <c r="E25" s="5" t="s">
        <v>149</v>
      </c>
      <c r="F25" t="s">
        <v>983</v>
      </c>
      <c r="G25" t="s">
        <v>982</v>
      </c>
      <c r="H25" s="5" t="s">
        <v>20</v>
      </c>
      <c r="I25" s="5" t="s">
        <v>826</v>
      </c>
      <c r="J25" s="23" t="s">
        <v>976</v>
      </c>
      <c r="K25" s="29">
        <v>10571.42</v>
      </c>
      <c r="L25" s="23" t="str">
        <f t="shared" si="0"/>
        <v>6</v>
      </c>
      <c r="M25" s="5">
        <v>0.35</v>
      </c>
      <c r="N25" t="str">
        <f t="shared" si="3"/>
        <v>2014</v>
      </c>
      <c r="O25" s="5">
        <v>1</v>
      </c>
      <c r="P25">
        <f t="shared" si="1"/>
        <v>1</v>
      </c>
      <c r="Q25" s="5">
        <v>13807</v>
      </c>
      <c r="R25" s="5">
        <v>10386</v>
      </c>
      <c r="S25" s="5">
        <v>0.3</v>
      </c>
      <c r="T25" s="5">
        <v>2014</v>
      </c>
      <c r="U25" s="5" t="s">
        <v>161</v>
      </c>
    </row>
    <row r="26" spans="1:21" x14ac:dyDescent="0.3">
      <c r="A26" s="5" t="s">
        <v>145</v>
      </c>
      <c r="B26" s="5" t="s">
        <v>12</v>
      </c>
      <c r="C26" s="5">
        <v>2015</v>
      </c>
      <c r="D26" s="5" t="s">
        <v>19</v>
      </c>
      <c r="E26" s="5" t="s">
        <v>149</v>
      </c>
      <c r="F26" t="s">
        <v>983</v>
      </c>
      <c r="G26" t="s">
        <v>982</v>
      </c>
      <c r="H26" s="5" t="s">
        <v>20</v>
      </c>
      <c r="I26" s="5" t="s">
        <v>823</v>
      </c>
      <c r="J26" s="23" t="str">
        <f t="shared" si="2"/>
        <v>Low</v>
      </c>
      <c r="K26" s="29">
        <v>15390.07</v>
      </c>
      <c r="L26" s="23" t="str">
        <f t="shared" si="0"/>
        <v>6</v>
      </c>
      <c r="M26" s="5">
        <v>1.41</v>
      </c>
      <c r="N26" t="str">
        <f t="shared" si="3"/>
        <v>2011</v>
      </c>
      <c r="O26" s="5">
        <v>4</v>
      </c>
      <c r="P26">
        <f t="shared" si="1"/>
        <v>1</v>
      </c>
      <c r="Q26" s="5">
        <v>13213</v>
      </c>
      <c r="R26" s="5">
        <v>12162</v>
      </c>
      <c r="S26" s="5">
        <v>0.28999999999999998</v>
      </c>
      <c r="T26" s="5" t="s">
        <v>22</v>
      </c>
      <c r="U26" s="5" t="s">
        <v>161</v>
      </c>
    </row>
    <row r="27" spans="1:21" x14ac:dyDescent="0.3">
      <c r="A27" t="s">
        <v>145</v>
      </c>
      <c r="B27" t="s">
        <v>12</v>
      </c>
      <c r="C27">
        <v>2016</v>
      </c>
      <c r="D27" t="s">
        <v>19</v>
      </c>
      <c r="E27" t="s">
        <v>149</v>
      </c>
      <c r="F27" t="s">
        <v>983</v>
      </c>
      <c r="G27" t="s">
        <v>982</v>
      </c>
      <c r="H27" t="s">
        <v>20</v>
      </c>
      <c r="I27" t="s">
        <v>827</v>
      </c>
      <c r="J27" s="23" t="str">
        <f t="shared" si="2"/>
        <v>High</v>
      </c>
      <c r="K27" s="29">
        <v>15250</v>
      </c>
      <c r="L27" s="23" t="str">
        <f t="shared" si="0"/>
        <v>6</v>
      </c>
      <c r="M27">
        <v>2.4</v>
      </c>
      <c r="N27" t="str">
        <f t="shared" si="3"/>
        <v>2011</v>
      </c>
      <c r="O27">
        <v>5</v>
      </c>
      <c r="P27">
        <f t="shared" si="1"/>
        <v>1</v>
      </c>
      <c r="Q27">
        <v>94807</v>
      </c>
      <c r="R27">
        <v>46581</v>
      </c>
      <c r="S27">
        <v>0.19</v>
      </c>
      <c r="T27" t="s">
        <v>22</v>
      </c>
      <c r="U27" t="s">
        <v>168</v>
      </c>
    </row>
    <row r="28" spans="1:21" x14ac:dyDescent="0.3">
      <c r="A28" t="s">
        <v>145</v>
      </c>
      <c r="B28" t="s">
        <v>12</v>
      </c>
      <c r="C28">
        <v>2016</v>
      </c>
      <c r="D28" t="s">
        <v>19</v>
      </c>
      <c r="E28" t="s">
        <v>149</v>
      </c>
      <c r="F28" t="s">
        <v>983</v>
      </c>
      <c r="G28" t="s">
        <v>982</v>
      </c>
      <c r="H28" t="s">
        <v>20</v>
      </c>
      <c r="I28" t="s">
        <v>828</v>
      </c>
      <c r="J28" s="23" t="str">
        <f t="shared" si="2"/>
        <v>High</v>
      </c>
      <c r="K28" s="29">
        <v>23508.77</v>
      </c>
      <c r="L28" s="23" t="str">
        <f t="shared" si="0"/>
        <v>6</v>
      </c>
      <c r="M28">
        <v>1.71</v>
      </c>
      <c r="N28" t="str">
        <f t="shared" si="3"/>
        <v>2012</v>
      </c>
      <c r="O28">
        <v>4</v>
      </c>
      <c r="P28">
        <f t="shared" si="1"/>
        <v>1</v>
      </c>
      <c r="Q28">
        <v>16492</v>
      </c>
      <c r="R28">
        <v>7966</v>
      </c>
      <c r="S28">
        <v>0.36</v>
      </c>
      <c r="T28">
        <v>2012</v>
      </c>
      <c r="U28" t="s">
        <v>168</v>
      </c>
    </row>
    <row r="29" spans="1:21" x14ac:dyDescent="0.3">
      <c r="A29" t="s">
        <v>145</v>
      </c>
      <c r="B29" t="s">
        <v>12</v>
      </c>
      <c r="C29">
        <v>2016</v>
      </c>
      <c r="D29" t="s">
        <v>19</v>
      </c>
      <c r="E29" t="s">
        <v>149</v>
      </c>
      <c r="F29" t="s">
        <v>983</v>
      </c>
      <c r="G29" t="s">
        <v>982</v>
      </c>
      <c r="H29" t="s">
        <v>20</v>
      </c>
      <c r="I29" t="s">
        <v>829</v>
      </c>
      <c r="J29" s="23" t="str">
        <f t="shared" si="2"/>
        <v>High</v>
      </c>
      <c r="K29" s="29">
        <v>16137.93</v>
      </c>
      <c r="L29" s="23" t="str">
        <f t="shared" si="0"/>
        <v>6</v>
      </c>
      <c r="M29">
        <v>1.45</v>
      </c>
      <c r="N29" t="str">
        <f t="shared" si="3"/>
        <v>2013</v>
      </c>
      <c r="O29">
        <v>3</v>
      </c>
      <c r="P29">
        <f t="shared" si="1"/>
        <v>1</v>
      </c>
      <c r="Q29">
        <v>95037</v>
      </c>
      <c r="R29">
        <v>38257</v>
      </c>
      <c r="S29">
        <v>0.16</v>
      </c>
      <c r="T29">
        <v>2013</v>
      </c>
      <c r="U29" t="s">
        <v>168</v>
      </c>
    </row>
    <row r="30" spans="1:21" x14ac:dyDescent="0.3">
      <c r="A30" t="s">
        <v>145</v>
      </c>
      <c r="B30" t="s">
        <v>12</v>
      </c>
      <c r="C30">
        <v>2016</v>
      </c>
      <c r="D30" t="s">
        <v>19</v>
      </c>
      <c r="E30" t="s">
        <v>149</v>
      </c>
      <c r="F30" t="s">
        <v>983</v>
      </c>
      <c r="G30" t="s">
        <v>982</v>
      </c>
      <c r="H30" t="s">
        <v>20</v>
      </c>
      <c r="I30" t="s">
        <v>830</v>
      </c>
      <c r="J30" s="23" t="str">
        <f t="shared" si="2"/>
        <v>High</v>
      </c>
      <c r="K30" s="29">
        <v>13636.36</v>
      </c>
      <c r="L30" s="23" t="str">
        <f t="shared" si="0"/>
        <v>6</v>
      </c>
      <c r="M30">
        <v>0.22</v>
      </c>
      <c r="N30" t="str">
        <f t="shared" si="3"/>
        <v>2014</v>
      </c>
      <c r="O30">
        <v>2</v>
      </c>
      <c r="P30">
        <f t="shared" si="1"/>
        <v>1</v>
      </c>
      <c r="Q30">
        <v>72850</v>
      </c>
      <c r="R30">
        <v>17223</v>
      </c>
      <c r="S30">
        <v>0.21</v>
      </c>
      <c r="T30">
        <v>2014</v>
      </c>
      <c r="U30" t="s">
        <v>168</v>
      </c>
    </row>
    <row r="31" spans="1:21" x14ac:dyDescent="0.3">
      <c r="A31" t="s">
        <v>145</v>
      </c>
      <c r="B31" t="s">
        <v>12</v>
      </c>
      <c r="C31">
        <v>2016</v>
      </c>
      <c r="D31" t="s">
        <v>19</v>
      </c>
      <c r="E31" t="s">
        <v>149</v>
      </c>
      <c r="F31" t="s">
        <v>983</v>
      </c>
      <c r="G31" t="s">
        <v>982</v>
      </c>
      <c r="H31" t="s">
        <v>20</v>
      </c>
      <c r="I31" t="s">
        <v>831</v>
      </c>
      <c r="J31" s="23" t="str">
        <f t="shared" si="2"/>
        <v>High</v>
      </c>
      <c r="K31" s="29">
        <v>14205.6</v>
      </c>
      <c r="L31" s="23" t="str">
        <f t="shared" si="0"/>
        <v>6</v>
      </c>
      <c r="M31">
        <v>1.07</v>
      </c>
      <c r="N31" t="str">
        <f t="shared" si="3"/>
        <v>2015</v>
      </c>
      <c r="O31">
        <v>1</v>
      </c>
      <c r="P31">
        <f t="shared" si="1"/>
        <v>1</v>
      </c>
      <c r="Q31">
        <v>44345</v>
      </c>
      <c r="R31">
        <v>8795</v>
      </c>
      <c r="S31">
        <v>0.3</v>
      </c>
      <c r="T31">
        <v>2015</v>
      </c>
      <c r="U31" t="s">
        <v>168</v>
      </c>
    </row>
    <row r="32" spans="1:21" x14ac:dyDescent="0.3">
      <c r="A32" t="s">
        <v>145</v>
      </c>
      <c r="B32" t="s">
        <v>12</v>
      </c>
      <c r="C32">
        <v>2016</v>
      </c>
      <c r="D32" t="s">
        <v>19</v>
      </c>
      <c r="E32" t="s">
        <v>149</v>
      </c>
      <c r="F32" t="s">
        <v>983</v>
      </c>
      <c r="G32" t="s">
        <v>982</v>
      </c>
      <c r="H32" t="s">
        <v>20</v>
      </c>
      <c r="I32" t="s">
        <v>833</v>
      </c>
      <c r="J32" s="23" t="s">
        <v>976</v>
      </c>
      <c r="K32" s="29">
        <v>15208.33</v>
      </c>
      <c r="L32" s="23" t="str">
        <f t="shared" si="0"/>
        <v>6</v>
      </c>
      <c r="M32">
        <v>0.48</v>
      </c>
      <c r="N32" t="str">
        <f t="shared" si="3"/>
        <v>2011</v>
      </c>
      <c r="O32">
        <v>5</v>
      </c>
      <c r="P32">
        <f t="shared" si="1"/>
        <v>1</v>
      </c>
      <c r="Q32">
        <v>36938</v>
      </c>
      <c r="R32">
        <v>11210</v>
      </c>
      <c r="S32">
        <v>0.21</v>
      </c>
      <c r="T32" t="s">
        <v>22</v>
      </c>
      <c r="U32" t="s">
        <v>168</v>
      </c>
    </row>
    <row r="33" spans="1:21" x14ac:dyDescent="0.3">
      <c r="A33" t="s">
        <v>145</v>
      </c>
      <c r="B33" t="s">
        <v>12</v>
      </c>
      <c r="C33">
        <v>2016</v>
      </c>
      <c r="D33" t="s">
        <v>19</v>
      </c>
      <c r="E33" t="s">
        <v>149</v>
      </c>
      <c r="F33" t="s">
        <v>983</v>
      </c>
      <c r="G33" t="s">
        <v>982</v>
      </c>
      <c r="H33" t="s">
        <v>20</v>
      </c>
      <c r="I33" t="s">
        <v>835</v>
      </c>
      <c r="J33" s="23" t="s">
        <v>976</v>
      </c>
      <c r="K33" s="29">
        <v>9964.5</v>
      </c>
      <c r="L33" s="23" t="str">
        <f t="shared" si="0"/>
        <v>6</v>
      </c>
      <c r="M33">
        <v>0</v>
      </c>
      <c r="N33" t="str">
        <f t="shared" si="3"/>
        <v>2013</v>
      </c>
      <c r="O33">
        <v>3</v>
      </c>
      <c r="P33">
        <f t="shared" si="1"/>
        <v>0</v>
      </c>
      <c r="Q33">
        <v>5690</v>
      </c>
      <c r="R33">
        <v>4632</v>
      </c>
      <c r="S33">
        <v>0.26400000000000001</v>
      </c>
      <c r="T33">
        <v>2013</v>
      </c>
      <c r="U33" t="s">
        <v>168</v>
      </c>
    </row>
    <row r="34" spans="1:21" x14ac:dyDescent="0.3">
      <c r="A34" t="s">
        <v>145</v>
      </c>
      <c r="B34" t="s">
        <v>12</v>
      </c>
      <c r="C34">
        <v>2016</v>
      </c>
      <c r="D34" t="s">
        <v>19</v>
      </c>
      <c r="E34" t="s">
        <v>149</v>
      </c>
      <c r="F34" t="s">
        <v>983</v>
      </c>
      <c r="G34" t="s">
        <v>982</v>
      </c>
      <c r="H34" t="s">
        <v>20</v>
      </c>
      <c r="I34" t="s">
        <v>834</v>
      </c>
      <c r="J34" s="23" t="s">
        <v>976</v>
      </c>
      <c r="K34" s="29">
        <v>11000</v>
      </c>
      <c r="L34" s="23" t="str">
        <f t="shared" ref="L34:L61" si="4">IF(ISNUMBER(FIND("Bi-monthly",H34)),"6", IF(ISNUMBER(FIND("Monthly",H34)), "12", IF(OR(ISNUMBER(SEARCH("Quarterly",H34)), ISNUMBER(SEARCH("four",H34))), "4", -1)))</f>
        <v>6</v>
      </c>
      <c r="M34">
        <v>1</v>
      </c>
      <c r="N34" t="str">
        <f t="shared" si="3"/>
        <v>2014</v>
      </c>
      <c r="O34">
        <v>2</v>
      </c>
      <c r="P34">
        <f t="shared" si="1"/>
        <v>1</v>
      </c>
      <c r="Q34">
        <v>10075</v>
      </c>
      <c r="R34">
        <v>7443</v>
      </c>
      <c r="S34">
        <v>0.39</v>
      </c>
      <c r="T34">
        <v>2014</v>
      </c>
      <c r="U34" t="s">
        <v>168</v>
      </c>
    </row>
    <row r="35" spans="1:21" x14ac:dyDescent="0.3">
      <c r="A35" t="s">
        <v>145</v>
      </c>
      <c r="B35" t="s">
        <v>12</v>
      </c>
      <c r="C35">
        <v>2016</v>
      </c>
      <c r="D35" t="s">
        <v>19</v>
      </c>
      <c r="E35" t="s">
        <v>149</v>
      </c>
      <c r="F35" t="s">
        <v>983</v>
      </c>
      <c r="G35" t="s">
        <v>982</v>
      </c>
      <c r="H35" t="s">
        <v>20</v>
      </c>
      <c r="I35" t="s">
        <v>832</v>
      </c>
      <c r="J35" s="23" t="str">
        <f t="shared" si="2"/>
        <v>Low</v>
      </c>
      <c r="K35" s="29">
        <v>14651.16</v>
      </c>
      <c r="L35" s="23" t="str">
        <f t="shared" si="4"/>
        <v>6</v>
      </c>
      <c r="M35">
        <v>1.29</v>
      </c>
      <c r="N35" t="str">
        <f t="shared" si="3"/>
        <v>2011</v>
      </c>
      <c r="O35">
        <v>5</v>
      </c>
      <c r="P35">
        <f t="shared" si="1"/>
        <v>1</v>
      </c>
      <c r="Q35">
        <v>11603</v>
      </c>
      <c r="R35">
        <v>10724</v>
      </c>
      <c r="S35">
        <v>0.5</v>
      </c>
      <c r="T35" t="s">
        <v>22</v>
      </c>
      <c r="U35" t="s">
        <v>168</v>
      </c>
    </row>
    <row r="36" spans="1:21" x14ac:dyDescent="0.3">
      <c r="A36" s="5" t="s">
        <v>145</v>
      </c>
      <c r="B36" s="5" t="s">
        <v>12</v>
      </c>
      <c r="C36" s="5">
        <v>2017</v>
      </c>
      <c r="D36" s="5" t="s">
        <v>19</v>
      </c>
      <c r="E36" s="5" t="s">
        <v>149</v>
      </c>
      <c r="F36" t="s">
        <v>983</v>
      </c>
      <c r="G36" t="s">
        <v>982</v>
      </c>
      <c r="H36" s="5" t="s">
        <v>20</v>
      </c>
      <c r="I36" s="5" t="s">
        <v>836</v>
      </c>
      <c r="J36" s="23" t="str">
        <f t="shared" si="2"/>
        <v>High</v>
      </c>
      <c r="K36" s="29">
        <v>17487.169999999998</v>
      </c>
      <c r="L36" s="23" t="str">
        <f t="shared" si="4"/>
        <v>6</v>
      </c>
      <c r="M36" s="5">
        <v>1.95</v>
      </c>
      <c r="N36" t="str">
        <f t="shared" si="3"/>
        <v>2011</v>
      </c>
      <c r="O36" s="5">
        <v>6</v>
      </c>
      <c r="P36">
        <f t="shared" si="1"/>
        <v>1</v>
      </c>
      <c r="Q36" s="5">
        <v>91147</v>
      </c>
      <c r="R36" s="5">
        <v>43891</v>
      </c>
      <c r="S36" s="5">
        <v>0.17</v>
      </c>
      <c r="T36" s="5" t="s">
        <v>22</v>
      </c>
      <c r="U36" s="5" t="s">
        <v>183</v>
      </c>
    </row>
    <row r="37" spans="1:21" x14ac:dyDescent="0.3">
      <c r="A37" s="5" t="s">
        <v>145</v>
      </c>
      <c r="B37" s="5" t="s">
        <v>12</v>
      </c>
      <c r="C37" s="5">
        <v>2017</v>
      </c>
      <c r="D37" s="5" t="s">
        <v>19</v>
      </c>
      <c r="E37" s="5" t="s">
        <v>149</v>
      </c>
      <c r="F37" t="s">
        <v>983</v>
      </c>
      <c r="G37" t="s">
        <v>982</v>
      </c>
      <c r="H37" s="5" t="s">
        <v>20</v>
      </c>
      <c r="I37" s="5" t="s">
        <v>837</v>
      </c>
      <c r="J37" s="23" t="str">
        <f t="shared" si="2"/>
        <v>High</v>
      </c>
      <c r="K37" s="29">
        <v>22840.23</v>
      </c>
      <c r="L37" s="23" t="str">
        <f t="shared" si="4"/>
        <v>6</v>
      </c>
      <c r="M37" s="5">
        <v>1.69</v>
      </c>
      <c r="N37" t="str">
        <f t="shared" si="3"/>
        <v>2012</v>
      </c>
      <c r="O37" s="5">
        <v>5</v>
      </c>
      <c r="P37">
        <f t="shared" si="1"/>
        <v>1</v>
      </c>
      <c r="Q37" s="5">
        <v>15611</v>
      </c>
      <c r="R37" s="5">
        <v>7444</v>
      </c>
      <c r="S37" s="5">
        <v>0.38</v>
      </c>
      <c r="T37" s="5">
        <v>2012</v>
      </c>
      <c r="U37" s="5" t="s">
        <v>184</v>
      </c>
    </row>
    <row r="38" spans="1:21" x14ac:dyDescent="0.3">
      <c r="A38" s="5" t="s">
        <v>145</v>
      </c>
      <c r="B38" s="5" t="s">
        <v>12</v>
      </c>
      <c r="C38" s="5">
        <v>2017</v>
      </c>
      <c r="D38" s="5" t="s">
        <v>19</v>
      </c>
      <c r="E38" s="5" t="s">
        <v>149</v>
      </c>
      <c r="F38" t="s">
        <v>983</v>
      </c>
      <c r="G38" t="s">
        <v>982</v>
      </c>
      <c r="H38" s="5" t="s">
        <v>20</v>
      </c>
      <c r="I38" s="5" t="s">
        <v>838</v>
      </c>
      <c r="J38" s="23" t="str">
        <f t="shared" si="2"/>
        <v>High</v>
      </c>
      <c r="K38" s="29">
        <v>15574.71</v>
      </c>
      <c r="L38" s="23" t="str">
        <f t="shared" si="4"/>
        <v>6</v>
      </c>
      <c r="M38" s="5">
        <v>1.74</v>
      </c>
      <c r="N38" t="str">
        <f t="shared" si="3"/>
        <v>2013</v>
      </c>
      <c r="O38" s="5">
        <v>4</v>
      </c>
      <c r="P38">
        <f t="shared" si="1"/>
        <v>1</v>
      </c>
      <c r="Q38" s="5">
        <v>85634</v>
      </c>
      <c r="R38" s="5">
        <v>34288</v>
      </c>
      <c r="S38" s="5">
        <v>0.18</v>
      </c>
      <c r="T38" s="5">
        <v>2013</v>
      </c>
      <c r="U38" s="5" t="s">
        <v>185</v>
      </c>
    </row>
    <row r="39" spans="1:21" x14ac:dyDescent="0.3">
      <c r="A39" s="5" t="s">
        <v>145</v>
      </c>
      <c r="B39" s="5" t="s">
        <v>12</v>
      </c>
      <c r="C39" s="5">
        <v>2017</v>
      </c>
      <c r="D39" s="5" t="s">
        <v>19</v>
      </c>
      <c r="E39" s="5" t="s">
        <v>149</v>
      </c>
      <c r="F39" t="s">
        <v>983</v>
      </c>
      <c r="G39" t="s">
        <v>982</v>
      </c>
      <c r="H39" s="5" t="s">
        <v>20</v>
      </c>
      <c r="I39" s="5" t="s">
        <v>839</v>
      </c>
      <c r="J39" s="23" t="str">
        <f t="shared" si="2"/>
        <v>High</v>
      </c>
      <c r="K39" s="29">
        <v>13589.74</v>
      </c>
      <c r="L39" s="23" t="str">
        <f t="shared" si="4"/>
        <v>6</v>
      </c>
      <c r="M39" s="5">
        <v>0.39</v>
      </c>
      <c r="N39" t="str">
        <f t="shared" si="3"/>
        <v>2014</v>
      </c>
      <c r="O39" s="5">
        <v>3</v>
      </c>
      <c r="P39">
        <f t="shared" si="1"/>
        <v>1</v>
      </c>
      <c r="Q39" s="5">
        <v>63577</v>
      </c>
      <c r="R39" s="5">
        <v>15084</v>
      </c>
      <c r="S39" s="5">
        <v>0.24</v>
      </c>
      <c r="T39" s="5">
        <v>2014</v>
      </c>
      <c r="U39" s="5" t="s">
        <v>186</v>
      </c>
    </row>
    <row r="40" spans="1:21" x14ac:dyDescent="0.3">
      <c r="A40" s="5" t="s">
        <v>145</v>
      </c>
      <c r="B40" s="5" t="s">
        <v>12</v>
      </c>
      <c r="C40" s="5">
        <v>2017</v>
      </c>
      <c r="D40" s="5" t="s">
        <v>19</v>
      </c>
      <c r="E40" s="5" t="s">
        <v>149</v>
      </c>
      <c r="F40" t="s">
        <v>983</v>
      </c>
      <c r="G40" t="s">
        <v>982</v>
      </c>
      <c r="H40" s="5" t="s">
        <v>20</v>
      </c>
      <c r="I40" s="5" t="s">
        <v>840</v>
      </c>
      <c r="J40" s="23" t="str">
        <f t="shared" si="2"/>
        <v>High</v>
      </c>
      <c r="K40" s="29">
        <v>13495.14</v>
      </c>
      <c r="L40" s="23" t="str">
        <f t="shared" si="4"/>
        <v>6</v>
      </c>
      <c r="M40" s="5">
        <v>1.03</v>
      </c>
      <c r="N40" t="str">
        <f t="shared" si="3"/>
        <v>2015</v>
      </c>
      <c r="O40" s="5">
        <v>2</v>
      </c>
      <c r="P40">
        <f t="shared" si="1"/>
        <v>1</v>
      </c>
      <c r="Q40" s="5">
        <v>34159</v>
      </c>
      <c r="R40" s="5">
        <v>6802</v>
      </c>
      <c r="S40" s="5">
        <v>0.4</v>
      </c>
      <c r="T40" s="5">
        <v>2015</v>
      </c>
      <c r="U40" s="5" t="s">
        <v>187</v>
      </c>
    </row>
    <row r="41" spans="1:21" x14ac:dyDescent="0.3">
      <c r="A41" s="5" t="s">
        <v>145</v>
      </c>
      <c r="B41" s="5" t="s">
        <v>12</v>
      </c>
      <c r="C41" s="5">
        <v>2017</v>
      </c>
      <c r="D41" s="5" t="s">
        <v>19</v>
      </c>
      <c r="E41" s="5" t="s">
        <v>149</v>
      </c>
      <c r="F41" t="s">
        <v>983</v>
      </c>
      <c r="G41" t="s">
        <v>982</v>
      </c>
      <c r="H41" s="5" t="s">
        <v>20</v>
      </c>
      <c r="I41" s="5" t="s">
        <v>841</v>
      </c>
      <c r="J41" s="23" t="str">
        <f t="shared" si="2"/>
        <v>High</v>
      </c>
      <c r="K41" s="29">
        <v>14892</v>
      </c>
      <c r="L41" s="23" t="str">
        <f t="shared" si="4"/>
        <v>6</v>
      </c>
      <c r="M41" s="5">
        <v>-7.0000000000000007E-2</v>
      </c>
      <c r="N41" t="str">
        <f t="shared" si="3"/>
        <v>2016</v>
      </c>
      <c r="O41" s="5">
        <v>1</v>
      </c>
      <c r="P41">
        <f t="shared" si="1"/>
        <v>0</v>
      </c>
      <c r="Q41" s="5">
        <v>62338</v>
      </c>
      <c r="R41" s="5">
        <v>19771</v>
      </c>
      <c r="S41" s="5">
        <v>2.1000000000000001E-2</v>
      </c>
      <c r="T41" s="5">
        <v>2016</v>
      </c>
      <c r="U41" s="5" t="s">
        <v>188</v>
      </c>
    </row>
    <row r="42" spans="1:21" x14ac:dyDescent="0.3">
      <c r="A42" s="5" t="s">
        <v>145</v>
      </c>
      <c r="B42" s="5" t="s">
        <v>12</v>
      </c>
      <c r="C42" s="5">
        <v>2017</v>
      </c>
      <c r="D42" s="5" t="s">
        <v>19</v>
      </c>
      <c r="E42" s="5" t="s">
        <v>149</v>
      </c>
      <c r="F42" t="s">
        <v>983</v>
      </c>
      <c r="G42" t="s">
        <v>982</v>
      </c>
      <c r="H42" s="5" t="s">
        <v>20</v>
      </c>
      <c r="I42" s="5" t="s">
        <v>842</v>
      </c>
      <c r="J42" s="23" t="s">
        <v>976</v>
      </c>
      <c r="K42" s="29">
        <v>10859.37</v>
      </c>
      <c r="L42" s="23" t="str">
        <f t="shared" si="4"/>
        <v>6</v>
      </c>
      <c r="M42" s="5">
        <v>1.28</v>
      </c>
      <c r="N42" t="str">
        <f t="shared" si="3"/>
        <v>2011</v>
      </c>
      <c r="O42" s="5">
        <v>6</v>
      </c>
      <c r="P42">
        <f t="shared" si="1"/>
        <v>1</v>
      </c>
      <c r="Q42" s="5">
        <v>33340</v>
      </c>
      <c r="R42" s="5">
        <v>10052</v>
      </c>
      <c r="S42" s="5"/>
      <c r="T42" s="5" t="s">
        <v>22</v>
      </c>
      <c r="U42" s="5" t="s">
        <v>189</v>
      </c>
    </row>
    <row r="43" spans="1:21" x14ac:dyDescent="0.3">
      <c r="A43" s="5" t="s">
        <v>145</v>
      </c>
      <c r="B43" s="5" t="s">
        <v>12</v>
      </c>
      <c r="C43" s="5">
        <v>2017</v>
      </c>
      <c r="D43" s="5" t="s">
        <v>19</v>
      </c>
      <c r="E43" s="5" t="s">
        <v>149</v>
      </c>
      <c r="F43" t="s">
        <v>983</v>
      </c>
      <c r="G43" t="s">
        <v>982</v>
      </c>
      <c r="H43" s="5" t="s">
        <v>20</v>
      </c>
      <c r="I43" s="5" t="s">
        <v>843</v>
      </c>
      <c r="J43" s="23" t="s">
        <v>976</v>
      </c>
      <c r="K43" s="29">
        <v>10548.5</v>
      </c>
      <c r="L43" s="23" t="str">
        <f t="shared" si="4"/>
        <v>6</v>
      </c>
      <c r="M43" s="5">
        <v>-2.1</v>
      </c>
      <c r="N43" t="str">
        <f t="shared" si="3"/>
        <v>2013</v>
      </c>
      <c r="O43" s="5">
        <v>4</v>
      </c>
      <c r="P43">
        <f t="shared" si="1"/>
        <v>0</v>
      </c>
      <c r="Q43" s="5">
        <v>4398</v>
      </c>
      <c r="R43" s="5">
        <v>3567</v>
      </c>
      <c r="S43" s="5">
        <v>0.72</v>
      </c>
      <c r="T43" s="5">
        <v>2013</v>
      </c>
      <c r="U43" s="5" t="s">
        <v>190</v>
      </c>
    </row>
    <row r="44" spans="1:21" x14ac:dyDescent="0.3">
      <c r="A44" s="5" t="s">
        <v>145</v>
      </c>
      <c r="B44" s="5" t="s">
        <v>12</v>
      </c>
      <c r="C44" s="5">
        <v>2017</v>
      </c>
      <c r="D44" s="5" t="s">
        <v>19</v>
      </c>
      <c r="E44" s="5" t="s">
        <v>149</v>
      </c>
      <c r="F44" t="s">
        <v>983</v>
      </c>
      <c r="G44" t="s">
        <v>982</v>
      </c>
      <c r="H44" s="5" t="s">
        <v>20</v>
      </c>
      <c r="I44" s="5" t="s">
        <v>844</v>
      </c>
      <c r="J44" s="23" t="s">
        <v>976</v>
      </c>
      <c r="K44" s="29">
        <v>11388.88</v>
      </c>
      <c r="L44" s="23" t="str">
        <f t="shared" si="4"/>
        <v>6</v>
      </c>
      <c r="M44" s="5">
        <v>1.08</v>
      </c>
      <c r="N44" t="str">
        <f t="shared" si="3"/>
        <v>2014</v>
      </c>
      <c r="O44" s="5">
        <v>3</v>
      </c>
      <c r="P44">
        <f t="shared" si="1"/>
        <v>1</v>
      </c>
      <c r="Q44" s="5">
        <v>8142</v>
      </c>
      <c r="R44" s="5">
        <v>6056</v>
      </c>
      <c r="S44" s="5">
        <v>0.45</v>
      </c>
      <c r="T44" s="5">
        <v>2014</v>
      </c>
      <c r="U44" s="5" t="s">
        <v>191</v>
      </c>
    </row>
    <row r="45" spans="1:21" x14ac:dyDescent="0.3">
      <c r="A45" s="5" t="s">
        <v>145</v>
      </c>
      <c r="B45" s="5" t="s">
        <v>12</v>
      </c>
      <c r="C45" s="5">
        <v>2017</v>
      </c>
      <c r="D45" s="5" t="s">
        <v>19</v>
      </c>
      <c r="E45" s="5" t="s">
        <v>149</v>
      </c>
      <c r="F45" t="s">
        <v>983</v>
      </c>
      <c r="G45" t="s">
        <v>982</v>
      </c>
      <c r="H45" s="5" t="s">
        <v>20</v>
      </c>
      <c r="I45" s="5" t="s">
        <v>845</v>
      </c>
      <c r="J45" s="23" t="s">
        <v>976</v>
      </c>
      <c r="K45" s="29">
        <v>8936.17</v>
      </c>
      <c r="L45" s="23" t="str">
        <f t="shared" si="4"/>
        <v>6</v>
      </c>
      <c r="M45" s="5">
        <v>0.47</v>
      </c>
      <c r="N45" t="str">
        <f t="shared" si="3"/>
        <v>2015</v>
      </c>
      <c r="O45" s="5">
        <v>2</v>
      </c>
      <c r="P45">
        <f t="shared" si="1"/>
        <v>1</v>
      </c>
      <c r="Q45" s="5">
        <v>11214</v>
      </c>
      <c r="R45" s="5">
        <v>9189</v>
      </c>
      <c r="S45" s="5">
        <v>0.35</v>
      </c>
      <c r="T45" s="5">
        <v>2015</v>
      </c>
      <c r="U45" s="5" t="s">
        <v>192</v>
      </c>
    </row>
    <row r="46" spans="1:21" x14ac:dyDescent="0.3">
      <c r="A46" s="5" t="s">
        <v>145</v>
      </c>
      <c r="B46" s="5" t="s">
        <v>12</v>
      </c>
      <c r="C46" s="5">
        <v>2017</v>
      </c>
      <c r="D46" s="5" t="s">
        <v>19</v>
      </c>
      <c r="E46" s="5" t="s">
        <v>149</v>
      </c>
      <c r="F46" t="s">
        <v>983</v>
      </c>
      <c r="G46" t="s">
        <v>982</v>
      </c>
      <c r="H46" s="5" t="s">
        <v>20</v>
      </c>
      <c r="I46" s="5" t="s">
        <v>846</v>
      </c>
      <c r="J46" s="23" t="s">
        <v>976</v>
      </c>
      <c r="K46" s="29">
        <v>9714.2800000000007</v>
      </c>
      <c r="L46" s="23" t="str">
        <f t="shared" si="4"/>
        <v>6</v>
      </c>
      <c r="M46" s="5">
        <v>0.7</v>
      </c>
      <c r="N46" t="str">
        <f t="shared" si="3"/>
        <v>2016</v>
      </c>
      <c r="O46" s="5">
        <v>1</v>
      </c>
      <c r="P46">
        <f t="shared" si="1"/>
        <v>1</v>
      </c>
      <c r="Q46" s="5">
        <v>9317</v>
      </c>
      <c r="R46" s="5">
        <v>2882</v>
      </c>
      <c r="S46" s="5">
        <v>0.67</v>
      </c>
      <c r="T46" s="5">
        <v>2016</v>
      </c>
      <c r="U46" s="5" t="s">
        <v>193</v>
      </c>
    </row>
    <row r="47" spans="1:21" x14ac:dyDescent="0.3">
      <c r="A47" s="5" t="s">
        <v>145</v>
      </c>
      <c r="B47" s="5" t="s">
        <v>12</v>
      </c>
      <c r="C47" s="5">
        <v>2017</v>
      </c>
      <c r="D47" s="5" t="s">
        <v>19</v>
      </c>
      <c r="E47" s="5" t="s">
        <v>149</v>
      </c>
      <c r="F47" t="s">
        <v>983</v>
      </c>
      <c r="G47" t="s">
        <v>982</v>
      </c>
      <c r="H47" s="5" t="s">
        <v>20</v>
      </c>
      <c r="I47" s="5" t="s">
        <v>847</v>
      </c>
      <c r="J47" s="23" t="str">
        <f t="shared" si="2"/>
        <v>Low</v>
      </c>
      <c r="K47" s="29">
        <v>14659.68</v>
      </c>
      <c r="L47" s="23" t="str">
        <f t="shared" si="4"/>
        <v>6</v>
      </c>
      <c r="M47" s="5">
        <v>1.91</v>
      </c>
      <c r="N47" t="str">
        <f t="shared" si="3"/>
        <v>2011</v>
      </c>
      <c r="O47" s="5">
        <v>6</v>
      </c>
      <c r="P47">
        <f t="shared" si="1"/>
        <v>1</v>
      </c>
      <c r="Q47" s="5">
        <v>10322</v>
      </c>
      <c r="R47" s="5">
        <v>9393</v>
      </c>
      <c r="S47" s="5">
        <v>0.53</v>
      </c>
      <c r="T47" s="5" t="s">
        <v>22</v>
      </c>
      <c r="U47" s="5" t="s">
        <v>194</v>
      </c>
    </row>
    <row r="48" spans="1:21" x14ac:dyDescent="0.3">
      <c r="A48" t="s">
        <v>145</v>
      </c>
      <c r="B48" t="s">
        <v>12</v>
      </c>
      <c r="C48">
        <v>2018</v>
      </c>
      <c r="D48" t="s">
        <v>19</v>
      </c>
      <c r="E48" t="s">
        <v>149</v>
      </c>
      <c r="F48" t="s">
        <v>983</v>
      </c>
      <c r="G48" t="s">
        <v>982</v>
      </c>
      <c r="H48" t="s">
        <v>20</v>
      </c>
      <c r="I48" t="s">
        <v>848</v>
      </c>
      <c r="J48" s="23" t="str">
        <f t="shared" si="2"/>
        <v>High</v>
      </c>
      <c r="K48" s="29">
        <v>16373.05</v>
      </c>
      <c r="L48" s="23" t="str">
        <f t="shared" si="4"/>
        <v>6</v>
      </c>
      <c r="M48">
        <v>1.93</v>
      </c>
      <c r="N48" t="str">
        <f t="shared" si="3"/>
        <v>2011</v>
      </c>
      <c r="O48">
        <v>7</v>
      </c>
      <c r="P48">
        <f t="shared" si="1"/>
        <v>1</v>
      </c>
      <c r="Q48">
        <v>86708</v>
      </c>
      <c r="R48">
        <v>41718</v>
      </c>
      <c r="S48">
        <v>0.18</v>
      </c>
      <c r="T48" t="s">
        <v>22</v>
      </c>
      <c r="U48">
        <v>2018</v>
      </c>
    </row>
    <row r="49" spans="1:21" x14ac:dyDescent="0.3">
      <c r="A49" t="s">
        <v>145</v>
      </c>
      <c r="B49" t="s">
        <v>12</v>
      </c>
      <c r="C49">
        <v>2018</v>
      </c>
      <c r="D49" t="s">
        <v>19</v>
      </c>
      <c r="E49" t="s">
        <v>149</v>
      </c>
      <c r="F49" t="s">
        <v>983</v>
      </c>
      <c r="G49" t="s">
        <v>982</v>
      </c>
      <c r="H49" t="s">
        <v>20</v>
      </c>
      <c r="I49" t="s">
        <v>849</v>
      </c>
      <c r="J49" s="23" t="str">
        <f t="shared" si="2"/>
        <v>High</v>
      </c>
      <c r="K49" s="29">
        <v>21216.21</v>
      </c>
      <c r="L49" s="23" t="str">
        <f t="shared" si="4"/>
        <v>6</v>
      </c>
      <c r="M49">
        <v>1.48</v>
      </c>
      <c r="N49" t="str">
        <f t="shared" si="3"/>
        <v>2012</v>
      </c>
      <c r="O49">
        <v>6</v>
      </c>
      <c r="P49">
        <f t="shared" si="1"/>
        <v>1</v>
      </c>
      <c r="Q49">
        <v>14738</v>
      </c>
      <c r="R49">
        <v>7000</v>
      </c>
      <c r="S49">
        <v>0.42</v>
      </c>
      <c r="T49">
        <v>2012</v>
      </c>
      <c r="U49">
        <v>2018</v>
      </c>
    </row>
    <row r="50" spans="1:21" x14ac:dyDescent="0.3">
      <c r="A50" t="s">
        <v>145</v>
      </c>
      <c r="B50" t="s">
        <v>12</v>
      </c>
      <c r="C50">
        <v>2018</v>
      </c>
      <c r="D50" t="s">
        <v>19</v>
      </c>
      <c r="E50" t="s">
        <v>149</v>
      </c>
      <c r="F50" t="s">
        <v>983</v>
      </c>
      <c r="G50" t="s">
        <v>982</v>
      </c>
      <c r="H50" t="s">
        <v>20</v>
      </c>
      <c r="I50" t="s">
        <v>850</v>
      </c>
      <c r="J50" s="23" t="str">
        <f t="shared" si="2"/>
        <v>High</v>
      </c>
      <c r="K50" s="29">
        <v>14794.52</v>
      </c>
      <c r="L50" s="23" t="str">
        <f t="shared" si="4"/>
        <v>6</v>
      </c>
      <c r="M50">
        <v>1.46</v>
      </c>
      <c r="N50" t="str">
        <f t="shared" si="3"/>
        <v>2013</v>
      </c>
      <c r="O50">
        <v>5</v>
      </c>
      <c r="P50">
        <f t="shared" si="1"/>
        <v>1</v>
      </c>
      <c r="Q50">
        <v>78274</v>
      </c>
      <c r="R50">
        <v>31270</v>
      </c>
      <c r="S50">
        <v>0.2</v>
      </c>
      <c r="T50">
        <v>2013</v>
      </c>
      <c r="U50">
        <v>2018</v>
      </c>
    </row>
    <row r="51" spans="1:21" x14ac:dyDescent="0.3">
      <c r="A51" t="s">
        <v>145</v>
      </c>
      <c r="B51" t="s">
        <v>12</v>
      </c>
      <c r="C51">
        <v>2018</v>
      </c>
      <c r="D51" t="s">
        <v>19</v>
      </c>
      <c r="E51" t="s">
        <v>149</v>
      </c>
      <c r="F51" t="s">
        <v>983</v>
      </c>
      <c r="G51" t="s">
        <v>982</v>
      </c>
      <c r="H51" t="s">
        <v>20</v>
      </c>
      <c r="I51" t="s">
        <v>851</v>
      </c>
      <c r="J51" s="23" t="str">
        <f t="shared" si="2"/>
        <v>High</v>
      </c>
      <c r="K51" s="29">
        <v>12689.07</v>
      </c>
      <c r="L51" s="23" t="str">
        <f t="shared" si="4"/>
        <v>6</v>
      </c>
      <c r="M51">
        <v>1.19</v>
      </c>
      <c r="N51" t="str">
        <f t="shared" si="3"/>
        <v>2014</v>
      </c>
      <c r="O51">
        <v>4</v>
      </c>
      <c r="P51">
        <f t="shared" si="1"/>
        <v>1</v>
      </c>
      <c r="Q51">
        <v>57382</v>
      </c>
      <c r="R51">
        <v>13598</v>
      </c>
      <c r="S51">
        <v>0.27</v>
      </c>
      <c r="T51">
        <v>2014</v>
      </c>
      <c r="U51">
        <v>2018</v>
      </c>
    </row>
    <row r="52" spans="1:21" x14ac:dyDescent="0.3">
      <c r="A52" t="s">
        <v>145</v>
      </c>
      <c r="B52" t="s">
        <v>12</v>
      </c>
      <c r="C52">
        <v>2018</v>
      </c>
      <c r="D52" t="s">
        <v>19</v>
      </c>
      <c r="E52" t="s">
        <v>149</v>
      </c>
      <c r="F52" t="s">
        <v>983</v>
      </c>
      <c r="G52" t="s">
        <v>982</v>
      </c>
      <c r="H52" t="s">
        <v>20</v>
      </c>
      <c r="I52" t="s">
        <v>852</v>
      </c>
      <c r="J52" s="23" t="str">
        <f t="shared" si="2"/>
        <v>High</v>
      </c>
      <c r="K52" s="29">
        <v>13189.65</v>
      </c>
      <c r="L52" s="23" t="str">
        <f t="shared" si="4"/>
        <v>6</v>
      </c>
      <c r="M52">
        <v>1.1599999999999999</v>
      </c>
      <c r="N52" t="str">
        <f t="shared" si="3"/>
        <v>2015</v>
      </c>
      <c r="O52">
        <v>3</v>
      </c>
      <c r="P52">
        <f t="shared" si="1"/>
        <v>1</v>
      </c>
      <c r="Q52">
        <v>28797</v>
      </c>
      <c r="R52">
        <v>5754</v>
      </c>
      <c r="S52">
        <v>0.24</v>
      </c>
      <c r="T52">
        <v>2015</v>
      </c>
      <c r="U52">
        <v>2018</v>
      </c>
    </row>
    <row r="53" spans="1:21" x14ac:dyDescent="0.3">
      <c r="A53" t="s">
        <v>145</v>
      </c>
      <c r="B53" t="s">
        <v>12</v>
      </c>
      <c r="C53">
        <v>2018</v>
      </c>
      <c r="D53" t="s">
        <v>19</v>
      </c>
      <c r="E53" t="s">
        <v>149</v>
      </c>
      <c r="F53" t="s">
        <v>983</v>
      </c>
      <c r="G53" t="s">
        <v>982</v>
      </c>
      <c r="H53" t="s">
        <v>20</v>
      </c>
      <c r="I53" t="s">
        <v>853</v>
      </c>
      <c r="J53" s="23" t="str">
        <f t="shared" si="2"/>
        <v>High</v>
      </c>
      <c r="K53" s="29">
        <v>14705.88</v>
      </c>
      <c r="L53" s="23" t="str">
        <f t="shared" si="4"/>
        <v>6</v>
      </c>
      <c r="M53">
        <v>0.68</v>
      </c>
      <c r="N53" t="str">
        <f t="shared" si="3"/>
        <v>2016</v>
      </c>
      <c r="O53">
        <v>2</v>
      </c>
      <c r="P53">
        <f t="shared" si="1"/>
        <v>1</v>
      </c>
      <c r="Q53">
        <v>54706</v>
      </c>
      <c r="R53">
        <v>17238</v>
      </c>
      <c r="S53">
        <v>0.21</v>
      </c>
      <c r="T53">
        <v>2016</v>
      </c>
      <c r="U53">
        <v>2018</v>
      </c>
    </row>
    <row r="54" spans="1:21" x14ac:dyDescent="0.3">
      <c r="A54" t="s">
        <v>145</v>
      </c>
      <c r="B54" t="s">
        <v>12</v>
      </c>
      <c r="C54">
        <v>2018</v>
      </c>
      <c r="D54" t="s">
        <v>19</v>
      </c>
      <c r="E54" t="s">
        <v>149</v>
      </c>
      <c r="F54" t="s">
        <v>983</v>
      </c>
      <c r="G54" t="s">
        <v>982</v>
      </c>
      <c r="H54" t="s">
        <v>20</v>
      </c>
      <c r="I54" t="s">
        <v>854</v>
      </c>
      <c r="J54" s="23" t="str">
        <f t="shared" si="2"/>
        <v>High</v>
      </c>
      <c r="K54" s="29">
        <v>9583.33</v>
      </c>
      <c r="L54" s="23" t="str">
        <f t="shared" si="4"/>
        <v>6</v>
      </c>
      <c r="M54">
        <v>0.48</v>
      </c>
      <c r="N54" t="str">
        <f t="shared" si="3"/>
        <v>2017</v>
      </c>
      <c r="O54">
        <v>1</v>
      </c>
      <c r="P54">
        <f t="shared" si="1"/>
        <v>1</v>
      </c>
      <c r="Q54">
        <v>191567</v>
      </c>
      <c r="R54">
        <v>24993</v>
      </c>
      <c r="S54">
        <v>0.16</v>
      </c>
      <c r="T54">
        <v>2017</v>
      </c>
      <c r="U54">
        <v>2018</v>
      </c>
    </row>
    <row r="55" spans="1:21" x14ac:dyDescent="0.3">
      <c r="A55" t="s">
        <v>145</v>
      </c>
      <c r="B55" t="s">
        <v>12</v>
      </c>
      <c r="C55">
        <v>2018</v>
      </c>
      <c r="D55" t="s">
        <v>19</v>
      </c>
      <c r="E55" t="s">
        <v>149</v>
      </c>
      <c r="F55" t="s">
        <v>983</v>
      </c>
      <c r="G55" t="s">
        <v>982</v>
      </c>
      <c r="H55" t="s">
        <v>20</v>
      </c>
      <c r="I55" t="s">
        <v>856</v>
      </c>
      <c r="J55" s="23" t="s">
        <v>976</v>
      </c>
      <c r="K55" s="29">
        <v>10000</v>
      </c>
      <c r="L55" s="23" t="str">
        <f t="shared" si="4"/>
        <v>6</v>
      </c>
      <c r="M55">
        <v>0.92</v>
      </c>
      <c r="N55" t="str">
        <f t="shared" si="3"/>
        <v>2011</v>
      </c>
      <c r="O55">
        <v>7</v>
      </c>
      <c r="P55">
        <f t="shared" si="1"/>
        <v>1</v>
      </c>
      <c r="Q55">
        <v>30513</v>
      </c>
      <c r="R55">
        <v>9274</v>
      </c>
      <c r="S55">
        <v>0.57999999999999996</v>
      </c>
      <c r="T55" t="s">
        <v>22</v>
      </c>
      <c r="U55">
        <v>2018</v>
      </c>
    </row>
    <row r="56" spans="1:21" x14ac:dyDescent="0.3">
      <c r="A56" t="s">
        <v>145</v>
      </c>
      <c r="B56" t="s">
        <v>12</v>
      </c>
      <c r="C56">
        <v>2018</v>
      </c>
      <c r="D56" t="s">
        <v>19</v>
      </c>
      <c r="E56" t="s">
        <v>149</v>
      </c>
      <c r="F56" t="s">
        <v>983</v>
      </c>
      <c r="G56" t="s">
        <v>982</v>
      </c>
      <c r="H56" t="s">
        <v>20</v>
      </c>
      <c r="I56" t="s">
        <v>857</v>
      </c>
      <c r="J56" s="23" t="s">
        <v>976</v>
      </c>
      <c r="K56" s="29">
        <v>9672.5</v>
      </c>
      <c r="L56" s="23" t="str">
        <f t="shared" si="4"/>
        <v>6</v>
      </c>
      <c r="M56">
        <v>-1.4</v>
      </c>
      <c r="N56" t="str">
        <f t="shared" si="3"/>
        <v>2013</v>
      </c>
      <c r="O56">
        <v>5</v>
      </c>
      <c r="P56">
        <f>IFERROR(IF(AND(K56&gt;0,L56&gt;0,M56&gt;0,N56&gt;0,O56&gt;0),1,0),0)</f>
        <v>0</v>
      </c>
      <c r="Q56">
        <v>3552</v>
      </c>
      <c r="R56">
        <v>2861</v>
      </c>
      <c r="S56">
        <v>0.87</v>
      </c>
      <c r="T56">
        <v>2013</v>
      </c>
      <c r="U56">
        <v>2018</v>
      </c>
    </row>
    <row r="57" spans="1:21" x14ac:dyDescent="0.3">
      <c r="A57" t="s">
        <v>145</v>
      </c>
      <c r="B57" t="s">
        <v>12</v>
      </c>
      <c r="C57">
        <v>2018</v>
      </c>
      <c r="D57" t="s">
        <v>19</v>
      </c>
      <c r="E57" t="s">
        <v>149</v>
      </c>
      <c r="F57" t="s">
        <v>983</v>
      </c>
      <c r="G57" t="s">
        <v>982</v>
      </c>
      <c r="H57" t="s">
        <v>20</v>
      </c>
      <c r="I57" t="s">
        <v>858</v>
      </c>
      <c r="J57" s="23" t="s">
        <v>976</v>
      </c>
      <c r="K57" s="29">
        <v>10640</v>
      </c>
      <c r="L57" s="23" t="str">
        <f t="shared" si="4"/>
        <v>6</v>
      </c>
      <c r="M57">
        <v>1.25</v>
      </c>
      <c r="N57" t="str">
        <f t="shared" si="3"/>
        <v>2014</v>
      </c>
      <c r="O57">
        <v>4</v>
      </c>
      <c r="P57">
        <f t="shared" si="1"/>
        <v>1</v>
      </c>
      <c r="Q57">
        <v>6912</v>
      </c>
      <c r="R57">
        <v>5171</v>
      </c>
      <c r="S57">
        <v>0.54</v>
      </c>
      <c r="T57">
        <v>2014</v>
      </c>
      <c r="U57">
        <v>2018</v>
      </c>
    </row>
    <row r="58" spans="1:21" x14ac:dyDescent="0.3">
      <c r="A58" t="s">
        <v>145</v>
      </c>
      <c r="B58" t="s">
        <v>12</v>
      </c>
      <c r="C58">
        <v>2018</v>
      </c>
      <c r="D58" t="s">
        <v>19</v>
      </c>
      <c r="E58" t="s">
        <v>149</v>
      </c>
      <c r="F58" t="s">
        <v>983</v>
      </c>
      <c r="G58" t="s">
        <v>982</v>
      </c>
      <c r="H58" t="s">
        <v>20</v>
      </c>
      <c r="I58" t="s">
        <v>859</v>
      </c>
      <c r="J58" s="23" t="s">
        <v>976</v>
      </c>
      <c r="K58" s="29">
        <v>8650.7900000000009</v>
      </c>
      <c r="L58" s="23" t="str">
        <f t="shared" si="4"/>
        <v>6</v>
      </c>
      <c r="M58">
        <v>1.26</v>
      </c>
      <c r="N58" t="str">
        <f t="shared" si="3"/>
        <v>2015</v>
      </c>
      <c r="O58">
        <v>3</v>
      </c>
      <c r="P58">
        <f t="shared" si="1"/>
        <v>1</v>
      </c>
      <c r="Q58">
        <v>7923</v>
      </c>
      <c r="R58">
        <v>6570</v>
      </c>
      <c r="S58">
        <v>0.6</v>
      </c>
      <c r="T58">
        <v>2015</v>
      </c>
      <c r="U58">
        <v>2018</v>
      </c>
    </row>
    <row r="59" spans="1:21" x14ac:dyDescent="0.3">
      <c r="A59" t="s">
        <v>145</v>
      </c>
      <c r="B59" t="s">
        <v>12</v>
      </c>
      <c r="C59">
        <v>2018</v>
      </c>
      <c r="D59" t="s">
        <v>19</v>
      </c>
      <c r="E59" t="s">
        <v>149</v>
      </c>
      <c r="F59" t="s">
        <v>983</v>
      </c>
      <c r="G59" t="s">
        <v>982</v>
      </c>
      <c r="H59" t="s">
        <v>20</v>
      </c>
      <c r="I59" t="s">
        <v>860</v>
      </c>
      <c r="J59" s="23" t="s">
        <v>976</v>
      </c>
      <c r="K59" s="29">
        <v>9307.5</v>
      </c>
      <c r="L59" s="23" t="str">
        <f t="shared" si="4"/>
        <v>6</v>
      </c>
      <c r="M59">
        <v>0.01</v>
      </c>
      <c r="N59" t="str">
        <f t="shared" si="3"/>
        <v>2016</v>
      </c>
      <c r="O59">
        <v>2</v>
      </c>
      <c r="P59">
        <f t="shared" si="1"/>
        <v>1</v>
      </c>
      <c r="Q59">
        <v>7107</v>
      </c>
      <c r="R59">
        <v>2417</v>
      </c>
      <c r="S59">
        <v>0.56999999999999995</v>
      </c>
      <c r="T59">
        <v>2016</v>
      </c>
      <c r="U59">
        <v>2018</v>
      </c>
    </row>
    <row r="60" spans="1:21" x14ac:dyDescent="0.3">
      <c r="A60" t="s">
        <v>145</v>
      </c>
      <c r="B60" t="s">
        <v>12</v>
      </c>
      <c r="C60">
        <v>2018</v>
      </c>
      <c r="D60" t="s">
        <v>19</v>
      </c>
      <c r="E60" t="s">
        <v>149</v>
      </c>
      <c r="F60" t="s">
        <v>983</v>
      </c>
      <c r="G60" t="s">
        <v>982</v>
      </c>
      <c r="H60" t="s">
        <v>20</v>
      </c>
      <c r="I60" t="s">
        <v>861</v>
      </c>
      <c r="J60" s="23" t="s">
        <v>976</v>
      </c>
      <c r="K60" s="29">
        <v>6923.07</v>
      </c>
      <c r="L60" s="23" t="str">
        <f t="shared" si="4"/>
        <v>6</v>
      </c>
      <c r="M60">
        <v>0.26</v>
      </c>
      <c r="N60" t="str">
        <f t="shared" si="3"/>
        <v>2017</v>
      </c>
      <c r="O60">
        <v>1</v>
      </c>
      <c r="P60">
        <f t="shared" si="1"/>
        <v>1</v>
      </c>
      <c r="Q60">
        <v>2488</v>
      </c>
      <c r="R60">
        <v>352</v>
      </c>
      <c r="S60">
        <v>2.5</v>
      </c>
      <c r="T60">
        <v>2017</v>
      </c>
      <c r="U60">
        <v>2018</v>
      </c>
    </row>
    <row r="61" spans="1:21" x14ac:dyDescent="0.3">
      <c r="A61" t="s">
        <v>145</v>
      </c>
      <c r="B61" t="s">
        <v>12</v>
      </c>
      <c r="C61">
        <v>2018</v>
      </c>
      <c r="D61" t="s">
        <v>19</v>
      </c>
      <c r="E61" t="s">
        <v>149</v>
      </c>
      <c r="F61" t="s">
        <v>983</v>
      </c>
      <c r="G61" t="s">
        <v>982</v>
      </c>
      <c r="H61" t="s">
        <v>20</v>
      </c>
      <c r="I61" t="s">
        <v>855</v>
      </c>
      <c r="J61" s="23" t="str">
        <f t="shared" si="2"/>
        <v>Low</v>
      </c>
      <c r="K61" s="29">
        <v>13857.14</v>
      </c>
      <c r="L61" s="23" t="str">
        <f t="shared" si="4"/>
        <v>6</v>
      </c>
      <c r="M61">
        <v>2.1</v>
      </c>
      <c r="N61" t="str">
        <f t="shared" si="3"/>
        <v>2011</v>
      </c>
      <c r="O61">
        <v>7</v>
      </c>
      <c r="P61">
        <f t="shared" si="1"/>
        <v>1</v>
      </c>
      <c r="Q61">
        <v>9213</v>
      </c>
      <c r="R61">
        <v>8388</v>
      </c>
      <c r="S61">
        <v>0.61</v>
      </c>
      <c r="T61" t="s">
        <v>22</v>
      </c>
      <c r="U61">
        <v>2018</v>
      </c>
    </row>
    <row r="62" spans="1:21" x14ac:dyDescent="0.3">
      <c r="A62" t="s">
        <v>601</v>
      </c>
      <c r="B62" t="s">
        <v>12</v>
      </c>
      <c r="C62">
        <v>2015</v>
      </c>
      <c r="D62" t="s">
        <v>19</v>
      </c>
      <c r="E62" t="s">
        <v>603</v>
      </c>
      <c r="F62" t="s">
        <v>985</v>
      </c>
      <c r="G62" t="s">
        <v>986</v>
      </c>
      <c r="I62" t="s">
        <v>619</v>
      </c>
      <c r="J62" s="23" t="s">
        <v>977</v>
      </c>
      <c r="K62" s="29">
        <v>16790</v>
      </c>
      <c r="L62">
        <v>3</v>
      </c>
      <c r="M62">
        <v>1.3</v>
      </c>
      <c r="N62" t="str">
        <f t="shared" si="3"/>
        <v>2012</v>
      </c>
      <c r="O62">
        <v>3</v>
      </c>
      <c r="P62">
        <f t="shared" si="1"/>
        <v>1</v>
      </c>
      <c r="Q62">
        <v>80626</v>
      </c>
      <c r="R62">
        <v>17445</v>
      </c>
      <c r="S62">
        <v>0.2</v>
      </c>
      <c r="T62">
        <v>2012</v>
      </c>
    </row>
    <row r="63" spans="1:21" x14ac:dyDescent="0.3">
      <c r="A63" t="s">
        <v>601</v>
      </c>
      <c r="B63" t="s">
        <v>12</v>
      </c>
      <c r="C63">
        <v>2015</v>
      </c>
      <c r="D63" t="s">
        <v>19</v>
      </c>
      <c r="E63" t="s">
        <v>603</v>
      </c>
      <c r="F63" t="s">
        <v>985</v>
      </c>
      <c r="G63" t="s">
        <v>986</v>
      </c>
      <c r="I63" t="s">
        <v>620</v>
      </c>
      <c r="J63" s="23" t="s">
        <v>977</v>
      </c>
      <c r="K63" s="29">
        <v>12045</v>
      </c>
      <c r="L63">
        <v>3</v>
      </c>
      <c r="M63">
        <v>1.6</v>
      </c>
      <c r="N63" t="str">
        <f t="shared" si="3"/>
        <v>2012</v>
      </c>
      <c r="O63">
        <v>3</v>
      </c>
      <c r="P63">
        <f t="shared" si="1"/>
        <v>1</v>
      </c>
      <c r="Q63">
        <v>29054</v>
      </c>
      <c r="R63">
        <v>6317</v>
      </c>
      <c r="S63">
        <v>0.32</v>
      </c>
      <c r="T63">
        <v>2012</v>
      </c>
    </row>
    <row r="64" spans="1:21" x14ac:dyDescent="0.3">
      <c r="A64" t="s">
        <v>601</v>
      </c>
      <c r="B64" t="s">
        <v>12</v>
      </c>
      <c r="C64">
        <v>2015</v>
      </c>
      <c r="D64" t="s">
        <v>372</v>
      </c>
      <c r="E64" t="s">
        <v>603</v>
      </c>
      <c r="F64" t="s">
        <v>985</v>
      </c>
      <c r="G64" t="s">
        <v>986</v>
      </c>
      <c r="I64" t="s">
        <v>621</v>
      </c>
      <c r="J64" s="23" t="s">
        <v>977</v>
      </c>
      <c r="K64" s="29">
        <v>766.5</v>
      </c>
      <c r="L64">
        <v>3</v>
      </c>
      <c r="M64">
        <v>0.11</v>
      </c>
      <c r="N64" t="str">
        <f t="shared" si="3"/>
        <v>2012</v>
      </c>
      <c r="O64">
        <v>3</v>
      </c>
      <c r="P64">
        <f t="shared" si="1"/>
        <v>1</v>
      </c>
      <c r="Q64">
        <v>29066</v>
      </c>
      <c r="R64">
        <v>6317</v>
      </c>
      <c r="S64">
        <v>0.37</v>
      </c>
      <c r="T64">
        <v>2012</v>
      </c>
    </row>
    <row r="65" spans="1:21" x14ac:dyDescent="0.3">
      <c r="A65" t="s">
        <v>601</v>
      </c>
      <c r="B65" t="s">
        <v>12</v>
      </c>
      <c r="C65">
        <v>2015</v>
      </c>
      <c r="D65" t="s">
        <v>19</v>
      </c>
      <c r="E65" t="s">
        <v>603</v>
      </c>
      <c r="F65" t="s">
        <v>985</v>
      </c>
      <c r="G65" t="s">
        <v>986</v>
      </c>
      <c r="I65" t="s">
        <v>622</v>
      </c>
      <c r="J65" s="23" t="s">
        <v>977</v>
      </c>
      <c r="K65" s="29">
        <v>16790</v>
      </c>
      <c r="L65">
        <v>2</v>
      </c>
      <c r="M65">
        <v>0.98</v>
      </c>
      <c r="N65" t="str">
        <f t="shared" si="3"/>
        <v>2013</v>
      </c>
      <c r="O65">
        <v>2</v>
      </c>
      <c r="P65">
        <f t="shared" si="1"/>
        <v>1</v>
      </c>
      <c r="Q65">
        <v>155670</v>
      </c>
      <c r="R65">
        <v>7825</v>
      </c>
      <c r="S65">
        <v>0.26</v>
      </c>
      <c r="T65">
        <v>2013</v>
      </c>
    </row>
    <row r="66" spans="1:21" x14ac:dyDescent="0.3">
      <c r="A66" t="s">
        <v>601</v>
      </c>
      <c r="B66" t="s">
        <v>12</v>
      </c>
      <c r="C66">
        <v>2015</v>
      </c>
      <c r="D66" t="s">
        <v>19</v>
      </c>
      <c r="E66" t="s">
        <v>603</v>
      </c>
      <c r="F66" t="s">
        <v>985</v>
      </c>
      <c r="G66" t="s">
        <v>986</v>
      </c>
      <c r="I66" t="s">
        <v>623</v>
      </c>
      <c r="J66" s="23" t="s">
        <v>977</v>
      </c>
      <c r="K66" s="29">
        <v>10220</v>
      </c>
      <c r="L66">
        <v>2</v>
      </c>
      <c r="M66">
        <v>0.91</v>
      </c>
      <c r="N66" t="str">
        <f t="shared" si="3"/>
        <v>2013</v>
      </c>
      <c r="O66">
        <v>2</v>
      </c>
      <c r="P66">
        <f t="shared" ref="P66:P129" si="5">IFERROR(IF(AND(K66&gt;0,L66&gt;0,M66&gt;0,N66&gt;0,O66&gt;0),1,0),0)</f>
        <v>1</v>
      </c>
      <c r="Q66">
        <v>171003</v>
      </c>
      <c r="R66">
        <v>8567</v>
      </c>
      <c r="S66">
        <v>0.28000000000000003</v>
      </c>
      <c r="T66">
        <v>2013</v>
      </c>
    </row>
    <row r="67" spans="1:21" x14ac:dyDescent="0.3">
      <c r="A67" t="s">
        <v>601</v>
      </c>
      <c r="B67" t="s">
        <v>12</v>
      </c>
      <c r="C67">
        <v>2015</v>
      </c>
      <c r="D67" t="s">
        <v>372</v>
      </c>
      <c r="E67" t="s">
        <v>603</v>
      </c>
      <c r="F67" t="s">
        <v>985</v>
      </c>
      <c r="G67" t="s">
        <v>986</v>
      </c>
      <c r="I67" t="s">
        <v>624</v>
      </c>
      <c r="J67" s="23" t="s">
        <v>977</v>
      </c>
      <c r="K67" s="29">
        <v>792.05</v>
      </c>
      <c r="L67">
        <v>2</v>
      </c>
      <c r="M67">
        <v>0.49</v>
      </c>
      <c r="N67" t="str">
        <f t="shared" ref="N67:N130" si="6">RIGHT(T67,4)</f>
        <v>2013</v>
      </c>
      <c r="O67">
        <v>2</v>
      </c>
      <c r="P67">
        <f t="shared" si="5"/>
        <v>1</v>
      </c>
      <c r="Q67">
        <v>171180</v>
      </c>
      <c r="R67">
        <v>8577</v>
      </c>
      <c r="S67">
        <v>0.25</v>
      </c>
      <c r="T67">
        <v>2013</v>
      </c>
    </row>
    <row r="68" spans="1:21" x14ac:dyDescent="0.3">
      <c r="A68" t="s">
        <v>601</v>
      </c>
      <c r="B68" t="s">
        <v>12</v>
      </c>
      <c r="C68">
        <v>2015</v>
      </c>
      <c r="D68" t="s">
        <v>19</v>
      </c>
      <c r="E68" t="s">
        <v>603</v>
      </c>
      <c r="F68" t="s">
        <v>985</v>
      </c>
      <c r="G68" t="s">
        <v>986</v>
      </c>
      <c r="I68" t="s">
        <v>625</v>
      </c>
      <c r="J68" s="23" t="s">
        <v>977</v>
      </c>
      <c r="K68" s="29">
        <v>13505</v>
      </c>
      <c r="L68">
        <v>1</v>
      </c>
      <c r="M68">
        <v>0.91</v>
      </c>
      <c r="N68" t="str">
        <f t="shared" si="6"/>
        <v>2014</v>
      </c>
      <c r="O68">
        <v>1</v>
      </c>
      <c r="P68">
        <f t="shared" si="5"/>
        <v>1</v>
      </c>
      <c r="Q68">
        <v>158866</v>
      </c>
      <c r="R68">
        <v>158866</v>
      </c>
      <c r="S68">
        <v>0.26</v>
      </c>
      <c r="T68">
        <v>2014</v>
      </c>
    </row>
    <row r="69" spans="1:21" x14ac:dyDescent="0.3">
      <c r="A69" t="s">
        <v>601</v>
      </c>
      <c r="B69" t="s">
        <v>12</v>
      </c>
      <c r="C69">
        <v>2015</v>
      </c>
      <c r="D69" t="s">
        <v>19</v>
      </c>
      <c r="E69" t="s">
        <v>603</v>
      </c>
      <c r="F69" t="s">
        <v>985</v>
      </c>
      <c r="G69" t="s">
        <v>986</v>
      </c>
      <c r="I69" t="s">
        <v>626</v>
      </c>
      <c r="J69" s="23" t="s">
        <v>977</v>
      </c>
      <c r="K69" s="29">
        <v>9125</v>
      </c>
      <c r="L69">
        <v>1</v>
      </c>
      <c r="M69">
        <v>0.93</v>
      </c>
      <c r="N69" t="str">
        <f t="shared" si="6"/>
        <v>2014</v>
      </c>
      <c r="O69">
        <v>1</v>
      </c>
      <c r="P69">
        <f t="shared" si="5"/>
        <v>1</v>
      </c>
      <c r="Q69">
        <v>250178</v>
      </c>
      <c r="R69">
        <v>12540</v>
      </c>
      <c r="S69">
        <v>0.23</v>
      </c>
      <c r="T69">
        <v>2014</v>
      </c>
    </row>
    <row r="70" spans="1:21" x14ac:dyDescent="0.3">
      <c r="A70" t="s">
        <v>601</v>
      </c>
      <c r="B70" t="s">
        <v>12</v>
      </c>
      <c r="C70">
        <v>2015</v>
      </c>
      <c r="D70" t="s">
        <v>372</v>
      </c>
      <c r="E70" t="s">
        <v>603</v>
      </c>
      <c r="F70" t="s">
        <v>985</v>
      </c>
      <c r="G70" t="s">
        <v>986</v>
      </c>
      <c r="I70" t="s">
        <v>627</v>
      </c>
      <c r="J70" s="23" t="s">
        <v>977</v>
      </c>
      <c r="K70" s="29">
        <v>507.35</v>
      </c>
      <c r="L70">
        <v>1</v>
      </c>
      <c r="M70">
        <v>0.13</v>
      </c>
      <c r="N70" t="str">
        <f t="shared" si="6"/>
        <v>2014</v>
      </c>
      <c r="O70">
        <v>1</v>
      </c>
      <c r="P70">
        <f t="shared" si="5"/>
        <v>1</v>
      </c>
      <c r="Q70">
        <v>251838</v>
      </c>
      <c r="R70">
        <v>12624</v>
      </c>
      <c r="S70">
        <v>0.26</v>
      </c>
      <c r="T70">
        <v>2014</v>
      </c>
    </row>
    <row r="71" spans="1:21" x14ac:dyDescent="0.3">
      <c r="A71" t="s">
        <v>743</v>
      </c>
      <c r="B71" t="s">
        <v>12</v>
      </c>
      <c r="C71">
        <v>2016</v>
      </c>
      <c r="D71" t="s">
        <v>372</v>
      </c>
      <c r="E71" t="s">
        <v>249</v>
      </c>
      <c r="F71" t="s">
        <v>987</v>
      </c>
      <c r="G71" t="s">
        <v>988</v>
      </c>
      <c r="H71" t="s">
        <v>114</v>
      </c>
      <c r="I71" t="s">
        <v>748</v>
      </c>
      <c r="J71" s="23" t="s">
        <v>977</v>
      </c>
      <c r="K71" s="29">
        <v>1359.8</v>
      </c>
      <c r="L71" s="23" t="str">
        <f t="shared" ref="L71:L134" si="7">IF(ISNUMBER(FIND("Bi-monthly",H71)),"6", IF(ISNUMBER(FIND("Monthly",H71)), "12", IF(OR(ISNUMBER(SEARCH("Quarterly",H71)), ISNUMBER(SEARCH("four",H71))), "4", -1)))</f>
        <v>12</v>
      </c>
      <c r="M71">
        <v>0.25</v>
      </c>
      <c r="N71" t="str">
        <f t="shared" si="6"/>
        <v>2015</v>
      </c>
      <c r="O71">
        <v>1</v>
      </c>
      <c r="P71">
        <f t="shared" si="5"/>
        <v>1</v>
      </c>
      <c r="Q71">
        <v>11999</v>
      </c>
      <c r="R71">
        <v>9997</v>
      </c>
      <c r="S71" t="s">
        <v>747</v>
      </c>
      <c r="T71">
        <v>2015</v>
      </c>
    </row>
    <row r="72" spans="1:21" x14ac:dyDescent="0.3">
      <c r="A72" t="s">
        <v>435</v>
      </c>
      <c r="B72" t="s">
        <v>436</v>
      </c>
      <c r="C72">
        <v>2014</v>
      </c>
      <c r="D72" t="s">
        <v>372</v>
      </c>
      <c r="E72" t="s">
        <v>438</v>
      </c>
      <c r="F72" t="s">
        <v>989</v>
      </c>
      <c r="G72" t="s">
        <v>986</v>
      </c>
      <c r="H72" t="s">
        <v>453</v>
      </c>
      <c r="I72" t="s">
        <v>441</v>
      </c>
      <c r="J72" s="23" t="str">
        <f t="shared" ref="J72:J130" si="8">IF(OR(ISNUMBER(SEARCH("High",I72)), ISNUMBER(SEARCH("high",I72)), ISNUMBER(SEARCH("top",I72)), ISNUMBER(SEARCH("Top",I72))),"High", IF(OR(ISNUMBER(SEARCH("Low",I72)), ISNUMBER(SEARCH("low",I72)), ISNUMBER(SEARCH("Bottom",I72))), "Low",""))</f>
        <v>High</v>
      </c>
      <c r="K72" s="29">
        <v>1060.71</v>
      </c>
      <c r="L72" s="23" t="str">
        <f t="shared" si="7"/>
        <v>4</v>
      </c>
      <c r="M72">
        <v>1.73</v>
      </c>
      <c r="N72" t="str">
        <f t="shared" si="6"/>
        <v>2011</v>
      </c>
      <c r="O72">
        <v>1</v>
      </c>
      <c r="P72">
        <f t="shared" si="5"/>
        <v>1</v>
      </c>
      <c r="Q72" s="11">
        <v>46588</v>
      </c>
      <c r="R72">
        <v>50000</v>
      </c>
      <c r="S72">
        <v>0.56999999999999995</v>
      </c>
      <c r="T72">
        <v>2011</v>
      </c>
    </row>
    <row r="73" spans="1:21" x14ac:dyDescent="0.3">
      <c r="A73" t="s">
        <v>435</v>
      </c>
      <c r="B73" t="s">
        <v>436</v>
      </c>
      <c r="C73">
        <v>2014</v>
      </c>
      <c r="D73" t="s">
        <v>372</v>
      </c>
      <c r="E73" t="s">
        <v>438</v>
      </c>
      <c r="F73" t="s">
        <v>989</v>
      </c>
      <c r="G73" t="s">
        <v>986</v>
      </c>
      <c r="H73" t="s">
        <v>453</v>
      </c>
      <c r="I73" t="s">
        <v>442</v>
      </c>
      <c r="J73" s="23" t="s">
        <v>977</v>
      </c>
      <c r="K73" s="29">
        <v>354.65</v>
      </c>
      <c r="L73" s="23" t="str">
        <f t="shared" si="7"/>
        <v>4</v>
      </c>
      <c r="M73">
        <v>1.37</v>
      </c>
      <c r="N73" t="str">
        <f t="shared" si="6"/>
        <v>2012</v>
      </c>
      <c r="O73">
        <v>1</v>
      </c>
      <c r="P73">
        <f t="shared" si="5"/>
        <v>1</v>
      </c>
      <c r="Q73">
        <v>52498</v>
      </c>
      <c r="R73">
        <v>26248</v>
      </c>
      <c r="S73">
        <v>0.61</v>
      </c>
      <c r="T73">
        <v>2012</v>
      </c>
    </row>
    <row r="74" spans="1:21" x14ac:dyDescent="0.3">
      <c r="A74" s="5" t="s">
        <v>435</v>
      </c>
      <c r="B74" s="5" t="s">
        <v>436</v>
      </c>
      <c r="C74" s="5">
        <v>2015</v>
      </c>
      <c r="D74" s="5" t="s">
        <v>372</v>
      </c>
      <c r="E74" s="5" t="s">
        <v>438</v>
      </c>
      <c r="F74" t="s">
        <v>989</v>
      </c>
      <c r="G74" t="s">
        <v>986</v>
      </c>
      <c r="H74" s="5" t="s">
        <v>453</v>
      </c>
      <c r="I74" s="5" t="s">
        <v>447</v>
      </c>
      <c r="J74" s="23" t="str">
        <f t="shared" si="8"/>
        <v>High</v>
      </c>
      <c r="K74" s="29">
        <v>1007.17</v>
      </c>
      <c r="L74" s="23" t="str">
        <f t="shared" si="7"/>
        <v>4</v>
      </c>
      <c r="M74" s="5">
        <v>1.65</v>
      </c>
      <c r="N74" t="str">
        <f t="shared" si="6"/>
        <v>2011</v>
      </c>
      <c r="O74" s="5">
        <v>5</v>
      </c>
      <c r="P74">
        <f t="shared" si="5"/>
        <v>1</v>
      </c>
      <c r="Q74" s="5">
        <v>37598</v>
      </c>
      <c r="R74" s="5">
        <v>50000</v>
      </c>
      <c r="S74" s="5">
        <v>0.1</v>
      </c>
      <c r="T74" s="5">
        <v>2011</v>
      </c>
      <c r="U74" s="5"/>
    </row>
    <row r="75" spans="1:21" x14ac:dyDescent="0.3">
      <c r="A75" s="5" t="s">
        <v>435</v>
      </c>
      <c r="B75" s="5" t="s">
        <v>436</v>
      </c>
      <c r="C75" s="5">
        <v>2015</v>
      </c>
      <c r="D75" s="5" t="s">
        <v>372</v>
      </c>
      <c r="E75" s="5" t="s">
        <v>438</v>
      </c>
      <c r="F75" t="s">
        <v>989</v>
      </c>
      <c r="G75" t="s">
        <v>986</v>
      </c>
      <c r="H75" s="5" t="s">
        <v>453</v>
      </c>
      <c r="I75" s="5" t="s">
        <v>448</v>
      </c>
      <c r="J75" s="23" t="s">
        <v>977</v>
      </c>
      <c r="K75" s="29">
        <v>354.62</v>
      </c>
      <c r="L75" s="23" t="str">
        <f t="shared" si="7"/>
        <v>4</v>
      </c>
      <c r="M75" s="5">
        <v>1.69</v>
      </c>
      <c r="N75" t="str">
        <f t="shared" si="6"/>
        <v>2012</v>
      </c>
      <c r="O75" s="5">
        <v>3</v>
      </c>
      <c r="P75">
        <f t="shared" si="5"/>
        <v>1</v>
      </c>
      <c r="Q75" s="5">
        <v>42727</v>
      </c>
      <c r="R75" s="5">
        <v>26248</v>
      </c>
      <c r="S75" s="5">
        <v>0.15</v>
      </c>
      <c r="T75" s="5">
        <v>2012</v>
      </c>
      <c r="U75" s="5"/>
    </row>
    <row r="76" spans="1:21" x14ac:dyDescent="0.3">
      <c r="A76" s="5" t="s">
        <v>435</v>
      </c>
      <c r="B76" s="5" t="s">
        <v>436</v>
      </c>
      <c r="C76" s="5">
        <v>2015</v>
      </c>
      <c r="D76" s="5" t="s">
        <v>372</v>
      </c>
      <c r="E76" s="5" t="s">
        <v>438</v>
      </c>
      <c r="F76" t="s">
        <v>989</v>
      </c>
      <c r="G76" t="s">
        <v>986</v>
      </c>
      <c r="H76" s="5" t="s">
        <v>453</v>
      </c>
      <c r="I76" s="5" t="s">
        <v>444</v>
      </c>
      <c r="J76" s="23" t="s">
        <v>977</v>
      </c>
      <c r="K76" s="29">
        <v>795.43</v>
      </c>
      <c r="L76" s="23" t="str">
        <f t="shared" si="7"/>
        <v>4</v>
      </c>
      <c r="M76" s="5">
        <v>0.2</v>
      </c>
      <c r="N76" t="str">
        <f t="shared" si="6"/>
        <v>2014</v>
      </c>
      <c r="O76" s="5">
        <v>1</v>
      </c>
      <c r="P76">
        <f t="shared" si="5"/>
        <v>1</v>
      </c>
      <c r="Q76" s="5">
        <v>23371</v>
      </c>
      <c r="R76" s="5">
        <v>10493</v>
      </c>
      <c r="S76" s="5">
        <v>0.09</v>
      </c>
      <c r="T76" s="5">
        <v>2014</v>
      </c>
      <c r="U76" s="5"/>
    </row>
    <row r="77" spans="1:21" x14ac:dyDescent="0.3">
      <c r="A77" t="s">
        <v>435</v>
      </c>
      <c r="B77" t="s">
        <v>436</v>
      </c>
      <c r="C77">
        <v>2016</v>
      </c>
      <c r="D77" t="s">
        <v>372</v>
      </c>
      <c r="E77" t="s">
        <v>438</v>
      </c>
      <c r="F77" t="s">
        <v>989</v>
      </c>
      <c r="G77" t="s">
        <v>986</v>
      </c>
      <c r="H77" t="s">
        <v>453</v>
      </c>
      <c r="I77" t="s">
        <v>447</v>
      </c>
      <c r="J77" s="23" t="str">
        <f t="shared" si="8"/>
        <v>High</v>
      </c>
      <c r="K77" s="29">
        <v>1007.17</v>
      </c>
      <c r="L77" s="23" t="str">
        <f t="shared" si="7"/>
        <v>4</v>
      </c>
      <c r="M77" s="1">
        <v>1.39</v>
      </c>
      <c r="N77" t="str">
        <f t="shared" si="6"/>
        <v>2011</v>
      </c>
      <c r="O77">
        <v>6</v>
      </c>
      <c r="P77">
        <f t="shared" si="5"/>
        <v>1</v>
      </c>
      <c r="Q77">
        <v>34278</v>
      </c>
      <c r="R77">
        <v>50000</v>
      </c>
      <c r="S77" s="1">
        <v>0.18</v>
      </c>
      <c r="T77">
        <v>2011</v>
      </c>
    </row>
    <row r="78" spans="1:21" x14ac:dyDescent="0.3">
      <c r="A78" t="s">
        <v>435</v>
      </c>
      <c r="B78" t="s">
        <v>436</v>
      </c>
      <c r="C78">
        <v>2016</v>
      </c>
      <c r="D78" t="s">
        <v>372</v>
      </c>
      <c r="E78" t="s">
        <v>438</v>
      </c>
      <c r="F78" t="s">
        <v>989</v>
      </c>
      <c r="G78" t="s">
        <v>986</v>
      </c>
      <c r="H78" t="s">
        <v>453</v>
      </c>
      <c r="I78" t="s">
        <v>448</v>
      </c>
      <c r="J78" s="23" t="s">
        <v>977</v>
      </c>
      <c r="K78" s="29">
        <v>354.62</v>
      </c>
      <c r="L78" s="23" t="str">
        <f t="shared" si="7"/>
        <v>4</v>
      </c>
      <c r="M78" s="1">
        <v>1.95</v>
      </c>
      <c r="N78" t="str">
        <f t="shared" si="6"/>
        <v>2012</v>
      </c>
      <c r="O78">
        <v>4</v>
      </c>
      <c r="P78">
        <f t="shared" si="5"/>
        <v>1</v>
      </c>
      <c r="Q78">
        <v>38697</v>
      </c>
      <c r="R78">
        <v>26248</v>
      </c>
      <c r="S78" s="1">
        <v>0.27</v>
      </c>
      <c r="T78">
        <v>2012</v>
      </c>
    </row>
    <row r="79" spans="1:21" x14ac:dyDescent="0.3">
      <c r="A79" t="s">
        <v>435</v>
      </c>
      <c r="B79" t="s">
        <v>436</v>
      </c>
      <c r="C79">
        <v>2016</v>
      </c>
      <c r="D79" t="s">
        <v>372</v>
      </c>
      <c r="E79" t="s">
        <v>438</v>
      </c>
      <c r="F79" t="s">
        <v>989</v>
      </c>
      <c r="G79" t="s">
        <v>986</v>
      </c>
      <c r="H79" t="s">
        <v>453</v>
      </c>
      <c r="I79" t="s">
        <v>444</v>
      </c>
      <c r="J79" s="23" t="s">
        <v>977</v>
      </c>
      <c r="K79" s="29">
        <v>795.43</v>
      </c>
      <c r="L79" s="23" t="str">
        <f t="shared" si="7"/>
        <v>4</v>
      </c>
      <c r="M79" s="1">
        <v>0.48</v>
      </c>
      <c r="N79" t="str">
        <f t="shared" si="6"/>
        <v>2014</v>
      </c>
      <c r="O79">
        <v>2</v>
      </c>
      <c r="P79">
        <f t="shared" si="5"/>
        <v>1</v>
      </c>
      <c r="Q79">
        <v>21088</v>
      </c>
      <c r="R79">
        <v>10493</v>
      </c>
      <c r="S79" s="1">
        <v>0.2</v>
      </c>
      <c r="T79">
        <v>2014</v>
      </c>
    </row>
    <row r="80" spans="1:21" x14ac:dyDescent="0.3">
      <c r="A80" s="5" t="s">
        <v>435</v>
      </c>
      <c r="B80" s="5" t="s">
        <v>436</v>
      </c>
      <c r="C80" s="5">
        <v>2017</v>
      </c>
      <c r="D80" s="5" t="s">
        <v>372</v>
      </c>
      <c r="E80" s="5" t="s">
        <v>438</v>
      </c>
      <c r="F80" t="s">
        <v>989</v>
      </c>
      <c r="G80" t="s">
        <v>986</v>
      </c>
      <c r="H80" s="5" t="s">
        <v>453</v>
      </c>
      <c r="I80" s="5" t="s">
        <v>454</v>
      </c>
      <c r="J80" s="23" t="str">
        <f t="shared" si="8"/>
        <v>High</v>
      </c>
      <c r="K80" s="29">
        <v>1007.17</v>
      </c>
      <c r="L80" s="23" t="str">
        <f t="shared" si="7"/>
        <v>4</v>
      </c>
      <c r="M80" s="5">
        <v>1.45</v>
      </c>
      <c r="N80" t="str">
        <f t="shared" si="6"/>
        <v>2011</v>
      </c>
      <c r="O80" s="5">
        <v>7</v>
      </c>
      <c r="P80">
        <f t="shared" si="5"/>
        <v>1</v>
      </c>
      <c r="Q80" s="5">
        <v>33225</v>
      </c>
      <c r="R80" s="5">
        <v>50000</v>
      </c>
      <c r="S80" s="5">
        <v>0.21</v>
      </c>
      <c r="T80" s="5">
        <v>2011</v>
      </c>
      <c r="U80" s="5"/>
    </row>
    <row r="81" spans="1:21" x14ac:dyDescent="0.3">
      <c r="A81" s="5" t="s">
        <v>435</v>
      </c>
      <c r="B81" s="5" t="s">
        <v>436</v>
      </c>
      <c r="C81" s="5">
        <v>2017</v>
      </c>
      <c r="D81" s="5" t="s">
        <v>372</v>
      </c>
      <c r="E81" s="5" t="s">
        <v>438</v>
      </c>
      <c r="F81" t="s">
        <v>989</v>
      </c>
      <c r="G81" t="s">
        <v>986</v>
      </c>
      <c r="H81" s="5" t="s">
        <v>453</v>
      </c>
      <c r="I81" s="5" t="s">
        <v>455</v>
      </c>
      <c r="J81" s="23" t="s">
        <v>977</v>
      </c>
      <c r="K81" s="29">
        <v>354.62</v>
      </c>
      <c r="L81" s="23" t="str">
        <f t="shared" si="7"/>
        <v>4</v>
      </c>
      <c r="M81" s="5">
        <v>1.86</v>
      </c>
      <c r="N81" t="str">
        <f t="shared" si="6"/>
        <v>2012</v>
      </c>
      <c r="O81" s="5">
        <v>5</v>
      </c>
      <c r="P81">
        <f t="shared" si="5"/>
        <v>1</v>
      </c>
      <c r="Q81" s="5">
        <v>37415</v>
      </c>
      <c r="R81" s="5">
        <v>26248</v>
      </c>
      <c r="S81" s="5">
        <v>0.31</v>
      </c>
      <c r="T81" s="5">
        <v>2012</v>
      </c>
      <c r="U81" s="5"/>
    </row>
    <row r="82" spans="1:21" x14ac:dyDescent="0.3">
      <c r="A82" s="5" t="s">
        <v>435</v>
      </c>
      <c r="B82" s="5" t="s">
        <v>436</v>
      </c>
      <c r="C82" s="5">
        <v>2017</v>
      </c>
      <c r="D82" s="5" t="s">
        <v>372</v>
      </c>
      <c r="E82" s="5" t="s">
        <v>438</v>
      </c>
      <c r="F82" t="s">
        <v>989</v>
      </c>
      <c r="G82" t="s">
        <v>986</v>
      </c>
      <c r="H82" s="5" t="s">
        <v>453</v>
      </c>
      <c r="I82" s="5" t="s">
        <v>455</v>
      </c>
      <c r="J82" s="23" t="s">
        <v>977</v>
      </c>
      <c r="K82" s="29">
        <v>795.43</v>
      </c>
      <c r="L82" s="23" t="str">
        <f t="shared" si="7"/>
        <v>4</v>
      </c>
      <c r="M82" s="5">
        <v>0.84</v>
      </c>
      <c r="N82" t="str">
        <f t="shared" si="6"/>
        <v>2014</v>
      </c>
      <c r="O82" s="5">
        <v>3</v>
      </c>
      <c r="P82">
        <f t="shared" si="5"/>
        <v>1</v>
      </c>
      <c r="Q82" s="5">
        <v>20397</v>
      </c>
      <c r="R82" s="5">
        <v>10493</v>
      </c>
      <c r="S82" s="5">
        <v>0.27</v>
      </c>
      <c r="T82" s="5">
        <v>2014</v>
      </c>
      <c r="U82" s="5"/>
    </row>
    <row r="83" spans="1:21" x14ac:dyDescent="0.3">
      <c r="A83" t="s">
        <v>753</v>
      </c>
      <c r="B83" t="s">
        <v>12</v>
      </c>
      <c r="C83">
        <v>2017</v>
      </c>
      <c r="D83" t="s">
        <v>19</v>
      </c>
      <c r="E83" t="s">
        <v>754</v>
      </c>
      <c r="F83" t="s">
        <v>990</v>
      </c>
      <c r="G83" t="s">
        <v>982</v>
      </c>
      <c r="H83" t="s">
        <v>114</v>
      </c>
      <c r="I83" t="s">
        <v>765</v>
      </c>
      <c r="J83" s="23" t="s">
        <v>977</v>
      </c>
      <c r="K83" s="29">
        <v>8000</v>
      </c>
      <c r="L83" s="23" t="str">
        <f t="shared" si="7"/>
        <v>12</v>
      </c>
      <c r="M83">
        <v>1.05</v>
      </c>
      <c r="N83" t="str">
        <f t="shared" si="6"/>
        <v>2011</v>
      </c>
      <c r="O83">
        <v>1</v>
      </c>
      <c r="P83">
        <f t="shared" si="5"/>
        <v>1</v>
      </c>
      <c r="T83">
        <v>2011</v>
      </c>
    </row>
    <row r="84" spans="1:21" x14ac:dyDescent="0.3">
      <c r="A84" t="s">
        <v>753</v>
      </c>
      <c r="B84" t="s">
        <v>12</v>
      </c>
      <c r="C84">
        <v>2017</v>
      </c>
      <c r="D84" t="s">
        <v>19</v>
      </c>
      <c r="E84" t="s">
        <v>754</v>
      </c>
      <c r="F84" t="s">
        <v>990</v>
      </c>
      <c r="G84" t="s">
        <v>982</v>
      </c>
      <c r="H84" t="s">
        <v>114</v>
      </c>
      <c r="I84" t="s">
        <v>765</v>
      </c>
      <c r="J84" s="23" t="s">
        <v>977</v>
      </c>
      <c r="K84" s="29">
        <v>8000</v>
      </c>
      <c r="L84" s="23" t="str">
        <f t="shared" si="7"/>
        <v>12</v>
      </c>
      <c r="M84">
        <v>1.34</v>
      </c>
      <c r="N84" t="str">
        <f t="shared" si="6"/>
        <v>2011</v>
      </c>
      <c r="O84">
        <v>2</v>
      </c>
      <c r="P84">
        <f t="shared" si="5"/>
        <v>1</v>
      </c>
      <c r="T84">
        <v>2011</v>
      </c>
    </row>
    <row r="85" spans="1:21" x14ac:dyDescent="0.3">
      <c r="A85" t="s">
        <v>753</v>
      </c>
      <c r="B85" t="s">
        <v>12</v>
      </c>
      <c r="C85">
        <v>2017</v>
      </c>
      <c r="D85" t="s">
        <v>19</v>
      </c>
      <c r="E85" t="s">
        <v>754</v>
      </c>
      <c r="F85" t="s">
        <v>990</v>
      </c>
      <c r="G85" t="s">
        <v>982</v>
      </c>
      <c r="H85" t="s">
        <v>114</v>
      </c>
      <c r="I85" t="s">
        <v>765</v>
      </c>
      <c r="J85" s="23" t="s">
        <v>977</v>
      </c>
      <c r="K85" s="29">
        <v>8000</v>
      </c>
      <c r="L85" s="23" t="str">
        <f t="shared" si="7"/>
        <v>12</v>
      </c>
      <c r="M85">
        <v>1.45</v>
      </c>
      <c r="N85" t="str">
        <f t="shared" si="6"/>
        <v>2011</v>
      </c>
      <c r="O85">
        <v>3</v>
      </c>
      <c r="P85">
        <f t="shared" si="5"/>
        <v>1</v>
      </c>
      <c r="T85">
        <v>2011</v>
      </c>
    </row>
    <row r="86" spans="1:21" x14ac:dyDescent="0.3">
      <c r="A86" t="s">
        <v>753</v>
      </c>
      <c r="B86" t="s">
        <v>12</v>
      </c>
      <c r="C86">
        <v>2017</v>
      </c>
      <c r="D86" t="s">
        <v>19</v>
      </c>
      <c r="E86" t="s">
        <v>754</v>
      </c>
      <c r="F86" t="s">
        <v>990</v>
      </c>
      <c r="G86" t="s">
        <v>982</v>
      </c>
      <c r="H86" t="s">
        <v>114</v>
      </c>
      <c r="I86" t="s">
        <v>765</v>
      </c>
      <c r="J86" s="23" t="s">
        <v>977</v>
      </c>
      <c r="K86" s="29">
        <v>8000</v>
      </c>
      <c r="L86" s="23" t="str">
        <f t="shared" si="7"/>
        <v>12</v>
      </c>
      <c r="M86">
        <v>1.55</v>
      </c>
      <c r="N86" t="str">
        <f t="shared" si="6"/>
        <v>2011</v>
      </c>
      <c r="O86">
        <v>4</v>
      </c>
      <c r="P86">
        <f t="shared" si="5"/>
        <v>1</v>
      </c>
      <c r="T86">
        <v>2011</v>
      </c>
    </row>
    <row r="87" spans="1:21" x14ac:dyDescent="0.3">
      <c r="A87" t="s">
        <v>753</v>
      </c>
      <c r="B87" t="s">
        <v>12</v>
      </c>
      <c r="C87">
        <v>2017</v>
      </c>
      <c r="D87" t="s">
        <v>19</v>
      </c>
      <c r="E87" t="s">
        <v>754</v>
      </c>
      <c r="F87" t="s">
        <v>990</v>
      </c>
      <c r="G87" t="s">
        <v>982</v>
      </c>
      <c r="H87" t="s">
        <v>114</v>
      </c>
      <c r="I87" t="s">
        <v>765</v>
      </c>
      <c r="J87" s="23" t="s">
        <v>977</v>
      </c>
      <c r="K87" s="29">
        <v>8000</v>
      </c>
      <c r="L87" s="23" t="str">
        <f t="shared" si="7"/>
        <v>12</v>
      </c>
      <c r="M87">
        <v>1.66</v>
      </c>
      <c r="N87" t="str">
        <f t="shared" si="6"/>
        <v>2011</v>
      </c>
      <c r="O87">
        <v>5</v>
      </c>
      <c r="P87">
        <f t="shared" si="5"/>
        <v>1</v>
      </c>
      <c r="T87">
        <v>2011</v>
      </c>
    </row>
    <row r="88" spans="1:21" x14ac:dyDescent="0.3">
      <c r="A88" t="s">
        <v>753</v>
      </c>
      <c r="B88" t="s">
        <v>12</v>
      </c>
      <c r="C88">
        <v>2017</v>
      </c>
      <c r="D88" t="s">
        <v>19</v>
      </c>
      <c r="E88" t="s">
        <v>754</v>
      </c>
      <c r="F88" t="s">
        <v>990</v>
      </c>
      <c r="G88" t="s">
        <v>982</v>
      </c>
      <c r="H88" t="s">
        <v>114</v>
      </c>
      <c r="I88" t="s">
        <v>766</v>
      </c>
      <c r="J88" s="23" t="str">
        <f t="shared" si="8"/>
        <v>High</v>
      </c>
      <c r="K88" s="29">
        <v>10000</v>
      </c>
      <c r="L88" s="23" t="str">
        <f t="shared" si="7"/>
        <v>12</v>
      </c>
      <c r="M88">
        <v>1.2</v>
      </c>
      <c r="N88" t="str">
        <f t="shared" si="6"/>
        <v>2011</v>
      </c>
      <c r="O88">
        <v>1</v>
      </c>
      <c r="P88">
        <f t="shared" si="5"/>
        <v>1</v>
      </c>
      <c r="T88">
        <v>2011</v>
      </c>
    </row>
    <row r="89" spans="1:21" x14ac:dyDescent="0.3">
      <c r="A89" t="s">
        <v>753</v>
      </c>
      <c r="B89" t="s">
        <v>12</v>
      </c>
      <c r="C89">
        <v>2017</v>
      </c>
      <c r="D89" t="s">
        <v>19</v>
      </c>
      <c r="E89" t="s">
        <v>754</v>
      </c>
      <c r="F89" t="s">
        <v>990</v>
      </c>
      <c r="G89" t="s">
        <v>982</v>
      </c>
      <c r="H89" t="s">
        <v>114</v>
      </c>
      <c r="I89" t="s">
        <v>766</v>
      </c>
      <c r="J89" s="23" t="str">
        <f t="shared" si="8"/>
        <v>High</v>
      </c>
      <c r="K89" s="29">
        <v>10000</v>
      </c>
      <c r="L89" s="23" t="str">
        <f t="shared" si="7"/>
        <v>12</v>
      </c>
      <c r="M89">
        <v>1.68</v>
      </c>
      <c r="N89" t="str">
        <f t="shared" si="6"/>
        <v>2011</v>
      </c>
      <c r="O89">
        <v>2</v>
      </c>
      <c r="P89">
        <f t="shared" si="5"/>
        <v>1</v>
      </c>
      <c r="T89">
        <v>2011</v>
      </c>
    </row>
    <row r="90" spans="1:21" x14ac:dyDescent="0.3">
      <c r="A90" t="s">
        <v>753</v>
      </c>
      <c r="B90" t="s">
        <v>12</v>
      </c>
      <c r="C90">
        <v>2017</v>
      </c>
      <c r="D90" t="s">
        <v>19</v>
      </c>
      <c r="E90" t="s">
        <v>754</v>
      </c>
      <c r="F90" t="s">
        <v>990</v>
      </c>
      <c r="G90" t="s">
        <v>982</v>
      </c>
      <c r="H90" t="s">
        <v>114</v>
      </c>
      <c r="I90" t="s">
        <v>766</v>
      </c>
      <c r="J90" s="23" t="str">
        <f t="shared" si="8"/>
        <v>High</v>
      </c>
      <c r="K90" s="29">
        <v>10000</v>
      </c>
      <c r="L90" s="23" t="str">
        <f t="shared" si="7"/>
        <v>12</v>
      </c>
      <c r="M90">
        <v>1.82</v>
      </c>
      <c r="N90" t="str">
        <f t="shared" si="6"/>
        <v>2011</v>
      </c>
      <c r="O90">
        <v>3</v>
      </c>
      <c r="P90">
        <f t="shared" si="5"/>
        <v>1</v>
      </c>
      <c r="T90">
        <v>2011</v>
      </c>
    </row>
    <row r="91" spans="1:21" x14ac:dyDescent="0.3">
      <c r="A91" t="s">
        <v>753</v>
      </c>
      <c r="B91" t="s">
        <v>12</v>
      </c>
      <c r="C91">
        <v>2017</v>
      </c>
      <c r="D91" t="s">
        <v>19</v>
      </c>
      <c r="E91" t="s">
        <v>754</v>
      </c>
      <c r="F91" t="s">
        <v>990</v>
      </c>
      <c r="G91" t="s">
        <v>982</v>
      </c>
      <c r="H91" t="s">
        <v>114</v>
      </c>
      <c r="I91" t="s">
        <v>766</v>
      </c>
      <c r="J91" s="23" t="str">
        <f t="shared" si="8"/>
        <v>High</v>
      </c>
      <c r="K91" s="29">
        <v>10000</v>
      </c>
      <c r="L91" s="23" t="str">
        <f t="shared" si="7"/>
        <v>12</v>
      </c>
      <c r="M91">
        <v>1.95</v>
      </c>
      <c r="N91" t="str">
        <f t="shared" si="6"/>
        <v>2011</v>
      </c>
      <c r="O91">
        <v>4</v>
      </c>
      <c r="P91">
        <f t="shared" si="5"/>
        <v>1</v>
      </c>
      <c r="T91">
        <v>2011</v>
      </c>
    </row>
    <row r="92" spans="1:21" x14ac:dyDescent="0.3">
      <c r="A92" t="s">
        <v>753</v>
      </c>
      <c r="B92" t="s">
        <v>12</v>
      </c>
      <c r="C92">
        <v>2017</v>
      </c>
      <c r="D92" t="s">
        <v>19</v>
      </c>
      <c r="E92" t="s">
        <v>754</v>
      </c>
      <c r="F92" t="s">
        <v>990</v>
      </c>
      <c r="G92" t="s">
        <v>982</v>
      </c>
      <c r="H92" t="s">
        <v>114</v>
      </c>
      <c r="I92" t="s">
        <v>766</v>
      </c>
      <c r="J92" s="23" t="str">
        <f t="shared" si="8"/>
        <v>High</v>
      </c>
      <c r="K92" s="29">
        <v>10000</v>
      </c>
      <c r="L92" s="23" t="str">
        <f t="shared" si="7"/>
        <v>12</v>
      </c>
      <c r="M92">
        <v>2.06</v>
      </c>
      <c r="N92" t="str">
        <f t="shared" si="6"/>
        <v>2011</v>
      </c>
      <c r="O92">
        <v>5</v>
      </c>
      <c r="P92">
        <f t="shared" si="5"/>
        <v>1</v>
      </c>
      <c r="T92">
        <v>2011</v>
      </c>
    </row>
    <row r="93" spans="1:21" x14ac:dyDescent="0.3">
      <c r="A93" t="s">
        <v>753</v>
      </c>
      <c r="B93" t="s">
        <v>12</v>
      </c>
      <c r="C93">
        <v>2017</v>
      </c>
      <c r="D93" t="s">
        <v>372</v>
      </c>
      <c r="E93" t="s">
        <v>754</v>
      </c>
      <c r="F93" t="s">
        <v>990</v>
      </c>
      <c r="G93" t="s">
        <v>982</v>
      </c>
      <c r="H93" t="s">
        <v>114</v>
      </c>
      <c r="I93" t="s">
        <v>767</v>
      </c>
      <c r="J93" s="23" t="s">
        <v>977</v>
      </c>
      <c r="K93" s="29">
        <v>1300</v>
      </c>
      <c r="L93" s="23" t="str">
        <f t="shared" si="7"/>
        <v>12</v>
      </c>
      <c r="M93">
        <v>0.64</v>
      </c>
      <c r="N93" t="str">
        <f t="shared" si="6"/>
        <v>2011</v>
      </c>
      <c r="O93">
        <v>1</v>
      </c>
      <c r="P93">
        <f t="shared" si="5"/>
        <v>1</v>
      </c>
      <c r="T93">
        <v>2011</v>
      </c>
    </row>
    <row r="94" spans="1:21" x14ac:dyDescent="0.3">
      <c r="A94" t="s">
        <v>753</v>
      </c>
      <c r="B94" t="s">
        <v>12</v>
      </c>
      <c r="C94">
        <v>2017</v>
      </c>
      <c r="D94" t="s">
        <v>372</v>
      </c>
      <c r="E94" t="s">
        <v>754</v>
      </c>
      <c r="F94" t="s">
        <v>990</v>
      </c>
      <c r="G94" t="s">
        <v>982</v>
      </c>
      <c r="H94" t="s">
        <v>114</v>
      </c>
      <c r="I94" t="s">
        <v>767</v>
      </c>
      <c r="J94" s="23" t="s">
        <v>977</v>
      </c>
      <c r="K94" s="29">
        <v>1300</v>
      </c>
      <c r="L94" s="23" t="str">
        <f t="shared" si="7"/>
        <v>12</v>
      </c>
      <c r="M94">
        <v>0.71</v>
      </c>
      <c r="N94" t="str">
        <f t="shared" si="6"/>
        <v>2011</v>
      </c>
      <c r="O94">
        <v>2</v>
      </c>
      <c r="P94">
        <f t="shared" si="5"/>
        <v>1</v>
      </c>
      <c r="T94">
        <v>2011</v>
      </c>
    </row>
    <row r="95" spans="1:21" x14ac:dyDescent="0.3">
      <c r="A95" t="s">
        <v>753</v>
      </c>
      <c r="B95" t="s">
        <v>12</v>
      </c>
      <c r="C95">
        <v>2017</v>
      </c>
      <c r="D95" t="s">
        <v>372</v>
      </c>
      <c r="E95" t="s">
        <v>754</v>
      </c>
      <c r="F95" t="s">
        <v>990</v>
      </c>
      <c r="G95" t="s">
        <v>982</v>
      </c>
      <c r="H95" t="s">
        <v>114</v>
      </c>
      <c r="I95" t="s">
        <v>767</v>
      </c>
      <c r="J95" s="23" t="s">
        <v>977</v>
      </c>
      <c r="K95" s="29">
        <v>1300</v>
      </c>
      <c r="L95" s="23" t="str">
        <f t="shared" si="7"/>
        <v>12</v>
      </c>
      <c r="M95">
        <v>0.72</v>
      </c>
      <c r="N95" t="str">
        <f t="shared" si="6"/>
        <v>2011</v>
      </c>
      <c r="O95">
        <v>3</v>
      </c>
      <c r="P95">
        <f t="shared" si="5"/>
        <v>1</v>
      </c>
      <c r="T95">
        <v>2011</v>
      </c>
    </row>
    <row r="96" spans="1:21" x14ac:dyDescent="0.3">
      <c r="A96" t="s">
        <v>753</v>
      </c>
      <c r="B96" t="s">
        <v>12</v>
      </c>
      <c r="C96">
        <v>2017</v>
      </c>
      <c r="D96" t="s">
        <v>372</v>
      </c>
      <c r="E96" t="s">
        <v>754</v>
      </c>
      <c r="F96" t="s">
        <v>990</v>
      </c>
      <c r="G96" t="s">
        <v>982</v>
      </c>
      <c r="H96" t="s">
        <v>114</v>
      </c>
      <c r="I96" t="s">
        <v>767</v>
      </c>
      <c r="J96" s="23" t="s">
        <v>977</v>
      </c>
      <c r="K96" s="29">
        <v>1300</v>
      </c>
      <c r="L96" s="23" t="str">
        <f t="shared" si="7"/>
        <v>12</v>
      </c>
      <c r="M96">
        <v>0.77</v>
      </c>
      <c r="N96" t="str">
        <f t="shared" si="6"/>
        <v>2011</v>
      </c>
      <c r="O96">
        <v>4</v>
      </c>
      <c r="P96">
        <f t="shared" si="5"/>
        <v>1</v>
      </c>
      <c r="T96">
        <v>2011</v>
      </c>
    </row>
    <row r="97" spans="1:20" x14ac:dyDescent="0.3">
      <c r="A97" t="s">
        <v>753</v>
      </c>
      <c r="B97" t="s">
        <v>12</v>
      </c>
      <c r="C97">
        <v>2017</v>
      </c>
      <c r="D97" t="s">
        <v>372</v>
      </c>
      <c r="E97" t="s">
        <v>754</v>
      </c>
      <c r="F97" t="s">
        <v>990</v>
      </c>
      <c r="G97" t="s">
        <v>982</v>
      </c>
      <c r="H97" t="s">
        <v>114</v>
      </c>
      <c r="I97" t="s">
        <v>767</v>
      </c>
      <c r="J97" s="23" t="s">
        <v>977</v>
      </c>
      <c r="K97" s="29">
        <v>1300</v>
      </c>
      <c r="L97" s="23" t="str">
        <f t="shared" si="7"/>
        <v>12</v>
      </c>
      <c r="M97">
        <v>0.69</v>
      </c>
      <c r="N97" t="str">
        <f t="shared" si="6"/>
        <v>2011</v>
      </c>
      <c r="O97">
        <v>5</v>
      </c>
      <c r="P97">
        <f t="shared" si="5"/>
        <v>1</v>
      </c>
      <c r="T97">
        <v>2011</v>
      </c>
    </row>
    <row r="98" spans="1:20" x14ac:dyDescent="0.3">
      <c r="A98" s="5" t="s">
        <v>17</v>
      </c>
      <c r="B98" s="5" t="s">
        <v>12</v>
      </c>
      <c r="C98" s="5" t="s">
        <v>18</v>
      </c>
      <c r="D98" s="5" t="s">
        <v>19</v>
      </c>
      <c r="E98" s="5" t="s">
        <v>16</v>
      </c>
      <c r="F98" s="5" t="s">
        <v>991</v>
      </c>
      <c r="G98" s="5" t="s">
        <v>982</v>
      </c>
      <c r="H98" s="6" t="s">
        <v>20</v>
      </c>
      <c r="I98" s="6" t="s">
        <v>862</v>
      </c>
      <c r="J98" s="23" t="str">
        <f t="shared" si="8"/>
        <v>High</v>
      </c>
      <c r="K98" s="29">
        <v>21461.040000000001</v>
      </c>
      <c r="L98" s="23" t="str">
        <f t="shared" si="7"/>
        <v>6</v>
      </c>
      <c r="M98" s="5">
        <v>1.54</v>
      </c>
      <c r="N98" t="str">
        <f t="shared" si="6"/>
        <v>2009</v>
      </c>
      <c r="O98" s="5">
        <v>1</v>
      </c>
      <c r="P98">
        <f t="shared" si="5"/>
        <v>1</v>
      </c>
      <c r="Q98" s="5">
        <v>17827</v>
      </c>
      <c r="R98" s="5">
        <v>17708</v>
      </c>
      <c r="S98" s="5">
        <v>0.18</v>
      </c>
      <c r="T98" s="5">
        <v>2009</v>
      </c>
    </row>
    <row r="99" spans="1:20" x14ac:dyDescent="0.3">
      <c r="A99" s="6" t="s">
        <v>17</v>
      </c>
      <c r="B99" s="6" t="s">
        <v>12</v>
      </c>
      <c r="C99" s="6" t="s">
        <v>18</v>
      </c>
      <c r="D99" s="6" t="s">
        <v>19</v>
      </c>
      <c r="E99" s="6" t="s">
        <v>16</v>
      </c>
      <c r="F99" s="5" t="s">
        <v>991</v>
      </c>
      <c r="G99" s="5" t="s">
        <v>982</v>
      </c>
      <c r="H99" s="6" t="s">
        <v>20</v>
      </c>
      <c r="I99" s="6" t="s">
        <v>863</v>
      </c>
      <c r="J99" s="23" t="str">
        <f t="shared" si="8"/>
        <v>Low</v>
      </c>
      <c r="K99" s="29">
        <v>11188.03</v>
      </c>
      <c r="L99" s="23" t="str">
        <f t="shared" si="7"/>
        <v>6</v>
      </c>
      <c r="M99" s="6">
        <v>1.27</v>
      </c>
      <c r="N99" t="str">
        <f t="shared" si="6"/>
        <v>2009</v>
      </c>
      <c r="O99" s="6">
        <v>1</v>
      </c>
      <c r="P99">
        <f t="shared" si="5"/>
        <v>1</v>
      </c>
      <c r="Q99" s="6">
        <v>26333</v>
      </c>
      <c r="R99" s="6">
        <v>26184</v>
      </c>
      <c r="S99" s="6">
        <v>0.22</v>
      </c>
      <c r="T99" s="6">
        <v>2009</v>
      </c>
    </row>
    <row r="100" spans="1:20" x14ac:dyDescent="0.3">
      <c r="A100" s="4" t="s">
        <v>17</v>
      </c>
      <c r="B100" s="4" t="s">
        <v>12</v>
      </c>
      <c r="C100" s="4" t="s">
        <v>22</v>
      </c>
      <c r="D100" s="4" t="s">
        <v>19</v>
      </c>
      <c r="E100" s="4" t="s">
        <v>16</v>
      </c>
      <c r="F100" s="5" t="s">
        <v>991</v>
      </c>
      <c r="G100" s="5" t="s">
        <v>982</v>
      </c>
      <c r="H100" s="4" t="s">
        <v>20</v>
      </c>
      <c r="I100" s="4" t="s">
        <v>864</v>
      </c>
      <c r="J100" s="23" t="str">
        <f t="shared" si="8"/>
        <v>High</v>
      </c>
      <c r="K100" s="29">
        <v>22007.919999999998</v>
      </c>
      <c r="L100" s="23" t="str">
        <f t="shared" si="7"/>
        <v>6</v>
      </c>
      <c r="M100" s="4">
        <v>2.02</v>
      </c>
      <c r="N100" t="str">
        <f t="shared" si="6"/>
        <v>2009</v>
      </c>
      <c r="O100" s="4">
        <v>2</v>
      </c>
      <c r="P100">
        <f t="shared" si="5"/>
        <v>1</v>
      </c>
      <c r="Q100" s="4">
        <v>18191</v>
      </c>
      <c r="R100" s="4">
        <v>18097</v>
      </c>
      <c r="S100" s="4">
        <v>0.23</v>
      </c>
      <c r="T100" s="4">
        <v>2009</v>
      </c>
    </row>
    <row r="101" spans="1:20" x14ac:dyDescent="0.3">
      <c r="A101" s="4" t="s">
        <v>17</v>
      </c>
      <c r="B101" s="4" t="s">
        <v>12</v>
      </c>
      <c r="C101" s="4" t="s">
        <v>22</v>
      </c>
      <c r="D101" s="4" t="s">
        <v>19</v>
      </c>
      <c r="E101" s="4" t="s">
        <v>16</v>
      </c>
      <c r="F101" s="5" t="s">
        <v>991</v>
      </c>
      <c r="G101" s="5" t="s">
        <v>982</v>
      </c>
      <c r="H101" s="4" t="s">
        <v>20</v>
      </c>
      <c r="I101" s="4" t="s">
        <v>865</v>
      </c>
      <c r="J101" s="23" t="str">
        <f t="shared" si="8"/>
        <v>Low</v>
      </c>
      <c r="K101" s="29">
        <v>11955.55</v>
      </c>
      <c r="L101" s="23" t="str">
        <f t="shared" si="7"/>
        <v>6</v>
      </c>
      <c r="M101" s="4">
        <v>1.675</v>
      </c>
      <c r="N101" t="str">
        <f t="shared" si="6"/>
        <v>2009</v>
      </c>
      <c r="O101" s="4">
        <v>2</v>
      </c>
      <c r="P101">
        <f t="shared" si="5"/>
        <v>1</v>
      </c>
      <c r="Q101" s="4">
        <v>26980</v>
      </c>
      <c r="R101" s="4">
        <v>26861</v>
      </c>
      <c r="S101" s="4">
        <v>0.25</v>
      </c>
      <c r="T101" s="4">
        <v>2009</v>
      </c>
    </row>
    <row r="102" spans="1:20" x14ac:dyDescent="0.3">
      <c r="A102" s="6" t="s">
        <v>17</v>
      </c>
      <c r="B102" s="6" t="s">
        <v>12</v>
      </c>
      <c r="C102" s="6" t="s">
        <v>26</v>
      </c>
      <c r="D102" s="6" t="s">
        <v>19</v>
      </c>
      <c r="E102" s="6" t="s">
        <v>16</v>
      </c>
      <c r="F102" s="5" t="s">
        <v>991</v>
      </c>
      <c r="G102" s="5" t="s">
        <v>982</v>
      </c>
      <c r="H102" s="6" t="s">
        <v>20</v>
      </c>
      <c r="I102" s="6" t="s">
        <v>866</v>
      </c>
      <c r="J102" s="23" t="str">
        <f t="shared" si="8"/>
        <v>High</v>
      </c>
      <c r="K102" s="29">
        <v>19680.669999999998</v>
      </c>
      <c r="L102" s="23" t="str">
        <f t="shared" si="7"/>
        <v>6</v>
      </c>
      <c r="M102" s="6">
        <v>2.38</v>
      </c>
      <c r="N102" t="str">
        <f t="shared" si="6"/>
        <v>2009</v>
      </c>
      <c r="O102" s="6">
        <v>3</v>
      </c>
      <c r="P102">
        <f t="shared" si="5"/>
        <v>1</v>
      </c>
      <c r="Q102" s="6">
        <v>16107</v>
      </c>
      <c r="R102" s="6">
        <v>9292</v>
      </c>
      <c r="S102" s="6">
        <v>0.18</v>
      </c>
      <c r="T102" s="6">
        <v>2009</v>
      </c>
    </row>
    <row r="103" spans="1:20" x14ac:dyDescent="0.3">
      <c r="A103" s="6" t="s">
        <v>17</v>
      </c>
      <c r="B103" s="6" t="s">
        <v>12</v>
      </c>
      <c r="C103" s="6" t="s">
        <v>27</v>
      </c>
      <c r="D103" s="6" t="s">
        <v>19</v>
      </c>
      <c r="E103" s="6" t="s">
        <v>16</v>
      </c>
      <c r="F103" s="5" t="s">
        <v>991</v>
      </c>
      <c r="G103" s="5" t="s">
        <v>982</v>
      </c>
      <c r="H103" s="6" t="s">
        <v>20</v>
      </c>
      <c r="I103" s="6" t="s">
        <v>868</v>
      </c>
      <c r="J103" s="23" t="str">
        <f t="shared" si="8"/>
        <v>Low</v>
      </c>
      <c r="K103" s="29">
        <v>11454.43</v>
      </c>
      <c r="L103" s="23" t="str">
        <f t="shared" si="7"/>
        <v>6</v>
      </c>
      <c r="M103" s="6">
        <v>2.085</v>
      </c>
      <c r="N103" t="str">
        <f t="shared" si="6"/>
        <v>2009</v>
      </c>
      <c r="O103" s="6">
        <v>3</v>
      </c>
      <c r="P103">
        <f t="shared" si="5"/>
        <v>1</v>
      </c>
      <c r="Q103" s="6">
        <v>23267</v>
      </c>
      <c r="R103" s="6">
        <v>13304</v>
      </c>
      <c r="S103" s="6">
        <v>0.19</v>
      </c>
      <c r="T103" s="6">
        <v>2009</v>
      </c>
    </row>
    <row r="104" spans="1:20" x14ac:dyDescent="0.3">
      <c r="A104" s="6" t="s">
        <v>17</v>
      </c>
      <c r="B104" s="6" t="s">
        <v>12</v>
      </c>
      <c r="C104" s="6" t="s">
        <v>26</v>
      </c>
      <c r="D104" s="6" t="s">
        <v>19</v>
      </c>
      <c r="E104" s="6" t="s">
        <v>16</v>
      </c>
      <c r="F104" s="5" t="s">
        <v>991</v>
      </c>
      <c r="G104" s="5" t="s">
        <v>982</v>
      </c>
      <c r="H104" s="6" t="s">
        <v>20</v>
      </c>
      <c r="I104" s="6" t="s">
        <v>867</v>
      </c>
      <c r="J104" s="23" t="s">
        <v>977</v>
      </c>
      <c r="K104" s="29">
        <v>19604.810000000001</v>
      </c>
      <c r="L104" s="23" t="str">
        <f t="shared" si="7"/>
        <v>6</v>
      </c>
      <c r="M104" s="6">
        <v>1.66</v>
      </c>
      <c r="N104" t="str">
        <f t="shared" si="6"/>
        <v>2011</v>
      </c>
      <c r="O104" s="6">
        <v>1</v>
      </c>
      <c r="P104">
        <f t="shared" si="5"/>
        <v>1</v>
      </c>
      <c r="Q104" s="6">
        <v>183288</v>
      </c>
      <c r="R104" s="6">
        <v>45323</v>
      </c>
      <c r="S104" s="6">
        <v>7.0000000000000007E-2</v>
      </c>
      <c r="T104" s="6">
        <v>2011</v>
      </c>
    </row>
    <row r="105" spans="1:20" x14ac:dyDescent="0.3">
      <c r="A105" s="4" t="s">
        <v>17</v>
      </c>
      <c r="B105" s="4" t="s">
        <v>12</v>
      </c>
      <c r="C105" s="4" t="s">
        <v>33</v>
      </c>
      <c r="D105" s="4" t="s">
        <v>19</v>
      </c>
      <c r="E105" s="4" t="s">
        <v>16</v>
      </c>
      <c r="F105" s="5" t="s">
        <v>991</v>
      </c>
      <c r="G105" s="5" t="s">
        <v>982</v>
      </c>
      <c r="H105" s="4" t="s">
        <v>20</v>
      </c>
      <c r="I105" s="4" t="s">
        <v>869</v>
      </c>
      <c r="J105" s="23" t="s">
        <v>977</v>
      </c>
      <c r="K105" s="29">
        <v>15871</v>
      </c>
      <c r="L105" s="23" t="str">
        <f t="shared" si="7"/>
        <v>6</v>
      </c>
      <c r="M105" s="4">
        <v>2.17</v>
      </c>
      <c r="N105" t="str">
        <f t="shared" si="6"/>
        <v>2009</v>
      </c>
      <c r="O105" s="4">
        <v>4</v>
      </c>
      <c r="P105">
        <f t="shared" si="5"/>
        <v>1</v>
      </c>
      <c r="Q105" s="4">
        <v>30429</v>
      </c>
      <c r="R105" s="4">
        <v>35304</v>
      </c>
      <c r="S105" s="4">
        <v>0.19</v>
      </c>
      <c r="T105" s="4">
        <v>2009</v>
      </c>
    </row>
    <row r="106" spans="1:20" x14ac:dyDescent="0.3">
      <c r="A106" s="4" t="s">
        <v>17</v>
      </c>
      <c r="B106" s="4" t="s">
        <v>12</v>
      </c>
      <c r="C106" s="4" t="s">
        <v>33</v>
      </c>
      <c r="D106" s="4" t="s">
        <v>19</v>
      </c>
      <c r="E106" s="4" t="s">
        <v>16</v>
      </c>
      <c r="F106" s="5" t="s">
        <v>991</v>
      </c>
      <c r="G106" s="5" t="s">
        <v>982</v>
      </c>
      <c r="H106" s="4" t="s">
        <v>20</v>
      </c>
      <c r="I106" s="4" t="s">
        <v>870</v>
      </c>
      <c r="J106" s="23" t="s">
        <v>977</v>
      </c>
      <c r="K106" s="29">
        <v>19959.240000000002</v>
      </c>
      <c r="L106" s="23" t="str">
        <f t="shared" si="7"/>
        <v>6</v>
      </c>
      <c r="M106" s="4">
        <v>2.11</v>
      </c>
      <c r="N106" t="str">
        <f t="shared" si="6"/>
        <v>2011</v>
      </c>
      <c r="O106" s="4">
        <v>2</v>
      </c>
      <c r="P106">
        <f t="shared" si="5"/>
        <v>1</v>
      </c>
      <c r="Q106" s="4">
        <v>162504</v>
      </c>
      <c r="R106" s="4">
        <v>42290</v>
      </c>
      <c r="S106" s="4">
        <v>0.1</v>
      </c>
      <c r="T106" s="4">
        <v>2011</v>
      </c>
    </row>
    <row r="107" spans="1:20" x14ac:dyDescent="0.3">
      <c r="A107" s="6" t="s">
        <v>17</v>
      </c>
      <c r="B107" s="6" t="s">
        <v>12</v>
      </c>
      <c r="C107" s="6" t="s">
        <v>37</v>
      </c>
      <c r="D107" s="6" t="s">
        <v>19</v>
      </c>
      <c r="E107" s="6" t="s">
        <v>16</v>
      </c>
      <c r="F107" s="5" t="s">
        <v>991</v>
      </c>
      <c r="G107" s="5" t="s">
        <v>982</v>
      </c>
      <c r="H107" s="6" t="s">
        <v>20</v>
      </c>
      <c r="I107" s="6" t="s">
        <v>871</v>
      </c>
      <c r="J107" s="23" t="s">
        <v>977</v>
      </c>
      <c r="K107" s="29">
        <v>11957.97</v>
      </c>
      <c r="L107" s="23" t="str">
        <f t="shared" si="7"/>
        <v>6</v>
      </c>
      <c r="M107" s="6">
        <v>2.57</v>
      </c>
      <c r="N107" t="str">
        <f t="shared" si="6"/>
        <v>2009</v>
      </c>
      <c r="O107" s="6">
        <v>5</v>
      </c>
      <c r="P107">
        <f t="shared" si="5"/>
        <v>1</v>
      </c>
      <c r="Q107" s="6">
        <v>22974</v>
      </c>
      <c r="R107" s="6">
        <v>34759</v>
      </c>
      <c r="S107" s="6">
        <v>0.23</v>
      </c>
      <c r="T107" s="6">
        <v>2009</v>
      </c>
    </row>
    <row r="108" spans="1:20" x14ac:dyDescent="0.3">
      <c r="A108" s="21" t="s">
        <v>17</v>
      </c>
      <c r="B108" s="21" t="s">
        <v>12</v>
      </c>
      <c r="C108" s="21" t="s">
        <v>37</v>
      </c>
      <c r="D108" s="21" t="s">
        <v>19</v>
      </c>
      <c r="E108" s="21" t="s">
        <v>16</v>
      </c>
      <c r="F108" s="5" t="s">
        <v>991</v>
      </c>
      <c r="G108" s="5" t="s">
        <v>982</v>
      </c>
      <c r="H108" s="21" t="s">
        <v>38</v>
      </c>
      <c r="I108" s="21" t="s">
        <v>874</v>
      </c>
      <c r="J108" s="23" t="s">
        <v>977</v>
      </c>
      <c r="K108" s="29">
        <v>12019.04</v>
      </c>
      <c r="L108" s="23">
        <f t="shared" si="7"/>
        <v>-1</v>
      </c>
      <c r="M108" s="21">
        <v>2.52</v>
      </c>
      <c r="N108" t="str">
        <f t="shared" si="6"/>
        <v>2009</v>
      </c>
      <c r="O108" s="21" t="s">
        <v>51</v>
      </c>
      <c r="P108">
        <f t="shared" si="5"/>
        <v>0</v>
      </c>
      <c r="Q108" s="21">
        <v>8722</v>
      </c>
      <c r="R108" s="21">
        <v>34759</v>
      </c>
      <c r="S108" s="21">
        <v>0.36</v>
      </c>
      <c r="T108" s="21">
        <v>2009</v>
      </c>
    </row>
    <row r="109" spans="1:20" x14ac:dyDescent="0.3">
      <c r="A109" s="6" t="s">
        <v>17</v>
      </c>
      <c r="B109" s="6" t="s">
        <v>12</v>
      </c>
      <c r="C109" s="6" t="s">
        <v>37</v>
      </c>
      <c r="D109" s="6" t="s">
        <v>19</v>
      </c>
      <c r="E109" s="6" t="s">
        <v>16</v>
      </c>
      <c r="F109" s="5" t="s">
        <v>991</v>
      </c>
      <c r="G109" s="5" t="s">
        <v>982</v>
      </c>
      <c r="H109" s="6" t="s">
        <v>20</v>
      </c>
      <c r="I109" s="6" t="s">
        <v>872</v>
      </c>
      <c r="J109" s="23" t="s">
        <v>977</v>
      </c>
      <c r="K109" s="29">
        <v>16943.900000000001</v>
      </c>
      <c r="L109" s="23" t="str">
        <f t="shared" si="7"/>
        <v>6</v>
      </c>
      <c r="M109" s="6">
        <v>2.46</v>
      </c>
      <c r="N109" t="str">
        <f t="shared" si="6"/>
        <v>2011</v>
      </c>
      <c r="O109" s="6">
        <v>3</v>
      </c>
      <c r="P109">
        <f t="shared" si="5"/>
        <v>1</v>
      </c>
      <c r="Q109" s="6">
        <v>152006</v>
      </c>
      <c r="R109" s="6">
        <v>41719</v>
      </c>
      <c r="S109" s="6">
        <v>0.13</v>
      </c>
      <c r="T109" s="6">
        <v>2011</v>
      </c>
    </row>
    <row r="110" spans="1:20" x14ac:dyDescent="0.3">
      <c r="A110" s="21" t="s">
        <v>17</v>
      </c>
      <c r="B110" s="21" t="s">
        <v>12</v>
      </c>
      <c r="C110" s="21" t="s">
        <v>37</v>
      </c>
      <c r="D110" s="21" t="s">
        <v>19</v>
      </c>
      <c r="E110" s="21" t="s">
        <v>16</v>
      </c>
      <c r="F110" s="5" t="s">
        <v>991</v>
      </c>
      <c r="G110" s="5" t="s">
        <v>982</v>
      </c>
      <c r="H110" s="21" t="s">
        <v>38</v>
      </c>
      <c r="I110" s="21" t="s">
        <v>875</v>
      </c>
      <c r="J110" s="23" t="s">
        <v>977</v>
      </c>
      <c r="K110" s="29">
        <v>16811</v>
      </c>
      <c r="L110" s="23">
        <f t="shared" si="7"/>
        <v>-1</v>
      </c>
      <c r="M110" s="21">
        <v>2.36</v>
      </c>
      <c r="N110" t="str">
        <f t="shared" si="6"/>
        <v>2011</v>
      </c>
      <c r="O110" s="21" t="s">
        <v>51</v>
      </c>
      <c r="P110">
        <f t="shared" si="5"/>
        <v>0</v>
      </c>
      <c r="Q110" s="21">
        <v>41719</v>
      </c>
      <c r="R110" s="21">
        <v>41719</v>
      </c>
      <c r="S110" s="21">
        <v>0.28000000000000003</v>
      </c>
      <c r="T110" s="21">
        <v>2011</v>
      </c>
    </row>
    <row r="111" spans="1:20" x14ac:dyDescent="0.3">
      <c r="A111" s="6" t="s">
        <v>17</v>
      </c>
      <c r="B111" s="6" t="s">
        <v>12</v>
      </c>
      <c r="C111" s="6" t="s">
        <v>37</v>
      </c>
      <c r="D111" s="6" t="s">
        <v>19</v>
      </c>
      <c r="E111" s="6" t="s">
        <v>16</v>
      </c>
      <c r="F111" s="5" t="s">
        <v>991</v>
      </c>
      <c r="G111" s="5" t="s">
        <v>982</v>
      </c>
      <c r="H111" s="6" t="s">
        <v>20</v>
      </c>
      <c r="I111" s="6" t="s">
        <v>873</v>
      </c>
      <c r="J111" s="23" t="s">
        <v>977</v>
      </c>
      <c r="K111" s="29">
        <v>14640.32</v>
      </c>
      <c r="L111" s="23" t="str">
        <f t="shared" si="7"/>
        <v>6</v>
      </c>
      <c r="M111" s="6">
        <v>1.24</v>
      </c>
      <c r="N111" t="str">
        <f t="shared" si="6"/>
        <v>2013</v>
      </c>
      <c r="O111" s="6">
        <v>1</v>
      </c>
      <c r="P111">
        <f t="shared" si="5"/>
        <v>1</v>
      </c>
      <c r="Q111" s="6">
        <v>87312</v>
      </c>
      <c r="R111" s="6">
        <v>26497</v>
      </c>
      <c r="S111" s="6">
        <v>0.13</v>
      </c>
      <c r="T111" s="6">
        <v>2013</v>
      </c>
    </row>
    <row r="112" spans="1:20" x14ac:dyDescent="0.3">
      <c r="A112" t="s">
        <v>17</v>
      </c>
      <c r="B112" t="s">
        <v>12</v>
      </c>
      <c r="C112" t="s">
        <v>7</v>
      </c>
      <c r="D112" t="s">
        <v>19</v>
      </c>
      <c r="E112" t="s">
        <v>16</v>
      </c>
      <c r="F112" s="5" t="s">
        <v>991</v>
      </c>
      <c r="G112" s="5" t="s">
        <v>982</v>
      </c>
      <c r="H112" t="s">
        <v>20</v>
      </c>
      <c r="I112" t="s">
        <v>877</v>
      </c>
      <c r="J112" s="23" t="s">
        <v>977</v>
      </c>
      <c r="K112" s="29">
        <v>10741.73</v>
      </c>
      <c r="L112" s="23" t="str">
        <f t="shared" si="7"/>
        <v>6</v>
      </c>
      <c r="M112">
        <v>2.54</v>
      </c>
      <c r="N112" t="str">
        <f t="shared" si="6"/>
        <v>2009</v>
      </c>
      <c r="O112">
        <v>6</v>
      </c>
      <c r="P112">
        <f t="shared" si="5"/>
        <v>1</v>
      </c>
      <c r="Q112">
        <v>21852</v>
      </c>
      <c r="R112">
        <v>33131</v>
      </c>
      <c r="S112">
        <v>0.25</v>
      </c>
      <c r="T112">
        <v>2009</v>
      </c>
    </row>
    <row r="113" spans="1:20" x14ac:dyDescent="0.3">
      <c r="A113" t="s">
        <v>17</v>
      </c>
      <c r="B113" t="s">
        <v>12</v>
      </c>
      <c r="C113" t="s">
        <v>7</v>
      </c>
      <c r="D113" t="s">
        <v>19</v>
      </c>
      <c r="E113" t="s">
        <v>16</v>
      </c>
      <c r="F113" s="5" t="s">
        <v>991</v>
      </c>
      <c r="G113" s="5" t="s">
        <v>982</v>
      </c>
      <c r="H113" t="s">
        <v>38</v>
      </c>
      <c r="I113" t="s">
        <v>878</v>
      </c>
      <c r="J113" s="23" t="s">
        <v>977</v>
      </c>
      <c r="K113" s="29">
        <v>10807.89</v>
      </c>
      <c r="L113" s="23">
        <f t="shared" si="7"/>
        <v>-1</v>
      </c>
      <c r="M113">
        <v>2.2799999999999998</v>
      </c>
      <c r="N113" t="str">
        <f t="shared" si="6"/>
        <v>2009</v>
      </c>
      <c r="O113" t="s">
        <v>52</v>
      </c>
      <c r="P113">
        <f t="shared" si="5"/>
        <v>0</v>
      </c>
      <c r="Q113">
        <v>6680</v>
      </c>
      <c r="R113">
        <v>33131</v>
      </c>
      <c r="S113">
        <v>0.4</v>
      </c>
      <c r="T113">
        <v>2009</v>
      </c>
    </row>
    <row r="114" spans="1:20" x14ac:dyDescent="0.3">
      <c r="A114" t="s">
        <v>17</v>
      </c>
      <c r="B114" t="s">
        <v>12</v>
      </c>
      <c r="C114" t="s">
        <v>7</v>
      </c>
      <c r="D114" t="s">
        <v>19</v>
      </c>
      <c r="E114" t="s">
        <v>16</v>
      </c>
      <c r="F114" s="5" t="s">
        <v>991</v>
      </c>
      <c r="G114" s="5" t="s">
        <v>982</v>
      </c>
      <c r="H114" t="s">
        <v>20</v>
      </c>
      <c r="I114" t="s">
        <v>879</v>
      </c>
      <c r="J114" s="23" t="s">
        <v>977</v>
      </c>
      <c r="K114" s="29">
        <v>14933.09</v>
      </c>
      <c r="L114" s="23" t="str">
        <f t="shared" si="7"/>
        <v>6</v>
      </c>
      <c r="M114">
        <v>2.75</v>
      </c>
      <c r="N114" t="str">
        <f t="shared" si="6"/>
        <v>2011</v>
      </c>
      <c r="O114">
        <v>4</v>
      </c>
      <c r="P114">
        <f t="shared" si="5"/>
        <v>1</v>
      </c>
      <c r="Q114">
        <v>146486</v>
      </c>
      <c r="R114">
        <v>40183</v>
      </c>
      <c r="S114">
        <v>0.15</v>
      </c>
      <c r="T114">
        <v>2011</v>
      </c>
    </row>
    <row r="115" spans="1:20" x14ac:dyDescent="0.3">
      <c r="A115" s="20" t="s">
        <v>17</v>
      </c>
      <c r="B115" s="20" t="s">
        <v>12</v>
      </c>
      <c r="C115" s="20" t="s">
        <v>7</v>
      </c>
      <c r="D115" s="20" t="s">
        <v>19</v>
      </c>
      <c r="E115" s="20" t="s">
        <v>16</v>
      </c>
      <c r="F115" s="5" t="s">
        <v>991</v>
      </c>
      <c r="G115" s="5" t="s">
        <v>982</v>
      </c>
      <c r="H115" s="20" t="s">
        <v>38</v>
      </c>
      <c r="I115" s="20" t="s">
        <v>880</v>
      </c>
      <c r="J115" s="23" t="s">
        <v>977</v>
      </c>
      <c r="K115" s="29">
        <v>14754.06</v>
      </c>
      <c r="L115" s="23">
        <f t="shared" si="7"/>
        <v>-1</v>
      </c>
      <c r="M115" s="20">
        <v>2.4900000000000002</v>
      </c>
      <c r="N115" t="str">
        <f t="shared" si="6"/>
        <v>2011</v>
      </c>
      <c r="O115" s="20" t="s">
        <v>52</v>
      </c>
      <c r="P115">
        <f t="shared" si="5"/>
        <v>0</v>
      </c>
      <c r="Q115" s="20">
        <v>7956</v>
      </c>
      <c r="R115" s="20">
        <v>40183</v>
      </c>
      <c r="S115" s="20">
        <v>0.31</v>
      </c>
      <c r="T115" s="20">
        <v>2011</v>
      </c>
    </row>
    <row r="116" spans="1:20" x14ac:dyDescent="0.3">
      <c r="A116" t="s">
        <v>17</v>
      </c>
      <c r="B116" t="s">
        <v>12</v>
      </c>
      <c r="C116" t="s">
        <v>7</v>
      </c>
      <c r="D116" t="s">
        <v>19</v>
      </c>
      <c r="E116" t="s">
        <v>16</v>
      </c>
      <c r="F116" s="5" t="s">
        <v>991</v>
      </c>
      <c r="G116" s="5" t="s">
        <v>982</v>
      </c>
      <c r="H116" t="s">
        <v>20</v>
      </c>
      <c r="I116" t="s">
        <v>881</v>
      </c>
      <c r="J116" s="23" t="s">
        <v>977</v>
      </c>
      <c r="K116" s="29">
        <v>13021.34</v>
      </c>
      <c r="L116" s="23" t="str">
        <f t="shared" si="7"/>
        <v>6</v>
      </c>
      <c r="M116">
        <v>1.64</v>
      </c>
      <c r="N116" t="str">
        <f t="shared" si="6"/>
        <v>2013</v>
      </c>
      <c r="O116">
        <v>2</v>
      </c>
      <c r="P116">
        <f t="shared" si="5"/>
        <v>1</v>
      </c>
      <c r="Q116">
        <v>79897</v>
      </c>
      <c r="R116">
        <v>24259</v>
      </c>
      <c r="S116">
        <v>0.17</v>
      </c>
      <c r="T116">
        <v>2013</v>
      </c>
    </row>
    <row r="117" spans="1:20" x14ac:dyDescent="0.3">
      <c r="A117" t="s">
        <v>17</v>
      </c>
      <c r="B117" t="s">
        <v>12</v>
      </c>
      <c r="C117" t="s">
        <v>7</v>
      </c>
      <c r="D117" t="s">
        <v>19</v>
      </c>
      <c r="E117" t="s">
        <v>16</v>
      </c>
      <c r="F117" s="5" t="s">
        <v>991</v>
      </c>
      <c r="G117" s="5" t="s">
        <v>982</v>
      </c>
      <c r="H117" t="s">
        <v>20</v>
      </c>
      <c r="I117" t="s">
        <v>882</v>
      </c>
      <c r="J117" s="23" t="str">
        <f t="shared" si="8"/>
        <v>Low</v>
      </c>
      <c r="K117" s="29">
        <v>5692.45</v>
      </c>
      <c r="L117" s="23" t="str">
        <f t="shared" si="7"/>
        <v>6</v>
      </c>
      <c r="M117">
        <v>0.53</v>
      </c>
      <c r="N117" t="str">
        <f t="shared" si="6"/>
        <v>2014</v>
      </c>
      <c r="O117">
        <v>1</v>
      </c>
      <c r="P117">
        <f t="shared" si="5"/>
        <v>1</v>
      </c>
      <c r="Q117">
        <v>575681</v>
      </c>
      <c r="R117">
        <v>48039</v>
      </c>
      <c r="S117">
        <v>0.09</v>
      </c>
      <c r="T117">
        <v>2014</v>
      </c>
    </row>
    <row r="118" spans="1:20" x14ac:dyDescent="0.3">
      <c r="A118" t="s">
        <v>17</v>
      </c>
      <c r="B118" t="s">
        <v>12</v>
      </c>
      <c r="C118" t="s">
        <v>7</v>
      </c>
      <c r="D118" t="s">
        <v>19</v>
      </c>
      <c r="E118" t="s">
        <v>16</v>
      </c>
      <c r="F118" s="5" t="s">
        <v>991</v>
      </c>
      <c r="G118" s="5" t="s">
        <v>982</v>
      </c>
      <c r="H118" t="s">
        <v>20</v>
      </c>
      <c r="I118" t="s">
        <v>883</v>
      </c>
      <c r="J118" s="23" t="str">
        <f t="shared" si="8"/>
        <v>High</v>
      </c>
      <c r="K118" s="29">
        <v>9416.1610000000001</v>
      </c>
      <c r="L118" s="23" t="str">
        <f t="shared" si="7"/>
        <v>6</v>
      </c>
      <c r="M118">
        <v>0.99</v>
      </c>
      <c r="N118" t="str">
        <f t="shared" si="6"/>
        <v>2014</v>
      </c>
      <c r="O118">
        <v>1</v>
      </c>
      <c r="P118">
        <f t="shared" si="5"/>
        <v>1</v>
      </c>
      <c r="Q118">
        <v>578861</v>
      </c>
      <c r="R118">
        <v>48283</v>
      </c>
      <c r="S118">
        <v>0.08</v>
      </c>
      <c r="T118">
        <v>2014</v>
      </c>
    </row>
    <row r="119" spans="1:20" x14ac:dyDescent="0.3">
      <c r="A119" s="5" t="s">
        <v>17</v>
      </c>
      <c r="B119" s="5" t="s">
        <v>12</v>
      </c>
      <c r="C119" s="5" t="s">
        <v>8</v>
      </c>
      <c r="D119" s="5" t="s">
        <v>19</v>
      </c>
      <c r="E119" s="5" t="s">
        <v>16</v>
      </c>
      <c r="F119" s="5" t="s">
        <v>991</v>
      </c>
      <c r="G119" s="5" t="s">
        <v>982</v>
      </c>
      <c r="H119" s="5" t="s">
        <v>20</v>
      </c>
      <c r="I119" s="5" t="s">
        <v>876</v>
      </c>
      <c r="J119" s="23" t="s">
        <v>977</v>
      </c>
      <c r="K119" s="29">
        <v>13759.31</v>
      </c>
      <c r="L119" s="23" t="str">
        <f t="shared" si="7"/>
        <v>6</v>
      </c>
      <c r="M119" s="5">
        <v>2.9</v>
      </c>
      <c r="N119" t="str">
        <f t="shared" si="6"/>
        <v>2009</v>
      </c>
      <c r="O119" s="5">
        <v>7</v>
      </c>
      <c r="P119">
        <f t="shared" si="5"/>
        <v>1</v>
      </c>
      <c r="Q119" s="5">
        <v>18320</v>
      </c>
      <c r="R119" s="5">
        <v>27715</v>
      </c>
      <c r="S119" s="5">
        <v>0.3</v>
      </c>
      <c r="T119" s="5">
        <v>2009</v>
      </c>
    </row>
    <row r="120" spans="1:20" x14ac:dyDescent="0.3">
      <c r="A120" s="5" t="s">
        <v>17</v>
      </c>
      <c r="B120" s="5" t="s">
        <v>12</v>
      </c>
      <c r="C120" s="5" t="s">
        <v>8</v>
      </c>
      <c r="D120" s="5" t="s">
        <v>19</v>
      </c>
      <c r="E120" s="5" t="s">
        <v>16</v>
      </c>
      <c r="F120" s="5" t="s">
        <v>991</v>
      </c>
      <c r="G120" s="5" t="s">
        <v>982</v>
      </c>
      <c r="H120" s="5" t="s">
        <v>20</v>
      </c>
      <c r="I120" s="5" t="s">
        <v>884</v>
      </c>
      <c r="J120" s="23" t="s">
        <v>977</v>
      </c>
      <c r="K120" s="29">
        <v>17513.84</v>
      </c>
      <c r="L120" s="23" t="str">
        <f t="shared" si="7"/>
        <v>6</v>
      </c>
      <c r="M120" s="5">
        <v>2.6</v>
      </c>
      <c r="N120" t="str">
        <f t="shared" si="6"/>
        <v>2011</v>
      </c>
      <c r="O120" s="5">
        <v>5</v>
      </c>
      <c r="P120">
        <f t="shared" si="5"/>
        <v>1</v>
      </c>
      <c r="Q120" s="5">
        <v>125951</v>
      </c>
      <c r="R120" s="5">
        <v>34449</v>
      </c>
      <c r="S120" s="5">
        <v>0.2</v>
      </c>
      <c r="T120" s="5">
        <v>2011</v>
      </c>
    </row>
    <row r="121" spans="1:20" x14ac:dyDescent="0.3">
      <c r="A121" s="5" t="s">
        <v>17</v>
      </c>
      <c r="B121" s="5" t="s">
        <v>12</v>
      </c>
      <c r="C121" s="5" t="s">
        <v>8</v>
      </c>
      <c r="D121" s="5" t="s">
        <v>19</v>
      </c>
      <c r="E121" s="5" t="s">
        <v>16</v>
      </c>
      <c r="F121" s="5" t="s">
        <v>991</v>
      </c>
      <c r="G121" s="5" t="s">
        <v>982</v>
      </c>
      <c r="H121" s="5" t="s">
        <v>20</v>
      </c>
      <c r="I121" s="5" t="s">
        <v>885</v>
      </c>
      <c r="J121" s="23" t="s">
        <v>977</v>
      </c>
      <c r="K121" s="29">
        <v>15361.5</v>
      </c>
      <c r="L121" s="23" t="str">
        <f t="shared" si="7"/>
        <v>6</v>
      </c>
      <c r="M121" s="5">
        <v>2</v>
      </c>
      <c r="N121" t="str">
        <f t="shared" si="6"/>
        <v>2013</v>
      </c>
      <c r="O121" s="5">
        <v>3</v>
      </c>
      <c r="P121">
        <f t="shared" si="5"/>
        <v>1</v>
      </c>
      <c r="Q121" s="5">
        <v>64607</v>
      </c>
      <c r="R121" s="5">
        <v>19713</v>
      </c>
      <c r="S121" s="5">
        <v>0.2</v>
      </c>
      <c r="T121" s="5">
        <v>2013</v>
      </c>
    </row>
    <row r="122" spans="1:20" x14ac:dyDescent="0.3">
      <c r="A122" s="5" t="s">
        <v>17</v>
      </c>
      <c r="B122" s="5" t="s">
        <v>12</v>
      </c>
      <c r="C122" s="5" t="s">
        <v>8</v>
      </c>
      <c r="D122" s="5" t="s">
        <v>19</v>
      </c>
      <c r="E122" s="5" t="s">
        <v>16</v>
      </c>
      <c r="F122" s="5" t="s">
        <v>991</v>
      </c>
      <c r="G122" s="5" t="s">
        <v>982</v>
      </c>
      <c r="H122" s="5" t="s">
        <v>20</v>
      </c>
      <c r="I122" s="5" t="s">
        <v>886</v>
      </c>
      <c r="J122" s="23" t="str">
        <f t="shared" si="8"/>
        <v>Low</v>
      </c>
      <c r="K122" s="29">
        <v>6119</v>
      </c>
      <c r="L122" s="23" t="str">
        <f t="shared" si="7"/>
        <v>6</v>
      </c>
      <c r="M122" s="5">
        <v>1</v>
      </c>
      <c r="N122" t="str">
        <f t="shared" si="6"/>
        <v>2014</v>
      </c>
      <c r="O122" s="5">
        <v>2</v>
      </c>
      <c r="P122">
        <f t="shared" si="5"/>
        <v>1</v>
      </c>
      <c r="Q122" s="5">
        <v>457418</v>
      </c>
      <c r="R122" s="5">
        <v>38145</v>
      </c>
      <c r="S122" s="5">
        <v>0.1</v>
      </c>
      <c r="T122" s="5">
        <v>2014</v>
      </c>
    </row>
    <row r="123" spans="1:20" x14ac:dyDescent="0.3">
      <c r="A123" s="5" t="s">
        <v>17</v>
      </c>
      <c r="B123" s="5" t="s">
        <v>12</v>
      </c>
      <c r="C123" s="5" t="s">
        <v>8</v>
      </c>
      <c r="D123" s="5" t="s">
        <v>19</v>
      </c>
      <c r="E123" s="5" t="s">
        <v>16</v>
      </c>
      <c r="F123" s="5" t="s">
        <v>991</v>
      </c>
      <c r="G123" s="5" t="s">
        <v>982</v>
      </c>
      <c r="H123" s="5" t="s">
        <v>20</v>
      </c>
      <c r="I123" s="5" t="s">
        <v>887</v>
      </c>
      <c r="J123" s="23" t="str">
        <f t="shared" si="8"/>
        <v>High</v>
      </c>
      <c r="K123" s="29">
        <v>9702.77</v>
      </c>
      <c r="L123" s="23" t="str">
        <f t="shared" si="7"/>
        <v>6</v>
      </c>
      <c r="M123" s="5">
        <v>1.8</v>
      </c>
      <c r="N123" t="str">
        <f t="shared" si="6"/>
        <v>2014</v>
      </c>
      <c r="O123" s="5">
        <v>2</v>
      </c>
      <c r="P123">
        <f t="shared" si="5"/>
        <v>1</v>
      </c>
      <c r="Q123" s="5">
        <v>470324</v>
      </c>
      <c r="R123" s="5">
        <v>39223</v>
      </c>
      <c r="S123" s="5">
        <v>0.3</v>
      </c>
      <c r="T123" s="5">
        <v>2014</v>
      </c>
    </row>
    <row r="124" spans="1:20" x14ac:dyDescent="0.3">
      <c r="A124" s="5" t="s">
        <v>17</v>
      </c>
      <c r="B124" s="5" t="s">
        <v>12</v>
      </c>
      <c r="C124" s="5" t="s">
        <v>8</v>
      </c>
      <c r="D124" s="5" t="s">
        <v>19</v>
      </c>
      <c r="E124" s="5" t="s">
        <v>16</v>
      </c>
      <c r="F124" s="5" t="s">
        <v>991</v>
      </c>
      <c r="G124" s="5" t="s">
        <v>982</v>
      </c>
      <c r="H124" s="5" t="s">
        <v>20</v>
      </c>
      <c r="I124" s="5" t="s">
        <v>888</v>
      </c>
      <c r="J124" s="23" t="s">
        <v>977</v>
      </c>
      <c r="K124" s="29">
        <v>11155.55</v>
      </c>
      <c r="L124" s="23" t="str">
        <f t="shared" si="7"/>
        <v>6</v>
      </c>
      <c r="M124" s="5">
        <v>0.9</v>
      </c>
      <c r="N124" t="str">
        <f t="shared" si="6"/>
        <v>2015</v>
      </c>
      <c r="O124" s="5">
        <v>1</v>
      </c>
      <c r="P124">
        <f t="shared" si="5"/>
        <v>1</v>
      </c>
      <c r="Q124" s="5">
        <v>74210</v>
      </c>
      <c r="R124" s="5">
        <v>9920</v>
      </c>
      <c r="S124" s="5">
        <v>0.3</v>
      </c>
      <c r="T124" s="5">
        <v>2015</v>
      </c>
    </row>
    <row r="125" spans="1:20" x14ac:dyDescent="0.3">
      <c r="A125" s="20" t="s">
        <v>17</v>
      </c>
      <c r="B125" s="20" t="s">
        <v>12</v>
      </c>
      <c r="C125" s="20" t="s">
        <v>8</v>
      </c>
      <c r="D125" s="20" t="s">
        <v>19</v>
      </c>
      <c r="E125" s="20" t="s">
        <v>16</v>
      </c>
      <c r="F125" s="5" t="s">
        <v>991</v>
      </c>
      <c r="G125" s="5" t="s">
        <v>982</v>
      </c>
      <c r="H125" s="20" t="s">
        <v>38</v>
      </c>
      <c r="I125" s="20" t="s">
        <v>34</v>
      </c>
      <c r="J125" s="23" t="s">
        <v>977</v>
      </c>
      <c r="K125" s="29">
        <v>-1</v>
      </c>
      <c r="L125" s="23">
        <f t="shared" si="7"/>
        <v>-1</v>
      </c>
      <c r="M125" s="20">
        <f>M119*0.61</f>
        <v>1.7689999999999999</v>
      </c>
      <c r="N125" t="str">
        <f t="shared" si="6"/>
        <v>2009</v>
      </c>
      <c r="O125" s="20" t="s">
        <v>77</v>
      </c>
      <c r="P125">
        <f t="shared" si="5"/>
        <v>0</v>
      </c>
      <c r="Q125" s="20">
        <v>5625</v>
      </c>
      <c r="R125" s="20">
        <v>27807</v>
      </c>
      <c r="S125" s="20"/>
      <c r="T125" s="20">
        <v>2009</v>
      </c>
    </row>
    <row r="126" spans="1:20" x14ac:dyDescent="0.3">
      <c r="A126" s="20" t="s">
        <v>17</v>
      </c>
      <c r="B126" s="20" t="s">
        <v>12</v>
      </c>
      <c r="C126" s="20" t="s">
        <v>8</v>
      </c>
      <c r="D126" s="20" t="s">
        <v>19</v>
      </c>
      <c r="E126" s="20" t="s">
        <v>16</v>
      </c>
      <c r="F126" s="5" t="s">
        <v>991</v>
      </c>
      <c r="G126" s="5" t="s">
        <v>982</v>
      </c>
      <c r="H126" s="20" t="s">
        <v>38</v>
      </c>
      <c r="I126" s="20" t="s">
        <v>34</v>
      </c>
      <c r="J126" s="23" t="s">
        <v>977</v>
      </c>
      <c r="K126" s="29">
        <v>-1</v>
      </c>
      <c r="L126" s="23">
        <f t="shared" si="7"/>
        <v>-1</v>
      </c>
      <c r="M126" s="20">
        <f>0.82*M120</f>
        <v>2.1320000000000001</v>
      </c>
      <c r="N126" t="str">
        <f t="shared" si="6"/>
        <v>2011</v>
      </c>
      <c r="O126" s="20" t="s">
        <v>77</v>
      </c>
      <c r="P126">
        <f t="shared" si="5"/>
        <v>0</v>
      </c>
      <c r="Q126" s="20">
        <v>6717</v>
      </c>
      <c r="R126" s="20">
        <v>33959</v>
      </c>
      <c r="S126" s="20"/>
      <c r="T126" s="20">
        <v>2011</v>
      </c>
    </row>
    <row r="127" spans="1:20" x14ac:dyDescent="0.3">
      <c r="A127" t="s">
        <v>17</v>
      </c>
      <c r="B127" t="s">
        <v>12</v>
      </c>
      <c r="C127" t="s">
        <v>9</v>
      </c>
      <c r="D127" t="s">
        <v>19</v>
      </c>
      <c r="E127" t="s">
        <v>16</v>
      </c>
      <c r="F127" s="5" t="s">
        <v>991</v>
      </c>
      <c r="G127" s="5" t="s">
        <v>982</v>
      </c>
      <c r="H127" t="s">
        <v>20</v>
      </c>
      <c r="I127" t="s">
        <v>889</v>
      </c>
      <c r="J127" s="23" t="s">
        <v>977</v>
      </c>
      <c r="K127" s="29">
        <v>14524.71</v>
      </c>
      <c r="L127" s="23" t="str">
        <f t="shared" si="7"/>
        <v>6</v>
      </c>
      <c r="M127">
        <v>2.63</v>
      </c>
      <c r="N127" t="str">
        <f t="shared" si="6"/>
        <v>2009</v>
      </c>
      <c r="O127">
        <v>8</v>
      </c>
      <c r="P127">
        <f t="shared" si="5"/>
        <v>1</v>
      </c>
      <c r="Q127">
        <v>19841</v>
      </c>
      <c r="R127">
        <v>30128</v>
      </c>
      <c r="S127">
        <v>0.28000000000000003</v>
      </c>
      <c r="T127">
        <v>2009</v>
      </c>
    </row>
    <row r="128" spans="1:20" x14ac:dyDescent="0.3">
      <c r="A128" t="s">
        <v>17</v>
      </c>
      <c r="B128" t="s">
        <v>12</v>
      </c>
      <c r="C128" t="s">
        <v>9</v>
      </c>
      <c r="D128" t="s">
        <v>19</v>
      </c>
      <c r="E128" t="s">
        <v>16</v>
      </c>
      <c r="F128" s="5" t="s">
        <v>991</v>
      </c>
      <c r="G128" s="5" t="s">
        <v>982</v>
      </c>
      <c r="H128" t="s">
        <v>20</v>
      </c>
      <c r="I128" t="s">
        <v>890</v>
      </c>
      <c r="J128" s="23" t="s">
        <v>977</v>
      </c>
      <c r="K128" s="29">
        <v>17923.080000000002</v>
      </c>
      <c r="L128" s="23" t="str">
        <f t="shared" si="7"/>
        <v>6</v>
      </c>
      <c r="M128">
        <v>2.6</v>
      </c>
      <c r="N128" t="str">
        <f t="shared" si="6"/>
        <v>2011</v>
      </c>
      <c r="O128">
        <v>6</v>
      </c>
      <c r="P128">
        <f t="shared" si="5"/>
        <v>1</v>
      </c>
      <c r="Q128">
        <v>134189</v>
      </c>
      <c r="R128">
        <v>36799</v>
      </c>
      <c r="S128">
        <v>0.17</v>
      </c>
      <c r="T128">
        <v>2011</v>
      </c>
    </row>
    <row r="129" spans="1:20" x14ac:dyDescent="0.3">
      <c r="A129" t="s">
        <v>17</v>
      </c>
      <c r="B129" t="s">
        <v>12</v>
      </c>
      <c r="C129" t="s">
        <v>9</v>
      </c>
      <c r="D129" t="s">
        <v>19</v>
      </c>
      <c r="E129" t="s">
        <v>16</v>
      </c>
      <c r="F129" s="5" t="s">
        <v>991</v>
      </c>
      <c r="G129" s="5" t="s">
        <v>982</v>
      </c>
      <c r="H129" t="s">
        <v>20</v>
      </c>
      <c r="I129" t="s">
        <v>891</v>
      </c>
      <c r="J129" s="23" t="s">
        <v>977</v>
      </c>
      <c r="K129" s="29">
        <v>15971.56</v>
      </c>
      <c r="L129" s="23" t="str">
        <f t="shared" si="7"/>
        <v>6</v>
      </c>
      <c r="M129">
        <v>2.11</v>
      </c>
      <c r="N129" t="str">
        <f t="shared" si="6"/>
        <v>2013</v>
      </c>
      <c r="O129">
        <v>4</v>
      </c>
      <c r="P129">
        <f t="shared" si="5"/>
        <v>1</v>
      </c>
      <c r="Q129">
        <v>74264</v>
      </c>
      <c r="R129">
        <v>22516</v>
      </c>
      <c r="S129">
        <v>0.22</v>
      </c>
      <c r="T129">
        <v>2013</v>
      </c>
    </row>
    <row r="130" spans="1:20" x14ac:dyDescent="0.3">
      <c r="A130" t="s">
        <v>17</v>
      </c>
      <c r="B130" t="s">
        <v>12</v>
      </c>
      <c r="C130" t="s">
        <v>9</v>
      </c>
      <c r="D130" t="s">
        <v>19</v>
      </c>
      <c r="E130" t="s">
        <v>16</v>
      </c>
      <c r="F130" s="5" t="s">
        <v>991</v>
      </c>
      <c r="G130" s="5" t="s">
        <v>982</v>
      </c>
      <c r="H130" t="s">
        <v>20</v>
      </c>
      <c r="I130" t="s">
        <v>892</v>
      </c>
      <c r="J130" s="23" t="str">
        <f t="shared" si="8"/>
        <v>Low</v>
      </c>
      <c r="K130" s="29">
        <v>6718.75</v>
      </c>
      <c r="L130" s="23" t="str">
        <f t="shared" si="7"/>
        <v>6</v>
      </c>
      <c r="M130">
        <v>1.28</v>
      </c>
      <c r="N130" t="str">
        <f t="shared" si="6"/>
        <v>2014</v>
      </c>
      <c r="O130">
        <v>3</v>
      </c>
      <c r="P130">
        <f t="shared" ref="P130:P193" si="9">IFERROR(IF(AND(K130&gt;0,L130&gt;0,M130&gt;0,N130&gt;0,O130&gt;0),1,0),0)</f>
        <v>1</v>
      </c>
      <c r="Q130">
        <v>483582</v>
      </c>
      <c r="R130">
        <v>40370</v>
      </c>
      <c r="S130">
        <v>0.14000000000000001</v>
      </c>
      <c r="T130">
        <v>2014</v>
      </c>
    </row>
    <row r="131" spans="1:20" x14ac:dyDescent="0.3">
      <c r="A131" t="s">
        <v>17</v>
      </c>
      <c r="B131" t="s">
        <v>12</v>
      </c>
      <c r="C131" t="s">
        <v>9</v>
      </c>
      <c r="D131" t="s">
        <v>19</v>
      </c>
      <c r="E131" t="s">
        <v>16</v>
      </c>
      <c r="F131" s="5" t="s">
        <v>991</v>
      </c>
      <c r="G131" s="5" t="s">
        <v>982</v>
      </c>
      <c r="H131" t="s">
        <v>20</v>
      </c>
      <c r="I131" t="s">
        <v>893</v>
      </c>
      <c r="J131" s="23" t="str">
        <f t="shared" ref="J131:J158" si="10">IF(OR(ISNUMBER(SEARCH("High",I131)), ISNUMBER(SEARCH("high",I131)), ISNUMBER(SEARCH("top",I131)), ISNUMBER(SEARCH("Top",I131))),"High", IF(OR(ISNUMBER(SEARCH("Low",I131)), ISNUMBER(SEARCH("low",I131)), ISNUMBER(SEARCH("Bottom",I131))), "Low",""))</f>
        <v>High</v>
      </c>
      <c r="K131" s="29">
        <v>10410.26</v>
      </c>
      <c r="L131" s="23" t="str">
        <f t="shared" si="7"/>
        <v>6</v>
      </c>
      <c r="M131">
        <v>1.95</v>
      </c>
      <c r="N131" t="str">
        <f t="shared" ref="N131:N194" si="11">RIGHT(T131,4)</f>
        <v>2014</v>
      </c>
      <c r="O131">
        <v>3</v>
      </c>
      <c r="P131">
        <f t="shared" si="9"/>
        <v>1</v>
      </c>
      <c r="Q131">
        <v>508105</v>
      </c>
      <c r="R131">
        <v>42448</v>
      </c>
      <c r="S131">
        <v>0.12</v>
      </c>
      <c r="T131">
        <v>2014</v>
      </c>
    </row>
    <row r="132" spans="1:20" x14ac:dyDescent="0.3">
      <c r="A132" t="s">
        <v>17</v>
      </c>
      <c r="B132" t="s">
        <v>12</v>
      </c>
      <c r="C132" t="s">
        <v>9</v>
      </c>
      <c r="D132" t="s">
        <v>19</v>
      </c>
      <c r="E132" t="s">
        <v>16</v>
      </c>
      <c r="F132" s="5" t="s">
        <v>991</v>
      </c>
      <c r="G132" s="5" t="s">
        <v>982</v>
      </c>
      <c r="H132" t="s">
        <v>20</v>
      </c>
      <c r="I132" t="s">
        <v>894</v>
      </c>
      <c r="J132" s="23" t="s">
        <v>977</v>
      </c>
      <c r="K132" s="29">
        <v>11875</v>
      </c>
      <c r="L132" s="23" t="str">
        <f t="shared" si="7"/>
        <v>6</v>
      </c>
      <c r="M132">
        <v>1.6</v>
      </c>
      <c r="N132" t="str">
        <f t="shared" si="11"/>
        <v>2015</v>
      </c>
      <c r="O132">
        <v>2</v>
      </c>
      <c r="P132">
        <f t="shared" si="9"/>
        <v>1</v>
      </c>
      <c r="Q132">
        <v>65043</v>
      </c>
      <c r="R132">
        <v>8767</v>
      </c>
      <c r="S132">
        <v>0.33</v>
      </c>
      <c r="T132">
        <v>2015</v>
      </c>
    </row>
    <row r="133" spans="1:20" x14ac:dyDescent="0.3">
      <c r="A133" t="s">
        <v>17</v>
      </c>
      <c r="B133" t="s">
        <v>12</v>
      </c>
      <c r="C133" t="s">
        <v>9</v>
      </c>
      <c r="D133" t="s">
        <v>19</v>
      </c>
      <c r="E133" t="s">
        <v>16</v>
      </c>
      <c r="F133" s="5" t="s">
        <v>991</v>
      </c>
      <c r="G133" s="5" t="s">
        <v>982</v>
      </c>
      <c r="H133" t="s">
        <v>20</v>
      </c>
      <c r="I133" t="s">
        <v>895</v>
      </c>
      <c r="J133" s="23" t="s">
        <v>977</v>
      </c>
      <c r="K133" s="29">
        <v>8235.2900000000009</v>
      </c>
      <c r="L133" s="23" t="str">
        <f t="shared" si="7"/>
        <v>6</v>
      </c>
      <c r="M133">
        <v>0.34</v>
      </c>
      <c r="N133" t="str">
        <f t="shared" si="11"/>
        <v>2016</v>
      </c>
      <c r="O133">
        <v>1</v>
      </c>
      <c r="P133">
        <f t="shared" si="9"/>
        <v>1</v>
      </c>
      <c r="Q133">
        <v>306431</v>
      </c>
      <c r="R133">
        <v>19379</v>
      </c>
      <c r="S133">
        <v>0.17</v>
      </c>
      <c r="T133">
        <v>2016</v>
      </c>
    </row>
    <row r="134" spans="1:20" x14ac:dyDescent="0.3">
      <c r="A134" t="s">
        <v>17</v>
      </c>
      <c r="B134" t="s">
        <v>12</v>
      </c>
      <c r="C134" t="s">
        <v>9</v>
      </c>
      <c r="D134" t="s">
        <v>19</v>
      </c>
      <c r="E134" t="s">
        <v>16</v>
      </c>
      <c r="F134" s="5" t="s">
        <v>991</v>
      </c>
      <c r="G134" s="5" t="s">
        <v>982</v>
      </c>
      <c r="H134" t="s">
        <v>20</v>
      </c>
      <c r="I134" t="s">
        <v>896</v>
      </c>
      <c r="J134" s="23" t="s">
        <v>977</v>
      </c>
      <c r="K134" s="29">
        <v>7678.57</v>
      </c>
      <c r="L134" s="23" t="str">
        <f t="shared" si="7"/>
        <v>6</v>
      </c>
      <c r="M134">
        <v>0.56000000000000005</v>
      </c>
      <c r="N134" t="str">
        <f t="shared" si="11"/>
        <v>2016</v>
      </c>
      <c r="O134">
        <v>1</v>
      </c>
      <c r="P134">
        <f t="shared" si="9"/>
        <v>1</v>
      </c>
      <c r="Q134">
        <v>147734</v>
      </c>
      <c r="R134">
        <v>18212</v>
      </c>
      <c r="S134">
        <v>0.25</v>
      </c>
      <c r="T134">
        <v>2016</v>
      </c>
    </row>
    <row r="135" spans="1:20" x14ac:dyDescent="0.3">
      <c r="A135" s="20" t="s">
        <v>17</v>
      </c>
      <c r="B135" s="20" t="s">
        <v>12</v>
      </c>
      <c r="C135" s="20" t="s">
        <v>9</v>
      </c>
      <c r="D135" s="20" t="s">
        <v>19</v>
      </c>
      <c r="E135" s="20" t="s">
        <v>16</v>
      </c>
      <c r="F135" s="5" t="s">
        <v>991</v>
      </c>
      <c r="G135" s="5" t="s">
        <v>982</v>
      </c>
      <c r="H135" s="20" t="s">
        <v>38</v>
      </c>
      <c r="I135" s="20" t="s">
        <v>34</v>
      </c>
      <c r="J135" s="23" t="s">
        <v>977</v>
      </c>
      <c r="K135" s="29">
        <v>-1</v>
      </c>
      <c r="L135" s="23">
        <f t="shared" ref="L135:L198" si="12">IF(ISNUMBER(FIND("Bi-monthly",H135)),"6", IF(ISNUMBER(FIND("Monthly",H135)), "12", IF(OR(ISNUMBER(SEARCH("Quarterly",H135)), ISNUMBER(SEARCH("four",H135))), "4", -1)))</f>
        <v>-1</v>
      </c>
      <c r="M135" s="20">
        <f>M127*0.72</f>
        <v>1.8935999999999999</v>
      </c>
      <c r="N135" t="str">
        <f t="shared" si="11"/>
        <v>2009</v>
      </c>
      <c r="O135" s="20" t="s">
        <v>89</v>
      </c>
      <c r="P135">
        <f t="shared" si="9"/>
        <v>0</v>
      </c>
      <c r="Q135" s="20">
        <v>5625</v>
      </c>
      <c r="R135" s="20">
        <v>27807</v>
      </c>
      <c r="S135" s="20"/>
      <c r="T135" s="20">
        <v>2009</v>
      </c>
    </row>
    <row r="136" spans="1:20" x14ac:dyDescent="0.3">
      <c r="A136" s="20" t="s">
        <v>17</v>
      </c>
      <c r="B136" s="20" t="s">
        <v>12</v>
      </c>
      <c r="C136" s="20" t="s">
        <v>9</v>
      </c>
      <c r="D136" s="20" t="s">
        <v>19</v>
      </c>
      <c r="E136" s="20" t="s">
        <v>16</v>
      </c>
      <c r="F136" s="5" t="s">
        <v>991</v>
      </c>
      <c r="G136" s="5" t="s">
        <v>982</v>
      </c>
      <c r="H136" s="20" t="s">
        <v>38</v>
      </c>
      <c r="I136" s="20" t="s">
        <v>34</v>
      </c>
      <c r="J136" s="23" t="s">
        <v>977</v>
      </c>
      <c r="K136" s="29">
        <v>-1</v>
      </c>
      <c r="L136" s="23">
        <f t="shared" si="12"/>
        <v>-1</v>
      </c>
      <c r="M136" s="20">
        <f>M128*0.76</f>
        <v>1.9760000000000002</v>
      </c>
      <c r="N136" t="str">
        <f t="shared" si="11"/>
        <v>2011</v>
      </c>
      <c r="O136" s="20" t="s">
        <v>89</v>
      </c>
      <c r="P136">
        <f t="shared" si="9"/>
        <v>0</v>
      </c>
      <c r="Q136" s="20">
        <v>6717</v>
      </c>
      <c r="R136" s="20">
        <v>33959</v>
      </c>
      <c r="S136" s="20"/>
      <c r="T136" s="20">
        <v>2011</v>
      </c>
    </row>
    <row r="137" spans="1:20" x14ac:dyDescent="0.3">
      <c r="A137" s="5" t="s">
        <v>17</v>
      </c>
      <c r="B137" s="5" t="s">
        <v>12</v>
      </c>
      <c r="C137" s="5">
        <v>2018</v>
      </c>
      <c r="D137" s="5" t="s">
        <v>19</v>
      </c>
      <c r="E137" s="5" t="s">
        <v>16</v>
      </c>
      <c r="F137" s="5" t="s">
        <v>991</v>
      </c>
      <c r="G137" s="5" t="s">
        <v>982</v>
      </c>
      <c r="H137" s="5" t="s">
        <v>20</v>
      </c>
      <c r="I137" s="5" t="s">
        <v>898</v>
      </c>
      <c r="J137" s="23" t="s">
        <v>977</v>
      </c>
      <c r="K137" s="29">
        <v>14124.51</v>
      </c>
      <c r="L137" s="23" t="str">
        <f t="shared" si="12"/>
        <v>6</v>
      </c>
      <c r="M137" s="5">
        <v>2.57</v>
      </c>
      <c r="N137" t="str">
        <f t="shared" si="11"/>
        <v>2009</v>
      </c>
      <c r="O137" s="5">
        <v>9</v>
      </c>
      <c r="P137">
        <f t="shared" si="9"/>
        <v>1</v>
      </c>
      <c r="Q137" s="5">
        <v>18135</v>
      </c>
      <c r="R137" s="5">
        <v>27635</v>
      </c>
      <c r="S137" s="5">
        <v>0.3</v>
      </c>
      <c r="T137" s="5">
        <v>2009</v>
      </c>
    </row>
    <row r="138" spans="1:20" x14ac:dyDescent="0.3">
      <c r="A138" s="5" t="s">
        <v>17</v>
      </c>
      <c r="B138" s="5" t="s">
        <v>12</v>
      </c>
      <c r="C138" s="5">
        <v>2018</v>
      </c>
      <c r="D138" s="5" t="s">
        <v>19</v>
      </c>
      <c r="E138" s="5" t="s">
        <v>16</v>
      </c>
      <c r="F138" s="5" t="s">
        <v>991</v>
      </c>
      <c r="G138" s="5" t="s">
        <v>982</v>
      </c>
      <c r="H138" s="5" t="s">
        <v>20</v>
      </c>
      <c r="I138" s="5" t="s">
        <v>899</v>
      </c>
      <c r="J138" s="23" t="s">
        <v>977</v>
      </c>
      <c r="K138" s="29">
        <v>17590.36</v>
      </c>
      <c r="L138" s="23" t="str">
        <f t="shared" si="12"/>
        <v>6</v>
      </c>
      <c r="M138" s="5">
        <v>2.4900000000000002</v>
      </c>
      <c r="N138" t="str">
        <f t="shared" si="11"/>
        <v>2011</v>
      </c>
      <c r="O138" s="5">
        <v>7</v>
      </c>
      <c r="P138">
        <f t="shared" si="9"/>
        <v>1</v>
      </c>
      <c r="Q138" s="5">
        <v>122873</v>
      </c>
      <c r="R138" s="5">
        <v>33739</v>
      </c>
      <c r="S138" s="5">
        <v>0.19</v>
      </c>
      <c r="T138" s="5">
        <v>2011</v>
      </c>
    </row>
    <row r="139" spans="1:20" x14ac:dyDescent="0.3">
      <c r="A139" s="5" t="s">
        <v>17</v>
      </c>
      <c r="B139" s="5" t="s">
        <v>12</v>
      </c>
      <c r="C139" s="5">
        <v>2018</v>
      </c>
      <c r="D139" s="5" t="s">
        <v>19</v>
      </c>
      <c r="E139" s="5" t="s">
        <v>16</v>
      </c>
      <c r="F139" s="5" t="s">
        <v>991</v>
      </c>
      <c r="G139" s="5" t="s">
        <v>982</v>
      </c>
      <c r="H139" s="5" t="s">
        <v>20</v>
      </c>
      <c r="I139" s="5" t="s">
        <v>900</v>
      </c>
      <c r="J139" s="23" t="s">
        <v>977</v>
      </c>
      <c r="K139" s="29">
        <v>15643.56</v>
      </c>
      <c r="L139" s="23" t="str">
        <f t="shared" si="12"/>
        <v>6</v>
      </c>
      <c r="M139" s="5">
        <v>2.02</v>
      </c>
      <c r="N139" t="str">
        <f t="shared" si="11"/>
        <v>2013</v>
      </c>
      <c r="O139" s="5">
        <v>5</v>
      </c>
      <c r="P139">
        <f t="shared" si="9"/>
        <v>1</v>
      </c>
      <c r="Q139" s="5">
        <v>66358</v>
      </c>
      <c r="R139" s="5">
        <v>20078</v>
      </c>
      <c r="S139" s="5">
        <v>0.24</v>
      </c>
      <c r="T139" s="5">
        <v>2013</v>
      </c>
    </row>
    <row r="140" spans="1:20" x14ac:dyDescent="0.3">
      <c r="A140" s="5" t="s">
        <v>17</v>
      </c>
      <c r="B140" s="5" t="s">
        <v>12</v>
      </c>
      <c r="C140" s="5">
        <v>2018</v>
      </c>
      <c r="D140" s="5" t="s">
        <v>19</v>
      </c>
      <c r="E140" s="5" t="s">
        <v>16</v>
      </c>
      <c r="F140" s="5" t="s">
        <v>991</v>
      </c>
      <c r="G140" s="5" t="s">
        <v>982</v>
      </c>
      <c r="H140" s="5" t="s">
        <v>20</v>
      </c>
      <c r="I140" s="5" t="s">
        <v>901</v>
      </c>
      <c r="J140" s="23" t="str">
        <f t="shared" si="10"/>
        <v>Low</v>
      </c>
      <c r="K140" s="29">
        <v>6589.14</v>
      </c>
      <c r="L140" s="23" t="str">
        <f t="shared" si="12"/>
        <v>6</v>
      </c>
      <c r="M140" s="5">
        <v>1.29</v>
      </c>
      <c r="N140" t="str">
        <f t="shared" si="11"/>
        <v>2014</v>
      </c>
      <c r="O140" s="5">
        <v>4</v>
      </c>
      <c r="P140">
        <f t="shared" si="9"/>
        <v>1</v>
      </c>
      <c r="Q140" s="5">
        <v>417011</v>
      </c>
      <c r="R140" s="5">
        <v>34745</v>
      </c>
      <c r="S140" s="5">
        <v>0.17</v>
      </c>
      <c r="T140" s="5">
        <v>2014</v>
      </c>
    </row>
    <row r="141" spans="1:20" x14ac:dyDescent="0.3">
      <c r="A141" s="5" t="s">
        <v>17</v>
      </c>
      <c r="B141" s="5" t="s">
        <v>12</v>
      </c>
      <c r="C141" s="5">
        <v>2018</v>
      </c>
      <c r="D141" s="5" t="s">
        <v>19</v>
      </c>
      <c r="E141" s="5" t="s">
        <v>16</v>
      </c>
      <c r="F141" s="5" t="s">
        <v>991</v>
      </c>
      <c r="G141" s="5" t="s">
        <v>982</v>
      </c>
      <c r="H141" s="5" t="s">
        <v>20</v>
      </c>
      <c r="I141" s="5" t="s">
        <v>902</v>
      </c>
      <c r="J141" s="23" t="str">
        <f t="shared" si="10"/>
        <v>High</v>
      </c>
      <c r="K141" s="29">
        <v>10194.17</v>
      </c>
      <c r="L141" s="23" t="str">
        <f t="shared" si="12"/>
        <v>6</v>
      </c>
      <c r="M141" s="5">
        <v>2.06</v>
      </c>
      <c r="N141" t="str">
        <f t="shared" si="11"/>
        <v>2014</v>
      </c>
      <c r="O141" s="5">
        <v>4</v>
      </c>
      <c r="P141">
        <f t="shared" si="9"/>
        <v>1</v>
      </c>
      <c r="Q141" s="5">
        <v>449699</v>
      </c>
      <c r="R141" s="5">
        <v>37571</v>
      </c>
      <c r="S141" s="5">
        <v>0.11</v>
      </c>
      <c r="T141" s="5">
        <v>2014</v>
      </c>
    </row>
    <row r="142" spans="1:20" x14ac:dyDescent="0.3">
      <c r="A142" s="5" t="s">
        <v>17</v>
      </c>
      <c r="B142" s="5" t="s">
        <v>12</v>
      </c>
      <c r="C142" s="5">
        <v>2018</v>
      </c>
      <c r="D142" s="5" t="s">
        <v>19</v>
      </c>
      <c r="E142" s="5" t="s">
        <v>16</v>
      </c>
      <c r="F142" s="5" t="s">
        <v>991</v>
      </c>
      <c r="G142" s="5" t="s">
        <v>982</v>
      </c>
      <c r="H142" s="5" t="s">
        <v>20</v>
      </c>
      <c r="I142" s="5" t="s">
        <v>903</v>
      </c>
      <c r="J142" s="23" t="s">
        <v>977</v>
      </c>
      <c r="K142" s="29">
        <v>10194.17</v>
      </c>
      <c r="L142" s="23" t="str">
        <f t="shared" si="12"/>
        <v>6</v>
      </c>
      <c r="M142" s="5">
        <v>1.19</v>
      </c>
      <c r="N142" t="str">
        <f t="shared" si="11"/>
        <v>2015</v>
      </c>
      <c r="O142" s="5">
        <v>3</v>
      </c>
      <c r="P142">
        <f t="shared" si="9"/>
        <v>1</v>
      </c>
      <c r="Q142" s="5">
        <v>50018</v>
      </c>
      <c r="R142" s="5">
        <v>6766</v>
      </c>
      <c r="S142" s="5">
        <v>0.42</v>
      </c>
      <c r="T142" s="5">
        <v>2015</v>
      </c>
    </row>
    <row r="143" spans="1:20" x14ac:dyDescent="0.3">
      <c r="A143" s="5" t="s">
        <v>17</v>
      </c>
      <c r="B143" s="5" t="s">
        <v>12</v>
      </c>
      <c r="C143" s="5">
        <v>2018</v>
      </c>
      <c r="D143" s="5" t="s">
        <v>19</v>
      </c>
      <c r="E143" s="5" t="s">
        <v>16</v>
      </c>
      <c r="F143" s="5" t="s">
        <v>991</v>
      </c>
      <c r="G143" s="5" t="s">
        <v>982</v>
      </c>
      <c r="H143" s="5" t="s">
        <v>20</v>
      </c>
      <c r="I143" s="5" t="s">
        <v>905</v>
      </c>
      <c r="J143" s="23" t="s">
        <v>977</v>
      </c>
      <c r="K143" s="29">
        <v>8804.34</v>
      </c>
      <c r="L143" s="23" t="str">
        <f t="shared" si="12"/>
        <v>6</v>
      </c>
      <c r="M143" s="5">
        <v>0.92</v>
      </c>
      <c r="N143" t="str">
        <f t="shared" si="11"/>
        <v>2016</v>
      </c>
      <c r="O143" s="5">
        <v>2</v>
      </c>
      <c r="P143">
        <f t="shared" si="9"/>
        <v>1</v>
      </c>
      <c r="Q143" s="5">
        <v>254675</v>
      </c>
      <c r="R143" s="5">
        <v>16081</v>
      </c>
      <c r="S143" s="5">
        <v>0.23</v>
      </c>
      <c r="T143" s="5">
        <v>2016</v>
      </c>
    </row>
    <row r="144" spans="1:20" x14ac:dyDescent="0.3">
      <c r="A144" s="5" t="s">
        <v>17</v>
      </c>
      <c r="B144" s="5" t="s">
        <v>12</v>
      </c>
      <c r="C144" s="5">
        <v>2018</v>
      </c>
      <c r="D144" s="5" t="s">
        <v>19</v>
      </c>
      <c r="E144" s="5" t="s">
        <v>16</v>
      </c>
      <c r="F144" s="5" t="s">
        <v>991</v>
      </c>
      <c r="G144" s="5" t="s">
        <v>982</v>
      </c>
      <c r="H144" s="5" t="s">
        <v>20</v>
      </c>
      <c r="I144" s="5" t="s">
        <v>904</v>
      </c>
      <c r="J144" s="23" t="s">
        <v>977</v>
      </c>
      <c r="K144" s="29">
        <v>8409.09</v>
      </c>
      <c r="L144" s="23" t="str">
        <f t="shared" si="12"/>
        <v>6</v>
      </c>
      <c r="M144" s="5">
        <v>0.88</v>
      </c>
      <c r="N144" t="str">
        <f t="shared" si="11"/>
        <v>2016</v>
      </c>
      <c r="O144" s="5">
        <v>2</v>
      </c>
      <c r="P144">
        <f t="shared" si="9"/>
        <v>1</v>
      </c>
      <c r="Q144" s="5">
        <v>132220</v>
      </c>
      <c r="R144" s="5">
        <v>16263</v>
      </c>
      <c r="S144" s="5">
        <v>0.26</v>
      </c>
      <c r="T144" s="5">
        <v>2016</v>
      </c>
    </row>
    <row r="145" spans="1:20" x14ac:dyDescent="0.3">
      <c r="A145" s="5" t="s">
        <v>17</v>
      </c>
      <c r="B145" s="5" t="s">
        <v>12</v>
      </c>
      <c r="C145" s="5">
        <v>2018</v>
      </c>
      <c r="D145" s="5" t="s">
        <v>19</v>
      </c>
      <c r="E145" s="5" t="s">
        <v>16</v>
      </c>
      <c r="F145" s="5" t="s">
        <v>991</v>
      </c>
      <c r="G145" s="5" t="s">
        <v>982</v>
      </c>
      <c r="H145" s="5" t="s">
        <v>20</v>
      </c>
      <c r="I145" s="5" t="s">
        <v>906</v>
      </c>
      <c r="J145" s="23" t="s">
        <v>977</v>
      </c>
      <c r="K145" s="29">
        <v>12833.33</v>
      </c>
      <c r="L145" s="23" t="str">
        <f t="shared" si="12"/>
        <v>6</v>
      </c>
      <c r="M145" s="5">
        <v>1.2</v>
      </c>
      <c r="N145" t="str">
        <f t="shared" si="11"/>
        <v>2018</v>
      </c>
      <c r="O145" s="5">
        <v>1</v>
      </c>
      <c r="P145">
        <f t="shared" si="9"/>
        <v>1</v>
      </c>
      <c r="Q145" s="5">
        <v>83449</v>
      </c>
      <c r="R145" s="5">
        <v>19990</v>
      </c>
      <c r="S145" s="5">
        <v>0.22</v>
      </c>
      <c r="T145" s="5">
        <v>2018</v>
      </c>
    </row>
    <row r="146" spans="1:20" x14ac:dyDescent="0.3">
      <c r="A146" s="5" t="s">
        <v>17</v>
      </c>
      <c r="B146" s="5" t="s">
        <v>12</v>
      </c>
      <c r="C146" s="5">
        <v>2018</v>
      </c>
      <c r="D146" s="5" t="s">
        <v>19</v>
      </c>
      <c r="E146" s="5" t="s">
        <v>16</v>
      </c>
      <c r="F146" s="5" t="s">
        <v>991</v>
      </c>
      <c r="G146" s="5" t="s">
        <v>982</v>
      </c>
      <c r="H146" s="5" t="s">
        <v>20</v>
      </c>
      <c r="I146" s="5" t="s">
        <v>907</v>
      </c>
      <c r="J146" s="23" t="s">
        <v>977</v>
      </c>
      <c r="K146" s="29">
        <v>9807.69</v>
      </c>
      <c r="L146" s="23" t="str">
        <f t="shared" si="12"/>
        <v>6</v>
      </c>
      <c r="M146" s="5">
        <v>0.52</v>
      </c>
      <c r="N146" t="str">
        <f t="shared" si="11"/>
        <v>2018</v>
      </c>
      <c r="O146" s="5">
        <v>1</v>
      </c>
      <c r="P146">
        <f t="shared" si="9"/>
        <v>1</v>
      </c>
      <c r="Q146" s="5">
        <v>83487</v>
      </c>
      <c r="R146" s="5">
        <v>19995</v>
      </c>
      <c r="S146" s="5">
        <v>0.28000000000000003</v>
      </c>
      <c r="T146" s="5">
        <v>2018</v>
      </c>
    </row>
    <row r="147" spans="1:20" x14ac:dyDescent="0.3">
      <c r="A147" s="20" t="s">
        <v>17</v>
      </c>
      <c r="B147" s="20" t="s">
        <v>12</v>
      </c>
      <c r="C147" s="20">
        <v>2018</v>
      </c>
      <c r="D147" s="20" t="s">
        <v>19</v>
      </c>
      <c r="E147" s="20" t="s">
        <v>16</v>
      </c>
      <c r="F147" s="5" t="s">
        <v>991</v>
      </c>
      <c r="G147" s="5" t="s">
        <v>982</v>
      </c>
      <c r="H147" s="20" t="s">
        <v>38</v>
      </c>
      <c r="I147" s="20" t="s">
        <v>34</v>
      </c>
      <c r="J147" s="23" t="s">
        <v>977</v>
      </c>
      <c r="K147" s="29">
        <v>-1</v>
      </c>
      <c r="L147" s="23">
        <f t="shared" si="12"/>
        <v>-1</v>
      </c>
      <c r="M147" s="20">
        <v>2.2000000000000002</v>
      </c>
      <c r="N147" t="str">
        <f t="shared" si="11"/>
        <v>2009</v>
      </c>
      <c r="O147" s="20" t="s">
        <v>98</v>
      </c>
      <c r="P147">
        <f t="shared" si="9"/>
        <v>0</v>
      </c>
      <c r="Q147" s="20">
        <v>5625</v>
      </c>
      <c r="R147" s="20">
        <v>27807</v>
      </c>
      <c r="S147" s="20">
        <v>0.59</v>
      </c>
      <c r="T147" s="20">
        <v>2009</v>
      </c>
    </row>
    <row r="148" spans="1:20" x14ac:dyDescent="0.3">
      <c r="A148" s="20" t="s">
        <v>17</v>
      </c>
      <c r="B148" s="20" t="s">
        <v>12</v>
      </c>
      <c r="C148" s="20">
        <v>2018</v>
      </c>
      <c r="D148" s="20" t="s">
        <v>19</v>
      </c>
      <c r="E148" s="20" t="s">
        <v>16</v>
      </c>
      <c r="F148" s="5" t="s">
        <v>991</v>
      </c>
      <c r="G148" s="5" t="s">
        <v>982</v>
      </c>
      <c r="H148" s="20" t="s">
        <v>38</v>
      </c>
      <c r="I148" s="20" t="s">
        <v>34</v>
      </c>
      <c r="J148" s="23" t="s">
        <v>977</v>
      </c>
      <c r="K148" s="29">
        <v>-1</v>
      </c>
      <c r="L148" s="23">
        <f t="shared" si="12"/>
        <v>-1</v>
      </c>
      <c r="M148" s="20">
        <v>1.65</v>
      </c>
      <c r="N148" t="str">
        <f t="shared" si="11"/>
        <v>2011</v>
      </c>
      <c r="O148" s="20" t="s">
        <v>98</v>
      </c>
      <c r="P148">
        <f t="shared" si="9"/>
        <v>0</v>
      </c>
      <c r="Q148" s="20">
        <v>6717</v>
      </c>
      <c r="R148" s="20">
        <v>33959</v>
      </c>
      <c r="S148" s="20">
        <v>0.41</v>
      </c>
      <c r="T148" s="20">
        <v>2011</v>
      </c>
    </row>
    <row r="149" spans="1:20" x14ac:dyDescent="0.3">
      <c r="A149" t="s">
        <v>459</v>
      </c>
      <c r="B149" t="s">
        <v>460</v>
      </c>
      <c r="C149">
        <v>2013</v>
      </c>
      <c r="D149" t="s">
        <v>19</v>
      </c>
      <c r="E149" t="s">
        <v>461</v>
      </c>
      <c r="F149" s="5" t="s">
        <v>992</v>
      </c>
      <c r="G149" s="5" t="s">
        <v>988</v>
      </c>
      <c r="H149" t="s">
        <v>114</v>
      </c>
      <c r="I149" t="s">
        <v>463</v>
      </c>
      <c r="J149" s="23" t="str">
        <f t="shared" si="10"/>
        <v>High</v>
      </c>
      <c r="K149" s="29">
        <v>35752</v>
      </c>
      <c r="L149" s="23" t="str">
        <f t="shared" si="12"/>
        <v>12</v>
      </c>
      <c r="M149">
        <v>3.03</v>
      </c>
      <c r="N149" t="str">
        <f t="shared" si="11"/>
        <v>2011</v>
      </c>
      <c r="O149">
        <v>1</v>
      </c>
      <c r="P149">
        <f t="shared" si="9"/>
        <v>1</v>
      </c>
      <c r="Q149" s="17">
        <v>1359</v>
      </c>
      <c r="R149" s="17">
        <v>1286</v>
      </c>
      <c r="S149" t="s">
        <v>466</v>
      </c>
      <c r="T149">
        <v>2011</v>
      </c>
    </row>
    <row r="150" spans="1:20" x14ac:dyDescent="0.3">
      <c r="A150" t="s">
        <v>459</v>
      </c>
      <c r="B150" t="s">
        <v>460</v>
      </c>
      <c r="C150">
        <v>2013</v>
      </c>
      <c r="D150" t="s">
        <v>19</v>
      </c>
      <c r="E150" t="s">
        <v>461</v>
      </c>
      <c r="F150" s="5" t="s">
        <v>992</v>
      </c>
      <c r="G150" s="5" t="s">
        <v>988</v>
      </c>
      <c r="H150" t="s">
        <v>115</v>
      </c>
      <c r="I150" t="s">
        <v>464</v>
      </c>
      <c r="J150" s="23" t="str">
        <f t="shared" si="10"/>
        <v>High</v>
      </c>
      <c r="K150" s="29">
        <v>35878</v>
      </c>
      <c r="L150" s="23" t="str">
        <f t="shared" si="12"/>
        <v>4</v>
      </c>
      <c r="M150">
        <v>1.78</v>
      </c>
      <c r="N150" t="str">
        <f t="shared" si="11"/>
        <v>2011</v>
      </c>
      <c r="O150">
        <v>1</v>
      </c>
      <c r="P150">
        <f t="shared" si="9"/>
        <v>1</v>
      </c>
      <c r="Q150" s="17">
        <v>1359</v>
      </c>
      <c r="R150" s="17">
        <v>1286</v>
      </c>
      <c r="S150" t="s">
        <v>467</v>
      </c>
      <c r="T150">
        <v>2011</v>
      </c>
    </row>
    <row r="151" spans="1:20" x14ac:dyDescent="0.3">
      <c r="A151" t="s">
        <v>459</v>
      </c>
      <c r="B151" t="s">
        <v>460</v>
      </c>
      <c r="C151">
        <v>2013</v>
      </c>
      <c r="D151" t="s">
        <v>19</v>
      </c>
      <c r="E151" t="s">
        <v>461</v>
      </c>
      <c r="F151" s="5" t="s">
        <v>992</v>
      </c>
      <c r="G151" s="5" t="s">
        <v>988</v>
      </c>
      <c r="H151" t="s">
        <v>114</v>
      </c>
      <c r="I151" t="s">
        <v>473</v>
      </c>
      <c r="J151" s="23" t="s">
        <v>977</v>
      </c>
      <c r="K151" s="29">
        <v>22009</v>
      </c>
      <c r="L151" s="23" t="str">
        <f t="shared" si="12"/>
        <v>12</v>
      </c>
      <c r="M151">
        <v>2.06</v>
      </c>
      <c r="N151" t="str">
        <f>RIGHT(T151,4)</f>
        <v>2011</v>
      </c>
      <c r="O151">
        <v>1</v>
      </c>
      <c r="P151">
        <f t="shared" si="9"/>
        <v>1</v>
      </c>
      <c r="Q151" s="17">
        <v>6381</v>
      </c>
      <c r="R151" s="17">
        <v>6449</v>
      </c>
      <c r="S151" t="s">
        <v>475</v>
      </c>
      <c r="T151">
        <v>2011</v>
      </c>
    </row>
    <row r="152" spans="1:20" x14ac:dyDescent="0.3">
      <c r="A152" t="s">
        <v>459</v>
      </c>
      <c r="B152" t="s">
        <v>460</v>
      </c>
      <c r="C152">
        <v>2013</v>
      </c>
      <c r="D152" t="s">
        <v>19</v>
      </c>
      <c r="E152" t="s">
        <v>461</v>
      </c>
      <c r="F152" s="5" t="s">
        <v>992</v>
      </c>
      <c r="G152" s="5" t="s">
        <v>988</v>
      </c>
      <c r="H152" t="s">
        <v>115</v>
      </c>
      <c r="I152" t="s">
        <v>474</v>
      </c>
      <c r="J152" s="23" t="s">
        <v>977</v>
      </c>
      <c r="K152" s="29">
        <v>22016</v>
      </c>
      <c r="L152" s="23" t="str">
        <f t="shared" si="12"/>
        <v>4</v>
      </c>
      <c r="M152">
        <v>1.26</v>
      </c>
      <c r="N152" t="str">
        <f t="shared" ref="N152:N155" si="13">RIGHT(T152,4)</f>
        <v>2011</v>
      </c>
      <c r="O152">
        <v>1</v>
      </c>
      <c r="P152">
        <f t="shared" si="9"/>
        <v>1</v>
      </c>
      <c r="Q152" s="17">
        <v>6381</v>
      </c>
      <c r="R152" s="17">
        <v>6449</v>
      </c>
      <c r="S152" t="s">
        <v>476</v>
      </c>
      <c r="T152">
        <v>2011</v>
      </c>
    </row>
    <row r="153" spans="1:20" x14ac:dyDescent="0.3">
      <c r="A153" t="s">
        <v>459</v>
      </c>
      <c r="B153" t="s">
        <v>460</v>
      </c>
      <c r="C153">
        <v>2013</v>
      </c>
      <c r="D153" t="s">
        <v>19</v>
      </c>
      <c r="E153" t="s">
        <v>461</v>
      </c>
      <c r="F153" s="5" t="s">
        <v>992</v>
      </c>
      <c r="G153" s="5" t="s">
        <v>988</v>
      </c>
      <c r="H153" t="s">
        <v>114</v>
      </c>
      <c r="I153" t="s">
        <v>478</v>
      </c>
      <c r="J153" s="23" t="str">
        <f t="shared" si="10"/>
        <v>Low</v>
      </c>
      <c r="K153" s="29">
        <v>15079</v>
      </c>
      <c r="L153" s="23" t="str">
        <f t="shared" si="12"/>
        <v>12</v>
      </c>
      <c r="M153">
        <v>2.0699999999999998</v>
      </c>
      <c r="N153" t="str">
        <f t="shared" si="13"/>
        <v>2011</v>
      </c>
      <c r="O153">
        <v>1</v>
      </c>
      <c r="P153">
        <f t="shared" si="9"/>
        <v>1</v>
      </c>
      <c r="Q153" s="17">
        <v>15839</v>
      </c>
      <c r="R153" s="17">
        <v>15982</v>
      </c>
      <c r="S153" t="s">
        <v>479</v>
      </c>
      <c r="T153">
        <v>2011</v>
      </c>
    </row>
    <row r="154" spans="1:20" x14ac:dyDescent="0.3">
      <c r="A154" t="s">
        <v>459</v>
      </c>
      <c r="B154" t="s">
        <v>460</v>
      </c>
      <c r="C154">
        <v>2013</v>
      </c>
      <c r="D154" t="s">
        <v>19</v>
      </c>
      <c r="E154" t="s">
        <v>461</v>
      </c>
      <c r="F154" s="5" t="s">
        <v>992</v>
      </c>
      <c r="G154" s="5" t="s">
        <v>988</v>
      </c>
      <c r="H154" t="s">
        <v>115</v>
      </c>
      <c r="I154" t="s">
        <v>477</v>
      </c>
      <c r="J154" s="23" t="str">
        <f t="shared" si="10"/>
        <v>Low</v>
      </c>
      <c r="K154" s="29">
        <v>15074</v>
      </c>
      <c r="L154" s="23" t="str">
        <f t="shared" si="12"/>
        <v>4</v>
      </c>
      <c r="M154">
        <v>1.53</v>
      </c>
      <c r="N154" t="str">
        <f t="shared" si="13"/>
        <v>2011</v>
      </c>
      <c r="O154">
        <v>1</v>
      </c>
      <c r="P154">
        <f t="shared" si="9"/>
        <v>1</v>
      </c>
      <c r="Q154" s="17">
        <v>15839</v>
      </c>
      <c r="R154" s="17">
        <v>15982</v>
      </c>
      <c r="S154" t="s">
        <v>480</v>
      </c>
      <c r="T154">
        <v>2011</v>
      </c>
    </row>
    <row r="155" spans="1:20" x14ac:dyDescent="0.3">
      <c r="A155" t="s">
        <v>459</v>
      </c>
      <c r="B155" t="s">
        <v>460</v>
      </c>
      <c r="C155">
        <v>2013</v>
      </c>
      <c r="D155" t="s">
        <v>19</v>
      </c>
      <c r="E155" t="s">
        <v>461</v>
      </c>
      <c r="F155" s="5" t="s">
        <v>992</v>
      </c>
      <c r="G155" s="5" t="s">
        <v>988</v>
      </c>
      <c r="H155" t="s">
        <v>482</v>
      </c>
      <c r="I155" t="s">
        <v>481</v>
      </c>
      <c r="J155" s="23" t="str">
        <f t="shared" si="10"/>
        <v/>
      </c>
      <c r="K155" s="29">
        <v>-1</v>
      </c>
      <c r="L155" s="23" t="str">
        <f t="shared" si="12"/>
        <v>12</v>
      </c>
      <c r="M155">
        <v>1.06</v>
      </c>
      <c r="N155" t="str">
        <f t="shared" si="13"/>
        <v>2011</v>
      </c>
      <c r="O155">
        <v>1</v>
      </c>
      <c r="P155">
        <f t="shared" si="9"/>
        <v>0</v>
      </c>
      <c r="Q155">
        <v>22815</v>
      </c>
      <c r="R155">
        <v>22923</v>
      </c>
      <c r="S155" t="s">
        <v>483</v>
      </c>
      <c r="T155">
        <v>2011</v>
      </c>
    </row>
    <row r="156" spans="1:20" x14ac:dyDescent="0.3">
      <c r="A156" t="s">
        <v>328</v>
      </c>
      <c r="B156" t="s">
        <v>329</v>
      </c>
      <c r="C156">
        <v>2012</v>
      </c>
      <c r="D156" t="s">
        <v>19</v>
      </c>
      <c r="E156" t="s">
        <v>330</v>
      </c>
      <c r="F156" s="5" t="s">
        <v>993</v>
      </c>
      <c r="G156" s="5" t="s">
        <v>982</v>
      </c>
      <c r="H156" t="s">
        <v>115</v>
      </c>
      <c r="I156" t="s">
        <v>332</v>
      </c>
      <c r="J156" s="23" t="str">
        <f t="shared" si="10"/>
        <v>High</v>
      </c>
      <c r="K156" s="29">
        <v>25848</v>
      </c>
      <c r="L156" s="23" t="str">
        <f t="shared" si="12"/>
        <v>4</v>
      </c>
      <c r="M156">
        <v>1</v>
      </c>
      <c r="N156" t="str">
        <f t="shared" si="11"/>
        <v>2012</v>
      </c>
      <c r="O156">
        <v>1</v>
      </c>
      <c r="P156">
        <f t="shared" si="9"/>
        <v>1</v>
      </c>
      <c r="Q156">
        <v>26855</v>
      </c>
      <c r="R156">
        <v>16102</v>
      </c>
      <c r="S156" t="s">
        <v>333</v>
      </c>
      <c r="T156">
        <v>2012</v>
      </c>
    </row>
    <row r="157" spans="1:20" x14ac:dyDescent="0.3">
      <c r="A157" s="20" t="s">
        <v>328</v>
      </c>
      <c r="B157" s="20" t="s">
        <v>329</v>
      </c>
      <c r="C157" s="20">
        <v>2012</v>
      </c>
      <c r="D157" s="20" t="s">
        <v>19</v>
      </c>
      <c r="E157" s="20" t="s">
        <v>330</v>
      </c>
      <c r="F157" s="5" t="s">
        <v>993</v>
      </c>
      <c r="G157" s="5" t="s">
        <v>982</v>
      </c>
      <c r="H157" s="20" t="s">
        <v>115</v>
      </c>
      <c r="I157" s="20" t="s">
        <v>336</v>
      </c>
      <c r="J157" s="23" t="str">
        <f t="shared" si="10"/>
        <v>High</v>
      </c>
      <c r="K157" s="29">
        <v>26808</v>
      </c>
      <c r="L157" s="23" t="str">
        <f t="shared" si="12"/>
        <v>4</v>
      </c>
      <c r="M157" s="20">
        <v>1.1000000000000001</v>
      </c>
      <c r="N157" t="str">
        <f t="shared" si="11"/>
        <v>2012</v>
      </c>
      <c r="O157" s="20">
        <v>1</v>
      </c>
      <c r="P157">
        <f t="shared" si="9"/>
        <v>1</v>
      </c>
      <c r="Q157" s="20"/>
      <c r="R157" s="20"/>
      <c r="S157" s="20" t="s">
        <v>338</v>
      </c>
      <c r="T157" s="20">
        <v>2012</v>
      </c>
    </row>
    <row r="158" spans="1:20" x14ac:dyDescent="0.3">
      <c r="A158" s="20" t="s">
        <v>328</v>
      </c>
      <c r="B158" s="20" t="s">
        <v>329</v>
      </c>
      <c r="C158" s="20">
        <v>2012</v>
      </c>
      <c r="D158" s="20" t="s">
        <v>19</v>
      </c>
      <c r="E158" s="20" t="s">
        <v>330</v>
      </c>
      <c r="F158" s="5" t="s">
        <v>993</v>
      </c>
      <c r="G158" s="5" t="s">
        <v>982</v>
      </c>
      <c r="H158" s="20" t="s">
        <v>335</v>
      </c>
      <c r="I158" s="20" t="s">
        <v>337</v>
      </c>
      <c r="J158" s="23" t="str">
        <f t="shared" si="10"/>
        <v>High</v>
      </c>
      <c r="K158" s="29">
        <v>23424</v>
      </c>
      <c r="L158" s="23" t="str">
        <f t="shared" si="12"/>
        <v>4</v>
      </c>
      <c r="M158" s="20">
        <v>0.8</v>
      </c>
      <c r="N158" t="str">
        <f t="shared" si="11"/>
        <v>2012</v>
      </c>
      <c r="O158" s="20">
        <v>1</v>
      </c>
      <c r="P158">
        <f t="shared" si="9"/>
        <v>1</v>
      </c>
      <c r="Q158" s="20"/>
      <c r="R158" s="20"/>
      <c r="S158" s="20" t="s">
        <v>333</v>
      </c>
      <c r="T158" s="20">
        <v>2012</v>
      </c>
    </row>
    <row r="159" spans="1:20" x14ac:dyDescent="0.3">
      <c r="A159" s="5" t="s">
        <v>328</v>
      </c>
      <c r="B159" s="5" t="s">
        <v>329</v>
      </c>
      <c r="C159" s="5">
        <v>2014</v>
      </c>
      <c r="D159" s="5" t="s">
        <v>19</v>
      </c>
      <c r="E159" s="5" t="s">
        <v>330</v>
      </c>
      <c r="F159" s="5" t="s">
        <v>993</v>
      </c>
      <c r="G159" s="5" t="s">
        <v>982</v>
      </c>
      <c r="H159" s="5" t="s">
        <v>346</v>
      </c>
      <c r="I159" s="5" t="s">
        <v>342</v>
      </c>
      <c r="J159" s="23" t="s">
        <v>977</v>
      </c>
      <c r="K159" s="29">
        <v>23749</v>
      </c>
      <c r="L159" s="23" t="str">
        <f t="shared" si="12"/>
        <v>4</v>
      </c>
      <c r="M159" s="5">
        <v>1.58</v>
      </c>
      <c r="N159" t="str">
        <f t="shared" si="11"/>
        <v>2012</v>
      </c>
      <c r="O159" s="5">
        <v>2</v>
      </c>
      <c r="P159">
        <f t="shared" si="9"/>
        <v>1</v>
      </c>
      <c r="Q159" s="5">
        <v>20813</v>
      </c>
      <c r="R159" s="5">
        <v>21917</v>
      </c>
      <c r="S159" s="5">
        <v>-13.98</v>
      </c>
      <c r="T159" s="5">
        <v>2012</v>
      </c>
    </row>
    <row r="160" spans="1:20" x14ac:dyDescent="0.3">
      <c r="A160" s="5" t="s">
        <v>328</v>
      </c>
      <c r="B160" s="5" t="s">
        <v>329</v>
      </c>
      <c r="C160" s="5">
        <v>2014</v>
      </c>
      <c r="D160" s="5" t="s">
        <v>19</v>
      </c>
      <c r="E160" s="5" t="s">
        <v>330</v>
      </c>
      <c r="F160" s="5" t="s">
        <v>993</v>
      </c>
      <c r="G160" s="5" t="s">
        <v>982</v>
      </c>
      <c r="H160" s="5" t="s">
        <v>346</v>
      </c>
      <c r="I160" s="5" t="s">
        <v>343</v>
      </c>
      <c r="J160" s="23" t="s">
        <v>977</v>
      </c>
      <c r="K160" s="29">
        <v>10826</v>
      </c>
      <c r="L160" s="23" t="str">
        <f t="shared" si="12"/>
        <v>4</v>
      </c>
      <c r="M160" s="5">
        <v>1.1499999999999999</v>
      </c>
      <c r="N160" t="str">
        <f t="shared" si="11"/>
        <v>2013</v>
      </c>
      <c r="O160" s="5">
        <v>1.5</v>
      </c>
      <c r="P160">
        <f t="shared" si="9"/>
        <v>1</v>
      </c>
      <c r="Q160" s="5">
        <v>46628</v>
      </c>
      <c r="R160" s="5">
        <v>34671</v>
      </c>
      <c r="S160" s="5">
        <v>-8.08</v>
      </c>
      <c r="T160" s="5">
        <v>2013</v>
      </c>
    </row>
    <row r="161" spans="1:21" x14ac:dyDescent="0.3">
      <c r="A161" s="5" t="s">
        <v>328</v>
      </c>
      <c r="B161" s="5" t="s">
        <v>329</v>
      </c>
      <c r="C161" s="5">
        <v>2014</v>
      </c>
      <c r="D161" s="5" t="s">
        <v>19</v>
      </c>
      <c r="E161" s="5" t="s">
        <v>330</v>
      </c>
      <c r="F161" s="5" t="s">
        <v>993</v>
      </c>
      <c r="G161" s="5" t="s">
        <v>982</v>
      </c>
      <c r="H161" s="5" t="s">
        <v>115</v>
      </c>
      <c r="I161" s="5" t="s">
        <v>344</v>
      </c>
      <c r="J161" s="23" t="s">
        <v>977</v>
      </c>
      <c r="K161" s="29">
        <v>11505</v>
      </c>
      <c r="L161" s="23" t="str">
        <f t="shared" si="12"/>
        <v>4</v>
      </c>
      <c r="M161" s="5">
        <v>0.93</v>
      </c>
      <c r="N161" t="str">
        <f t="shared" si="11"/>
        <v>2014</v>
      </c>
      <c r="O161" s="5">
        <v>1</v>
      </c>
      <c r="P161">
        <f t="shared" si="9"/>
        <v>1</v>
      </c>
      <c r="Q161" s="5">
        <v>143520</v>
      </c>
      <c r="R161" s="5">
        <v>60929</v>
      </c>
      <c r="S161" s="5">
        <v>-6.87</v>
      </c>
      <c r="T161" s="5">
        <v>2014</v>
      </c>
    </row>
    <row r="162" spans="1:21" x14ac:dyDescent="0.3">
      <c r="A162" t="s">
        <v>664</v>
      </c>
      <c r="B162" t="s">
        <v>107</v>
      </c>
      <c r="C162">
        <v>2014</v>
      </c>
      <c r="D162" t="s">
        <v>19</v>
      </c>
      <c r="E162" t="s">
        <v>994</v>
      </c>
      <c r="F162" s="5" t="s">
        <v>666</v>
      </c>
      <c r="G162" s="5" t="s">
        <v>988</v>
      </c>
      <c r="H162" t="s">
        <v>36</v>
      </c>
      <c r="I162" t="s">
        <v>668</v>
      </c>
      <c r="J162" s="23" t="s">
        <v>977</v>
      </c>
      <c r="K162" s="29">
        <v>18388.7</v>
      </c>
      <c r="L162" s="23">
        <f t="shared" si="12"/>
        <v>-1</v>
      </c>
      <c r="M162">
        <v>2.44</v>
      </c>
      <c r="N162" t="str">
        <f t="shared" si="11"/>
        <v>2011</v>
      </c>
      <c r="O162">
        <v>1.5</v>
      </c>
      <c r="P162">
        <f t="shared" si="9"/>
        <v>0</v>
      </c>
      <c r="Q162">
        <v>24655</v>
      </c>
      <c r="R162">
        <v>12313</v>
      </c>
      <c r="S162" t="s">
        <v>672</v>
      </c>
      <c r="T162" s="25">
        <v>2011</v>
      </c>
      <c r="U162">
        <v>1</v>
      </c>
    </row>
    <row r="163" spans="1:21" x14ac:dyDescent="0.3">
      <c r="A163" t="s">
        <v>664</v>
      </c>
      <c r="B163" t="s">
        <v>107</v>
      </c>
      <c r="C163">
        <v>2014</v>
      </c>
      <c r="D163" t="s">
        <v>19</v>
      </c>
      <c r="E163" t="s">
        <v>994</v>
      </c>
      <c r="F163" s="5" t="s">
        <v>666</v>
      </c>
      <c r="G163" s="5" t="s">
        <v>988</v>
      </c>
      <c r="H163" t="s">
        <v>36</v>
      </c>
      <c r="I163" t="s">
        <v>669</v>
      </c>
      <c r="J163" s="23" t="s">
        <v>977</v>
      </c>
      <c r="K163" s="29">
        <v>10493.75</v>
      </c>
      <c r="L163" s="23">
        <f t="shared" si="12"/>
        <v>-1</v>
      </c>
      <c r="M163">
        <v>1.64</v>
      </c>
      <c r="N163" t="str">
        <f t="shared" si="11"/>
        <v>2011</v>
      </c>
      <c r="O163">
        <v>1.5</v>
      </c>
      <c r="P163">
        <f t="shared" si="9"/>
        <v>0</v>
      </c>
      <c r="Q163">
        <v>106889</v>
      </c>
      <c r="R163">
        <v>53406</v>
      </c>
      <c r="S163" t="s">
        <v>673</v>
      </c>
      <c r="T163" s="25">
        <v>2011</v>
      </c>
      <c r="U163">
        <v>1</v>
      </c>
    </row>
    <row r="164" spans="1:21" x14ac:dyDescent="0.3">
      <c r="A164" t="s">
        <v>664</v>
      </c>
      <c r="B164" t="s">
        <v>107</v>
      </c>
      <c r="C164">
        <v>2014</v>
      </c>
      <c r="D164" t="s">
        <v>372</v>
      </c>
      <c r="E164" t="s">
        <v>994</v>
      </c>
      <c r="F164" s="5" t="s">
        <v>666</v>
      </c>
      <c r="G164" s="5" t="s">
        <v>988</v>
      </c>
      <c r="H164" t="s">
        <v>36</v>
      </c>
      <c r="I164" t="s">
        <v>670</v>
      </c>
      <c r="J164" s="23" t="s">
        <v>977</v>
      </c>
      <c r="K164" s="29">
        <v>1178.95</v>
      </c>
      <c r="L164" s="23">
        <f t="shared" si="12"/>
        <v>-1</v>
      </c>
      <c r="M164">
        <v>0.82</v>
      </c>
      <c r="N164" t="str">
        <f t="shared" si="11"/>
        <v>2011</v>
      </c>
      <c r="O164">
        <v>1.5</v>
      </c>
      <c r="P164">
        <f t="shared" si="9"/>
        <v>0</v>
      </c>
      <c r="Q164">
        <v>82120</v>
      </c>
      <c r="R164">
        <v>40984</v>
      </c>
      <c r="S164" t="s">
        <v>674</v>
      </c>
      <c r="T164" s="25">
        <v>2011</v>
      </c>
      <c r="U164">
        <v>1</v>
      </c>
    </row>
    <row r="165" spans="1:21" x14ac:dyDescent="0.3">
      <c r="A165" t="s">
        <v>251</v>
      </c>
      <c r="B165" t="s">
        <v>12</v>
      </c>
      <c r="C165">
        <v>2011</v>
      </c>
      <c r="D165" t="s">
        <v>19</v>
      </c>
      <c r="E165" t="s">
        <v>249</v>
      </c>
      <c r="F165" s="5" t="s">
        <v>987</v>
      </c>
      <c r="G165" s="5" t="s">
        <v>988</v>
      </c>
      <c r="H165" t="s">
        <v>114</v>
      </c>
      <c r="I165" t="s">
        <v>282</v>
      </c>
      <c r="J165" s="23" t="s">
        <v>977</v>
      </c>
      <c r="K165" s="29">
        <v>10877</v>
      </c>
      <c r="L165" s="23" t="str">
        <f t="shared" si="12"/>
        <v>12</v>
      </c>
      <c r="M165">
        <v>1.61</v>
      </c>
      <c r="N165" t="str">
        <f t="shared" si="11"/>
        <v>2009</v>
      </c>
      <c r="O165">
        <v>1</v>
      </c>
      <c r="P165">
        <f t="shared" si="9"/>
        <v>1</v>
      </c>
      <c r="Q165">
        <v>24853</v>
      </c>
      <c r="R165">
        <v>24752</v>
      </c>
      <c r="S165" t="s">
        <v>264</v>
      </c>
      <c r="T165">
        <v>2009</v>
      </c>
    </row>
    <row r="166" spans="1:21" x14ac:dyDescent="0.3">
      <c r="A166" t="s">
        <v>251</v>
      </c>
      <c r="B166" t="s">
        <v>12</v>
      </c>
      <c r="C166">
        <v>2011</v>
      </c>
      <c r="D166" t="s">
        <v>19</v>
      </c>
      <c r="E166" t="s">
        <v>249</v>
      </c>
      <c r="F166" s="5" t="s">
        <v>987</v>
      </c>
      <c r="G166" s="5" t="s">
        <v>988</v>
      </c>
      <c r="H166" t="s">
        <v>114</v>
      </c>
      <c r="I166" t="s">
        <v>285</v>
      </c>
      <c r="J166" s="23" t="s">
        <v>977</v>
      </c>
      <c r="K166" s="29">
        <v>12133</v>
      </c>
      <c r="L166" s="23" t="str">
        <f t="shared" si="12"/>
        <v>12</v>
      </c>
      <c r="M166">
        <v>1.25</v>
      </c>
      <c r="N166" t="str">
        <f t="shared" si="11"/>
        <v>2010</v>
      </c>
      <c r="O166">
        <v>1</v>
      </c>
      <c r="P166">
        <f t="shared" si="9"/>
        <v>1</v>
      </c>
      <c r="Q166">
        <v>64194</v>
      </c>
      <c r="R166">
        <v>32511</v>
      </c>
      <c r="S166" t="s">
        <v>266</v>
      </c>
      <c r="T166">
        <v>2010</v>
      </c>
    </row>
    <row r="167" spans="1:21" x14ac:dyDescent="0.3">
      <c r="A167" t="s">
        <v>251</v>
      </c>
      <c r="B167" t="s">
        <v>12</v>
      </c>
      <c r="C167">
        <v>2011</v>
      </c>
      <c r="D167" t="s">
        <v>250</v>
      </c>
      <c r="E167" t="s">
        <v>249</v>
      </c>
      <c r="F167" s="5" t="s">
        <v>987</v>
      </c>
      <c r="G167" s="5" t="s">
        <v>988</v>
      </c>
      <c r="H167" t="s">
        <v>114</v>
      </c>
      <c r="I167" t="s">
        <v>908</v>
      </c>
      <c r="J167" s="23" t="s">
        <v>977</v>
      </c>
      <c r="K167" s="29">
        <v>1365.32</v>
      </c>
      <c r="L167" s="23" t="str">
        <f t="shared" si="12"/>
        <v>12</v>
      </c>
      <c r="M167">
        <v>0.81</v>
      </c>
      <c r="N167" t="str">
        <f t="shared" si="11"/>
        <v>2009</v>
      </c>
      <c r="O167">
        <v>1</v>
      </c>
      <c r="P167">
        <f t="shared" si="9"/>
        <v>1</v>
      </c>
      <c r="Q167">
        <v>24994</v>
      </c>
      <c r="R167">
        <v>24876</v>
      </c>
      <c r="S167" t="s">
        <v>265</v>
      </c>
      <c r="T167">
        <v>2009</v>
      </c>
    </row>
    <row r="168" spans="1:21" x14ac:dyDescent="0.3">
      <c r="A168" s="5" t="s">
        <v>251</v>
      </c>
      <c r="B168" s="5" t="s">
        <v>12</v>
      </c>
      <c r="C168" s="5">
        <v>2012</v>
      </c>
      <c r="D168" s="5" t="s">
        <v>19</v>
      </c>
      <c r="E168" s="5" t="s">
        <v>249</v>
      </c>
      <c r="F168" s="5" t="s">
        <v>987</v>
      </c>
      <c r="G168" s="5" t="s">
        <v>988</v>
      </c>
      <c r="H168" s="5" t="s">
        <v>114</v>
      </c>
      <c r="I168" s="5" t="s">
        <v>283</v>
      </c>
      <c r="J168" s="23" t="s">
        <v>977</v>
      </c>
      <c r="K168" s="29">
        <v>10825</v>
      </c>
      <c r="L168" s="23" t="str">
        <f t="shared" si="12"/>
        <v>12</v>
      </c>
      <c r="M168" s="5">
        <v>2.06</v>
      </c>
      <c r="N168" t="str">
        <f t="shared" si="11"/>
        <v>2009</v>
      </c>
      <c r="O168" s="5">
        <v>2</v>
      </c>
      <c r="P168">
        <f t="shared" si="9"/>
        <v>1</v>
      </c>
      <c r="Q168" s="5">
        <v>23685</v>
      </c>
      <c r="R168" s="5">
        <v>24754</v>
      </c>
      <c r="S168" s="5" t="s">
        <v>261</v>
      </c>
      <c r="T168" s="5">
        <v>2009</v>
      </c>
    </row>
    <row r="169" spans="1:21" x14ac:dyDescent="0.3">
      <c r="A169" s="5" t="s">
        <v>251</v>
      </c>
      <c r="B169" s="5" t="s">
        <v>12</v>
      </c>
      <c r="C169" s="5">
        <v>2012</v>
      </c>
      <c r="D169" s="5" t="s">
        <v>19</v>
      </c>
      <c r="E169" s="5" t="s">
        <v>249</v>
      </c>
      <c r="F169" s="5" t="s">
        <v>987</v>
      </c>
      <c r="G169" s="5" t="s">
        <v>988</v>
      </c>
      <c r="H169" s="5" t="s">
        <v>114</v>
      </c>
      <c r="I169" s="5" t="s">
        <v>286</v>
      </c>
      <c r="J169" s="23" t="s">
        <v>977</v>
      </c>
      <c r="K169" s="29">
        <v>12051</v>
      </c>
      <c r="L169" s="23" t="str">
        <f t="shared" si="12"/>
        <v>12</v>
      </c>
      <c r="M169" s="5">
        <v>1.63</v>
      </c>
      <c r="N169" t="str">
        <f t="shared" si="11"/>
        <v>2010</v>
      </c>
      <c r="O169" s="5">
        <v>2</v>
      </c>
      <c r="P169">
        <f t="shared" si="9"/>
        <v>1</v>
      </c>
      <c r="Q169" s="5">
        <v>67980</v>
      </c>
      <c r="R169" s="5">
        <v>32511</v>
      </c>
      <c r="S169" s="5" t="s">
        <v>262</v>
      </c>
      <c r="T169" s="5">
        <v>2010</v>
      </c>
    </row>
    <row r="170" spans="1:21" x14ac:dyDescent="0.3">
      <c r="A170" s="5" t="s">
        <v>251</v>
      </c>
      <c r="B170" s="5" t="s">
        <v>12</v>
      </c>
      <c r="C170" s="5">
        <v>2012</v>
      </c>
      <c r="D170" s="5" t="s">
        <v>19</v>
      </c>
      <c r="E170" s="5" t="s">
        <v>249</v>
      </c>
      <c r="F170" s="5" t="s">
        <v>987</v>
      </c>
      <c r="G170" s="5" t="s">
        <v>988</v>
      </c>
      <c r="H170" s="5" t="s">
        <v>114</v>
      </c>
      <c r="I170" s="5" t="s">
        <v>288</v>
      </c>
      <c r="J170" s="23" t="s">
        <v>977</v>
      </c>
      <c r="K170" s="29">
        <v>9767</v>
      </c>
      <c r="L170" s="23" t="str">
        <f t="shared" si="12"/>
        <v>12</v>
      </c>
      <c r="M170" s="5">
        <v>1.37</v>
      </c>
      <c r="N170" t="str">
        <f t="shared" si="11"/>
        <v>2011</v>
      </c>
      <c r="O170" s="5">
        <v>1</v>
      </c>
      <c r="P170">
        <f t="shared" si="9"/>
        <v>1</v>
      </c>
      <c r="Q170" s="5">
        <v>94322</v>
      </c>
      <c r="R170" s="5">
        <v>22235</v>
      </c>
      <c r="S170" s="5" t="s">
        <v>263</v>
      </c>
      <c r="T170" s="5">
        <v>2011</v>
      </c>
    </row>
    <row r="171" spans="1:21" x14ac:dyDescent="0.3">
      <c r="A171" s="5" t="s">
        <v>251</v>
      </c>
      <c r="B171" s="5" t="s">
        <v>12</v>
      </c>
      <c r="C171" s="5">
        <v>2012</v>
      </c>
      <c r="D171" s="5" t="s">
        <v>250</v>
      </c>
      <c r="E171" s="5" t="s">
        <v>249</v>
      </c>
      <c r="F171" s="5" t="s">
        <v>987</v>
      </c>
      <c r="G171" s="5" t="s">
        <v>988</v>
      </c>
      <c r="H171" s="5" t="s">
        <v>114</v>
      </c>
      <c r="I171" s="5" t="s">
        <v>910</v>
      </c>
      <c r="J171" s="23" t="s">
        <v>977</v>
      </c>
      <c r="K171" s="29">
        <v>1372.32</v>
      </c>
      <c r="L171" s="23" t="str">
        <f t="shared" si="12"/>
        <v>12</v>
      </c>
      <c r="M171" s="5">
        <v>1.25</v>
      </c>
      <c r="N171" t="str">
        <f t="shared" si="11"/>
        <v>2009</v>
      </c>
      <c r="O171" s="5">
        <v>2</v>
      </c>
      <c r="P171">
        <f t="shared" si="9"/>
        <v>1</v>
      </c>
      <c r="Q171" s="5">
        <v>23685</v>
      </c>
      <c r="R171" s="5">
        <v>24876</v>
      </c>
      <c r="S171" s="5" t="s">
        <v>260</v>
      </c>
      <c r="T171" s="5">
        <v>2009</v>
      </c>
    </row>
    <row r="172" spans="1:21" x14ac:dyDescent="0.3">
      <c r="A172" s="5" t="s">
        <v>251</v>
      </c>
      <c r="B172" s="5" t="s">
        <v>12</v>
      </c>
      <c r="C172" s="5">
        <v>2012</v>
      </c>
      <c r="D172" s="5" t="s">
        <v>250</v>
      </c>
      <c r="E172" s="5" t="s">
        <v>249</v>
      </c>
      <c r="F172" s="5" t="s">
        <v>987</v>
      </c>
      <c r="G172" s="5" t="s">
        <v>988</v>
      </c>
      <c r="H172" s="5" t="s">
        <v>114</v>
      </c>
      <c r="I172" s="5" t="s">
        <v>911</v>
      </c>
      <c r="J172" s="23" t="s">
        <v>977</v>
      </c>
      <c r="K172" s="29">
        <v>1399.27</v>
      </c>
      <c r="L172" s="23" t="str">
        <f t="shared" si="12"/>
        <v>12</v>
      </c>
      <c r="M172" s="5">
        <v>1.21</v>
      </c>
      <c r="N172" t="str">
        <f t="shared" si="11"/>
        <v>2010</v>
      </c>
      <c r="O172" s="5">
        <v>1</v>
      </c>
      <c r="P172">
        <f t="shared" si="9"/>
        <v>1</v>
      </c>
      <c r="Q172" s="5">
        <v>74759</v>
      </c>
      <c r="R172" s="5">
        <v>10000</v>
      </c>
      <c r="S172" s="5" t="s">
        <v>259</v>
      </c>
      <c r="T172" s="5">
        <v>2010</v>
      </c>
    </row>
    <row r="173" spans="1:21" x14ac:dyDescent="0.3">
      <c r="A173" s="5" t="s">
        <v>251</v>
      </c>
      <c r="B173" s="5" t="s">
        <v>12</v>
      </c>
      <c r="C173" s="5">
        <v>2012</v>
      </c>
      <c r="D173" s="5" t="s">
        <v>250</v>
      </c>
      <c r="E173" s="5" t="s">
        <v>249</v>
      </c>
      <c r="F173" s="5" t="s">
        <v>987</v>
      </c>
      <c r="G173" s="5" t="s">
        <v>988</v>
      </c>
      <c r="H173" s="5" t="s">
        <v>114</v>
      </c>
      <c r="I173" s="5" t="s">
        <v>912</v>
      </c>
      <c r="J173" s="23" t="s">
        <v>977</v>
      </c>
      <c r="K173" s="29">
        <v>1027</v>
      </c>
      <c r="L173" s="23" t="str">
        <f t="shared" si="12"/>
        <v>12</v>
      </c>
      <c r="M173" s="5">
        <v>0.99</v>
      </c>
      <c r="N173" t="str">
        <f t="shared" si="11"/>
        <v>2011</v>
      </c>
      <c r="O173" s="5">
        <v>1</v>
      </c>
      <c r="P173">
        <f t="shared" si="9"/>
        <v>1</v>
      </c>
      <c r="Q173" s="5">
        <v>87691</v>
      </c>
      <c r="R173" s="5">
        <v>9036</v>
      </c>
      <c r="S173" s="5" t="s">
        <v>258</v>
      </c>
      <c r="T173" s="5">
        <v>2011</v>
      </c>
    </row>
    <row r="174" spans="1:21" x14ac:dyDescent="0.3">
      <c r="A174" t="s">
        <v>251</v>
      </c>
      <c r="B174" t="s">
        <v>12</v>
      </c>
      <c r="C174">
        <v>2013</v>
      </c>
      <c r="D174" t="s">
        <v>19</v>
      </c>
      <c r="E174" t="s">
        <v>249</v>
      </c>
      <c r="F174" s="5" t="s">
        <v>987</v>
      </c>
      <c r="G174" s="5" t="s">
        <v>988</v>
      </c>
      <c r="H174" t="s">
        <v>114</v>
      </c>
      <c r="I174" t="s">
        <v>284</v>
      </c>
      <c r="J174" s="23" t="s">
        <v>977</v>
      </c>
      <c r="K174" s="29">
        <v>10824</v>
      </c>
      <c r="L174" s="23" t="str">
        <f t="shared" si="12"/>
        <v>12</v>
      </c>
      <c r="M174">
        <v>2.38</v>
      </c>
      <c r="N174" t="str">
        <f t="shared" si="11"/>
        <v>2009</v>
      </c>
      <c r="O174">
        <v>3</v>
      </c>
      <c r="P174">
        <f t="shared" si="9"/>
        <v>1</v>
      </c>
      <c r="Q174">
        <v>21155</v>
      </c>
      <c r="R174">
        <v>9833</v>
      </c>
      <c r="S174" t="s">
        <v>271</v>
      </c>
      <c r="T174">
        <v>2009</v>
      </c>
    </row>
    <row r="175" spans="1:21" x14ac:dyDescent="0.3">
      <c r="A175" t="s">
        <v>251</v>
      </c>
      <c r="B175" t="s">
        <v>12</v>
      </c>
      <c r="C175">
        <v>2013</v>
      </c>
      <c r="D175" t="s">
        <v>19</v>
      </c>
      <c r="E175" t="s">
        <v>249</v>
      </c>
      <c r="F175" s="5" t="s">
        <v>987</v>
      </c>
      <c r="G175" s="5" t="s">
        <v>988</v>
      </c>
      <c r="H175" t="s">
        <v>114</v>
      </c>
      <c r="I175" t="s">
        <v>287</v>
      </c>
      <c r="J175" s="23" t="s">
        <v>977</v>
      </c>
      <c r="K175" s="29">
        <v>12033</v>
      </c>
      <c r="L175" s="23" t="str">
        <f t="shared" si="12"/>
        <v>12</v>
      </c>
      <c r="M175">
        <v>2.12</v>
      </c>
      <c r="N175" t="str">
        <f t="shared" si="11"/>
        <v>2010</v>
      </c>
      <c r="O175">
        <v>3</v>
      </c>
      <c r="P175">
        <f t="shared" si="9"/>
        <v>1</v>
      </c>
      <c r="Q175">
        <v>62305</v>
      </c>
      <c r="R175">
        <v>9581</v>
      </c>
      <c r="S175" t="s">
        <v>272</v>
      </c>
      <c r="T175">
        <v>2010</v>
      </c>
    </row>
    <row r="176" spans="1:21" x14ac:dyDescent="0.3">
      <c r="A176" t="s">
        <v>251</v>
      </c>
      <c r="B176" t="s">
        <v>12</v>
      </c>
      <c r="C176">
        <v>2013</v>
      </c>
      <c r="D176" t="s">
        <v>19</v>
      </c>
      <c r="E176" t="s">
        <v>249</v>
      </c>
      <c r="F176" s="5" t="s">
        <v>987</v>
      </c>
      <c r="G176" s="5" t="s">
        <v>988</v>
      </c>
      <c r="H176" t="s">
        <v>114</v>
      </c>
      <c r="I176" t="s">
        <v>289</v>
      </c>
      <c r="J176" s="23" t="s">
        <v>977</v>
      </c>
      <c r="K176" s="29">
        <v>9765</v>
      </c>
      <c r="L176" s="23" t="str">
        <f t="shared" si="12"/>
        <v>12</v>
      </c>
      <c r="M176">
        <v>2.54</v>
      </c>
      <c r="N176" t="str">
        <f t="shared" si="11"/>
        <v>2011</v>
      </c>
      <c r="O176">
        <v>2</v>
      </c>
      <c r="P176">
        <f t="shared" si="9"/>
        <v>1</v>
      </c>
      <c r="Q176">
        <v>82417</v>
      </c>
      <c r="R176">
        <v>9022</v>
      </c>
      <c r="S176" t="s">
        <v>273</v>
      </c>
      <c r="T176">
        <v>2011</v>
      </c>
    </row>
    <row r="177" spans="1:20" x14ac:dyDescent="0.3">
      <c r="A177" t="s">
        <v>251</v>
      </c>
      <c r="B177" t="s">
        <v>12</v>
      </c>
      <c r="C177">
        <v>2013</v>
      </c>
      <c r="D177" t="s">
        <v>19</v>
      </c>
      <c r="E177" t="s">
        <v>249</v>
      </c>
      <c r="F177" s="5" t="s">
        <v>987</v>
      </c>
      <c r="G177" s="5" t="s">
        <v>988</v>
      </c>
      <c r="H177" t="s">
        <v>114</v>
      </c>
      <c r="I177" t="s">
        <v>290</v>
      </c>
      <c r="J177" s="23" t="s">
        <v>977</v>
      </c>
      <c r="K177" s="29">
        <v>6033</v>
      </c>
      <c r="L177" s="23" t="str">
        <f t="shared" si="12"/>
        <v>12</v>
      </c>
      <c r="M177">
        <v>1.03</v>
      </c>
      <c r="N177" t="str">
        <f t="shared" si="11"/>
        <v>2012</v>
      </c>
      <c r="O177">
        <v>1</v>
      </c>
      <c r="P177">
        <f t="shared" si="9"/>
        <v>1</v>
      </c>
      <c r="Q177">
        <v>79064</v>
      </c>
      <c r="R177">
        <v>36996</v>
      </c>
      <c r="S177" t="s">
        <v>274</v>
      </c>
      <c r="T177">
        <v>2012</v>
      </c>
    </row>
    <row r="178" spans="1:20" x14ac:dyDescent="0.3">
      <c r="A178" t="s">
        <v>251</v>
      </c>
      <c r="B178" t="s">
        <v>12</v>
      </c>
      <c r="C178">
        <v>2013</v>
      </c>
      <c r="D178" t="s">
        <v>250</v>
      </c>
      <c r="E178" t="s">
        <v>249</v>
      </c>
      <c r="F178" s="5" t="s">
        <v>987</v>
      </c>
      <c r="G178" s="5" t="s">
        <v>988</v>
      </c>
      <c r="H178" t="s">
        <v>114</v>
      </c>
      <c r="I178" t="s">
        <v>913</v>
      </c>
      <c r="J178" s="23" t="s">
        <v>977</v>
      </c>
      <c r="K178" s="29">
        <v>1150</v>
      </c>
      <c r="L178" s="23" t="str">
        <f t="shared" si="12"/>
        <v>12</v>
      </c>
      <c r="M178">
        <v>1.62</v>
      </c>
      <c r="N178" t="str">
        <f t="shared" si="11"/>
        <v>2009</v>
      </c>
      <c r="O178">
        <v>3</v>
      </c>
      <c r="P178">
        <f t="shared" si="9"/>
        <v>1</v>
      </c>
      <c r="Q178">
        <v>19408</v>
      </c>
      <c r="R178">
        <v>8679</v>
      </c>
      <c r="S178" t="s">
        <v>275</v>
      </c>
      <c r="T178">
        <v>2009</v>
      </c>
    </row>
    <row r="179" spans="1:20" x14ac:dyDescent="0.3">
      <c r="A179" t="s">
        <v>251</v>
      </c>
      <c r="B179" t="s">
        <v>12</v>
      </c>
      <c r="C179">
        <v>2013</v>
      </c>
      <c r="D179" t="s">
        <v>250</v>
      </c>
      <c r="E179" t="s">
        <v>249</v>
      </c>
      <c r="F179" s="5" t="s">
        <v>987</v>
      </c>
      <c r="G179" s="5" t="s">
        <v>988</v>
      </c>
      <c r="H179" t="s">
        <v>114</v>
      </c>
      <c r="I179" t="s">
        <v>914</v>
      </c>
      <c r="J179" s="23" t="s">
        <v>977</v>
      </c>
      <c r="K179" s="29">
        <v>1169</v>
      </c>
      <c r="L179" s="23" t="str">
        <f t="shared" si="12"/>
        <v>12</v>
      </c>
      <c r="M179">
        <v>1.97</v>
      </c>
      <c r="N179" t="str">
        <f t="shared" si="11"/>
        <v>2010</v>
      </c>
      <c r="O179">
        <v>2</v>
      </c>
      <c r="P179">
        <f t="shared" si="9"/>
        <v>1</v>
      </c>
      <c r="Q179">
        <v>69750</v>
      </c>
      <c r="R179">
        <v>8581</v>
      </c>
      <c r="S179" t="s">
        <v>276</v>
      </c>
      <c r="T179">
        <v>2010</v>
      </c>
    </row>
    <row r="180" spans="1:20" x14ac:dyDescent="0.3">
      <c r="A180" t="s">
        <v>251</v>
      </c>
      <c r="B180" t="s">
        <v>12</v>
      </c>
      <c r="C180">
        <v>2013</v>
      </c>
      <c r="D180" t="s">
        <v>250</v>
      </c>
      <c r="E180" t="s">
        <v>249</v>
      </c>
      <c r="F180" s="5" t="s">
        <v>987</v>
      </c>
      <c r="G180" s="5" t="s">
        <v>988</v>
      </c>
      <c r="H180" t="s">
        <v>114</v>
      </c>
      <c r="I180" t="s">
        <v>915</v>
      </c>
      <c r="J180" s="23" t="s">
        <v>977</v>
      </c>
      <c r="K180" s="29">
        <v>858</v>
      </c>
      <c r="L180" s="23" t="str">
        <f t="shared" si="12"/>
        <v>12</v>
      </c>
      <c r="M180">
        <v>1.34</v>
      </c>
      <c r="N180" t="str">
        <f t="shared" si="11"/>
        <v>2011</v>
      </c>
      <c r="O180">
        <v>2</v>
      </c>
      <c r="P180">
        <f t="shared" si="9"/>
        <v>1</v>
      </c>
      <c r="Q180">
        <v>80472</v>
      </c>
      <c r="R180">
        <v>9483</v>
      </c>
      <c r="S180" t="s">
        <v>277</v>
      </c>
      <c r="T180">
        <v>2011</v>
      </c>
    </row>
    <row r="181" spans="1:20" x14ac:dyDescent="0.3">
      <c r="A181" t="s">
        <v>251</v>
      </c>
      <c r="B181" t="s">
        <v>12</v>
      </c>
      <c r="C181">
        <v>2013</v>
      </c>
      <c r="D181" t="s">
        <v>250</v>
      </c>
      <c r="E181" t="s">
        <v>249</v>
      </c>
      <c r="F181" s="5" t="s">
        <v>987</v>
      </c>
      <c r="G181" s="5" t="s">
        <v>988</v>
      </c>
      <c r="H181" t="s">
        <v>114</v>
      </c>
      <c r="I181" t="s">
        <v>916</v>
      </c>
      <c r="J181" s="23" t="s">
        <v>977</v>
      </c>
      <c r="K181" s="29">
        <v>700</v>
      </c>
      <c r="L181" s="23" t="str">
        <f t="shared" si="12"/>
        <v>12</v>
      </c>
      <c r="M181">
        <v>1.1399999999999999</v>
      </c>
      <c r="N181" t="str">
        <f t="shared" si="11"/>
        <v>2012</v>
      </c>
      <c r="O181">
        <v>1</v>
      </c>
      <c r="P181">
        <f t="shared" si="9"/>
        <v>1</v>
      </c>
      <c r="Q181">
        <v>83938</v>
      </c>
      <c r="R181">
        <v>9745</v>
      </c>
      <c r="S181" t="s">
        <v>278</v>
      </c>
      <c r="T181">
        <v>2012</v>
      </c>
    </row>
    <row r="182" spans="1:20" x14ac:dyDescent="0.3">
      <c r="A182" s="20" t="s">
        <v>251</v>
      </c>
      <c r="B182" s="20" t="s">
        <v>12</v>
      </c>
      <c r="C182" s="20">
        <v>2015</v>
      </c>
      <c r="D182" s="20" t="s">
        <v>19</v>
      </c>
      <c r="E182" s="20" t="s">
        <v>249</v>
      </c>
      <c r="F182" s="5" t="s">
        <v>987</v>
      </c>
      <c r="G182" s="5" t="s">
        <v>988</v>
      </c>
      <c r="H182" s="20" t="s">
        <v>114</v>
      </c>
      <c r="I182" s="20" t="s">
        <v>291</v>
      </c>
      <c r="J182" s="23" t="s">
        <v>977</v>
      </c>
      <c r="K182" s="29">
        <v>11233</v>
      </c>
      <c r="L182" s="23" t="str">
        <f t="shared" si="12"/>
        <v>12</v>
      </c>
      <c r="M182" s="20">
        <v>2.37</v>
      </c>
      <c r="N182" t="str">
        <f t="shared" si="11"/>
        <v>2009</v>
      </c>
      <c r="O182" s="20"/>
      <c r="P182">
        <f t="shared" si="9"/>
        <v>0</v>
      </c>
      <c r="Q182" s="20"/>
      <c r="R182" s="20"/>
      <c r="S182" s="20"/>
      <c r="T182" s="20">
        <v>2009</v>
      </c>
    </row>
    <row r="183" spans="1:20" x14ac:dyDescent="0.3">
      <c r="A183" s="20" t="s">
        <v>251</v>
      </c>
      <c r="B183" s="20" t="s">
        <v>12</v>
      </c>
      <c r="C183" s="20">
        <v>2015</v>
      </c>
      <c r="D183" s="20" t="s">
        <v>19</v>
      </c>
      <c r="E183" s="20" t="s">
        <v>249</v>
      </c>
      <c r="F183" s="5" t="s">
        <v>987</v>
      </c>
      <c r="G183" s="5" t="s">
        <v>988</v>
      </c>
      <c r="H183" s="20" t="s">
        <v>114</v>
      </c>
      <c r="I183" s="20" t="s">
        <v>292</v>
      </c>
      <c r="J183" s="23" t="s">
        <v>977</v>
      </c>
      <c r="K183" s="29">
        <v>12370</v>
      </c>
      <c r="L183" s="23" t="str">
        <f t="shared" si="12"/>
        <v>12</v>
      </c>
      <c r="M183" s="20">
        <v>1.58</v>
      </c>
      <c r="N183" t="str">
        <f t="shared" si="11"/>
        <v>2010</v>
      </c>
      <c r="O183" s="20"/>
      <c r="P183">
        <f t="shared" si="9"/>
        <v>0</v>
      </c>
      <c r="Q183" s="20"/>
      <c r="R183" s="20"/>
      <c r="S183" s="20"/>
      <c r="T183" s="20">
        <v>2010</v>
      </c>
    </row>
    <row r="184" spans="1:20" x14ac:dyDescent="0.3">
      <c r="A184" s="20" t="s">
        <v>251</v>
      </c>
      <c r="B184" s="20" t="s">
        <v>12</v>
      </c>
      <c r="C184" s="20">
        <v>2015</v>
      </c>
      <c r="D184" s="20" t="s">
        <v>19</v>
      </c>
      <c r="E184" s="20" t="s">
        <v>249</v>
      </c>
      <c r="F184" s="5" t="s">
        <v>987</v>
      </c>
      <c r="G184" s="5" t="s">
        <v>988</v>
      </c>
      <c r="H184" s="20" t="s">
        <v>114</v>
      </c>
      <c r="I184" s="20" t="s">
        <v>293</v>
      </c>
      <c r="J184" s="23" t="s">
        <v>977</v>
      </c>
      <c r="K184" s="29">
        <v>9638</v>
      </c>
      <c r="L184" s="23" t="str">
        <f t="shared" si="12"/>
        <v>12</v>
      </c>
      <c r="M184" s="20">
        <v>2.5099999999999998</v>
      </c>
      <c r="N184" t="str">
        <f t="shared" si="11"/>
        <v>2011</v>
      </c>
      <c r="O184" s="20"/>
      <c r="P184">
        <f t="shared" si="9"/>
        <v>0</v>
      </c>
      <c r="Q184" s="20"/>
      <c r="R184" s="20"/>
      <c r="S184" s="20"/>
      <c r="T184" s="20">
        <v>2011</v>
      </c>
    </row>
    <row r="185" spans="1:20" x14ac:dyDescent="0.3">
      <c r="A185" s="20" t="s">
        <v>251</v>
      </c>
      <c r="B185" s="20" t="s">
        <v>12</v>
      </c>
      <c r="C185" s="20">
        <v>2015</v>
      </c>
      <c r="D185" s="20" t="s">
        <v>19</v>
      </c>
      <c r="E185" s="20" t="s">
        <v>249</v>
      </c>
      <c r="F185" s="5" t="s">
        <v>987</v>
      </c>
      <c r="G185" s="5" t="s">
        <v>988</v>
      </c>
      <c r="H185" s="20" t="s">
        <v>114</v>
      </c>
      <c r="I185" s="20" t="s">
        <v>294</v>
      </c>
      <c r="J185" s="23" t="s">
        <v>977</v>
      </c>
      <c r="K185" s="29">
        <v>6126</v>
      </c>
      <c r="L185" s="23" t="str">
        <f t="shared" si="12"/>
        <v>12</v>
      </c>
      <c r="M185" s="20">
        <v>2.2000000000000002</v>
      </c>
      <c r="N185" t="str">
        <f t="shared" si="11"/>
        <v>2012</v>
      </c>
      <c r="O185" s="20"/>
      <c r="P185">
        <f t="shared" si="9"/>
        <v>0</v>
      </c>
      <c r="Q185" s="20"/>
      <c r="R185" s="20"/>
      <c r="S185" s="20"/>
      <c r="T185" s="20">
        <v>2012</v>
      </c>
    </row>
    <row r="186" spans="1:20" x14ac:dyDescent="0.3">
      <c r="A186" s="20" t="s">
        <v>251</v>
      </c>
      <c r="B186" s="20" t="s">
        <v>12</v>
      </c>
      <c r="C186" s="20">
        <v>2015</v>
      </c>
      <c r="D186" s="20" t="s">
        <v>19</v>
      </c>
      <c r="E186" s="20" t="s">
        <v>249</v>
      </c>
      <c r="F186" s="5" t="s">
        <v>987</v>
      </c>
      <c r="G186" s="5" t="s">
        <v>988</v>
      </c>
      <c r="H186" s="20" t="s">
        <v>114</v>
      </c>
      <c r="I186" s="20" t="s">
        <v>295</v>
      </c>
      <c r="J186" s="23" t="s">
        <v>977</v>
      </c>
      <c r="K186" s="29">
        <v>8036</v>
      </c>
      <c r="L186" s="23" t="str">
        <f t="shared" si="12"/>
        <v>12</v>
      </c>
      <c r="M186" s="20">
        <v>1.31</v>
      </c>
      <c r="N186" t="str">
        <f t="shared" si="11"/>
        <v>2013</v>
      </c>
      <c r="O186" s="20"/>
      <c r="P186">
        <f t="shared" si="9"/>
        <v>0</v>
      </c>
      <c r="Q186" s="20"/>
      <c r="R186" s="20"/>
      <c r="S186" s="20"/>
      <c r="T186" s="20">
        <v>2013</v>
      </c>
    </row>
    <row r="187" spans="1:20" x14ac:dyDescent="0.3">
      <c r="A187" s="20" t="s">
        <v>251</v>
      </c>
      <c r="B187" s="20" t="s">
        <v>12</v>
      </c>
      <c r="C187" s="20">
        <v>2015</v>
      </c>
      <c r="D187" s="20" t="s">
        <v>250</v>
      </c>
      <c r="E187" s="20" t="s">
        <v>249</v>
      </c>
      <c r="F187" s="5" t="s">
        <v>987</v>
      </c>
      <c r="G187" s="5" t="s">
        <v>988</v>
      </c>
      <c r="H187" s="20" t="s">
        <v>114</v>
      </c>
      <c r="I187" s="20" t="s">
        <v>301</v>
      </c>
      <c r="J187" s="23" t="s">
        <v>977</v>
      </c>
      <c r="K187" s="29">
        <v>127.2</v>
      </c>
      <c r="L187" s="23" t="str">
        <f t="shared" si="12"/>
        <v>12</v>
      </c>
      <c r="M187" s="20">
        <v>1.49</v>
      </c>
      <c r="N187" t="str">
        <f t="shared" si="11"/>
        <v>2009</v>
      </c>
      <c r="O187" s="20"/>
      <c r="P187">
        <f t="shared" si="9"/>
        <v>0</v>
      </c>
      <c r="Q187" s="20"/>
      <c r="R187" s="20"/>
      <c r="S187" s="20"/>
      <c r="T187" s="20">
        <v>2009</v>
      </c>
    </row>
    <row r="188" spans="1:20" x14ac:dyDescent="0.3">
      <c r="A188" s="20" t="s">
        <v>251</v>
      </c>
      <c r="B188" s="20" t="s">
        <v>12</v>
      </c>
      <c r="C188" s="20">
        <v>2015</v>
      </c>
      <c r="D188" s="20" t="s">
        <v>250</v>
      </c>
      <c r="E188" s="20" t="s">
        <v>249</v>
      </c>
      <c r="F188" s="5" t="s">
        <v>987</v>
      </c>
      <c r="G188" s="5" t="s">
        <v>988</v>
      </c>
      <c r="H188" s="20" t="s">
        <v>114</v>
      </c>
      <c r="I188" s="20" t="s">
        <v>300</v>
      </c>
      <c r="J188" s="23" t="s">
        <v>977</v>
      </c>
      <c r="K188" s="29">
        <v>0</v>
      </c>
      <c r="L188" s="23" t="str">
        <f t="shared" si="12"/>
        <v>12</v>
      </c>
      <c r="M188" s="20">
        <v>1.81</v>
      </c>
      <c r="N188" t="str">
        <f t="shared" si="11"/>
        <v>2010</v>
      </c>
      <c r="O188" s="20"/>
      <c r="P188">
        <f t="shared" si="9"/>
        <v>0</v>
      </c>
      <c r="Q188" s="20"/>
      <c r="R188" s="20"/>
      <c r="S188" s="20"/>
      <c r="T188" s="20">
        <v>2010</v>
      </c>
    </row>
    <row r="189" spans="1:20" x14ac:dyDescent="0.3">
      <c r="A189" s="20" t="s">
        <v>251</v>
      </c>
      <c r="B189" s="20" t="s">
        <v>12</v>
      </c>
      <c r="C189" s="20">
        <v>2015</v>
      </c>
      <c r="D189" s="20" t="s">
        <v>250</v>
      </c>
      <c r="E189" s="20" t="s">
        <v>249</v>
      </c>
      <c r="F189" s="5" t="s">
        <v>987</v>
      </c>
      <c r="G189" s="5" t="s">
        <v>988</v>
      </c>
      <c r="H189" s="20" t="s">
        <v>114</v>
      </c>
      <c r="I189" s="20" t="s">
        <v>299</v>
      </c>
      <c r="J189" s="23" t="s">
        <v>977</v>
      </c>
      <c r="K189" s="29">
        <v>92.9</v>
      </c>
      <c r="L189" s="23" t="str">
        <f t="shared" si="12"/>
        <v>12</v>
      </c>
      <c r="M189" s="20">
        <v>1.1200000000000001</v>
      </c>
      <c r="N189" t="str">
        <f t="shared" si="11"/>
        <v>2011</v>
      </c>
      <c r="O189" s="20"/>
      <c r="P189">
        <f t="shared" si="9"/>
        <v>0</v>
      </c>
      <c r="Q189" s="20"/>
      <c r="R189" s="20"/>
      <c r="S189" s="20"/>
      <c r="T189" s="20">
        <v>2011</v>
      </c>
    </row>
    <row r="190" spans="1:20" x14ac:dyDescent="0.3">
      <c r="A190" s="20" t="s">
        <v>251</v>
      </c>
      <c r="B190" s="20" t="s">
        <v>12</v>
      </c>
      <c r="C190" s="20">
        <v>2015</v>
      </c>
      <c r="D190" s="20" t="s">
        <v>250</v>
      </c>
      <c r="E190" s="20" t="s">
        <v>249</v>
      </c>
      <c r="F190" s="5" t="s">
        <v>987</v>
      </c>
      <c r="G190" s="5" t="s">
        <v>988</v>
      </c>
      <c r="H190" s="20" t="s">
        <v>114</v>
      </c>
      <c r="I190" s="20" t="s">
        <v>298</v>
      </c>
      <c r="J190" s="23" t="s">
        <v>977</v>
      </c>
      <c r="K190" s="29">
        <v>81</v>
      </c>
      <c r="L190" s="23" t="str">
        <f t="shared" si="12"/>
        <v>12</v>
      </c>
      <c r="M190" s="20">
        <v>1.77</v>
      </c>
      <c r="N190" t="str">
        <f t="shared" si="11"/>
        <v>2012</v>
      </c>
      <c r="O190" s="20"/>
      <c r="P190">
        <f t="shared" si="9"/>
        <v>0</v>
      </c>
      <c r="Q190" s="20"/>
      <c r="R190" s="20"/>
      <c r="S190" s="20"/>
      <c r="T190" s="20">
        <v>2012</v>
      </c>
    </row>
    <row r="191" spans="1:20" x14ac:dyDescent="0.3">
      <c r="A191" s="20" t="s">
        <v>251</v>
      </c>
      <c r="B191" s="20" t="s">
        <v>12</v>
      </c>
      <c r="C191" s="20">
        <v>2015</v>
      </c>
      <c r="D191" s="20" t="s">
        <v>250</v>
      </c>
      <c r="E191" s="20" t="s">
        <v>249</v>
      </c>
      <c r="F191" s="5" t="s">
        <v>987</v>
      </c>
      <c r="G191" s="5" t="s">
        <v>988</v>
      </c>
      <c r="H191" s="20" t="s">
        <v>114</v>
      </c>
      <c r="I191" s="20" t="s">
        <v>297</v>
      </c>
      <c r="J191" s="23" t="s">
        <v>977</v>
      </c>
      <c r="K191" s="29">
        <v>76.180000000000007</v>
      </c>
      <c r="L191" s="23" t="str">
        <f t="shared" si="12"/>
        <v>12</v>
      </c>
      <c r="M191" s="20">
        <v>0.89</v>
      </c>
      <c r="N191" t="str">
        <f t="shared" si="11"/>
        <v>2013</v>
      </c>
      <c r="O191" s="20"/>
      <c r="P191">
        <f t="shared" si="9"/>
        <v>0</v>
      </c>
      <c r="Q191" s="20"/>
      <c r="R191" s="20"/>
      <c r="S191" s="20"/>
      <c r="T191" s="20">
        <v>2013</v>
      </c>
    </row>
    <row r="192" spans="1:20" x14ac:dyDescent="0.3">
      <c r="A192" t="s">
        <v>691</v>
      </c>
      <c r="B192" t="s">
        <v>12</v>
      </c>
      <c r="C192">
        <v>2015</v>
      </c>
      <c r="D192" t="s">
        <v>19</v>
      </c>
      <c r="E192" t="s">
        <v>676</v>
      </c>
      <c r="F192" s="5" t="s">
        <v>995</v>
      </c>
      <c r="G192" s="5" t="s">
        <v>988</v>
      </c>
      <c r="H192" t="s">
        <v>114</v>
      </c>
      <c r="I192" t="s">
        <v>681</v>
      </c>
      <c r="J192" s="23" t="s">
        <v>977</v>
      </c>
      <c r="K192" s="29">
        <v>10172.549999999999</v>
      </c>
      <c r="L192" s="23" t="str">
        <f t="shared" si="12"/>
        <v>12</v>
      </c>
      <c r="M192">
        <v>1.1000000000000001</v>
      </c>
      <c r="N192" t="str">
        <f t="shared" si="11"/>
        <v>2013</v>
      </c>
      <c r="O192">
        <v>1</v>
      </c>
      <c r="P192">
        <f t="shared" si="9"/>
        <v>1</v>
      </c>
      <c r="Q192">
        <v>105139</v>
      </c>
      <c r="R192" s="30">
        <v>27651</v>
      </c>
      <c r="S192" t="s">
        <v>682</v>
      </c>
      <c r="T192">
        <v>2013</v>
      </c>
    </row>
    <row r="193" spans="1:20" x14ac:dyDescent="0.3">
      <c r="A193" t="s">
        <v>691</v>
      </c>
      <c r="B193" t="s">
        <v>12</v>
      </c>
      <c r="C193">
        <v>2015</v>
      </c>
      <c r="D193" t="s">
        <v>19</v>
      </c>
      <c r="E193" t="s">
        <v>676</v>
      </c>
      <c r="F193" s="5" t="s">
        <v>995</v>
      </c>
      <c r="G193" s="5" t="s">
        <v>988</v>
      </c>
      <c r="H193" t="s">
        <v>114</v>
      </c>
      <c r="I193" t="s">
        <v>680</v>
      </c>
      <c r="J193" s="23" t="s">
        <v>977</v>
      </c>
      <c r="K193" s="29">
        <v>7018.95</v>
      </c>
      <c r="L193" s="23" t="str">
        <f t="shared" si="12"/>
        <v>12</v>
      </c>
      <c r="M193">
        <v>0.92</v>
      </c>
      <c r="N193" t="str">
        <f t="shared" si="11"/>
        <v>2013</v>
      </c>
      <c r="O193">
        <v>1</v>
      </c>
      <c r="P193">
        <f t="shared" si="9"/>
        <v>1</v>
      </c>
      <c r="Q193">
        <v>114228</v>
      </c>
      <c r="R193" s="30"/>
      <c r="S193" t="s">
        <v>679</v>
      </c>
      <c r="T193">
        <v>2013</v>
      </c>
    </row>
    <row r="194" spans="1:20" x14ac:dyDescent="0.3">
      <c r="A194" t="s">
        <v>691</v>
      </c>
      <c r="B194" t="s">
        <v>12</v>
      </c>
      <c r="C194">
        <v>2015</v>
      </c>
      <c r="D194" t="s">
        <v>19</v>
      </c>
      <c r="E194" t="s">
        <v>676</v>
      </c>
      <c r="F194" s="5" t="s">
        <v>995</v>
      </c>
      <c r="G194" s="5" t="s">
        <v>988</v>
      </c>
      <c r="H194" t="s">
        <v>114</v>
      </c>
      <c r="I194" t="s">
        <v>688</v>
      </c>
      <c r="J194" s="23" t="s">
        <v>977</v>
      </c>
      <c r="K194" s="29">
        <v>6960.55</v>
      </c>
      <c r="L194" s="23" t="str">
        <f t="shared" si="12"/>
        <v>12</v>
      </c>
      <c r="M194">
        <v>-2.2400000000000002</v>
      </c>
      <c r="N194" t="str">
        <f t="shared" si="11"/>
        <v>2013</v>
      </c>
      <c r="O194">
        <v>1</v>
      </c>
      <c r="P194">
        <f t="shared" ref="P194:P257" si="14">IFERROR(IF(AND(K194&gt;0,L194&gt;0,M194&gt;0,N194&gt;0,O194&gt;0),1,0),0)</f>
        <v>0</v>
      </c>
      <c r="Q194">
        <v>25545</v>
      </c>
      <c r="R194" s="30"/>
      <c r="S194" t="s">
        <v>690</v>
      </c>
      <c r="T194">
        <v>2013</v>
      </c>
    </row>
    <row r="195" spans="1:20" x14ac:dyDescent="0.3">
      <c r="A195" t="s">
        <v>691</v>
      </c>
      <c r="B195" t="s">
        <v>12</v>
      </c>
      <c r="C195">
        <v>2015</v>
      </c>
      <c r="D195" t="s">
        <v>19</v>
      </c>
      <c r="E195" t="s">
        <v>676</v>
      </c>
      <c r="F195" s="5" t="s">
        <v>995</v>
      </c>
      <c r="G195" s="5" t="s">
        <v>988</v>
      </c>
      <c r="H195" t="s">
        <v>114</v>
      </c>
      <c r="I195" t="s">
        <v>687</v>
      </c>
      <c r="J195" s="23" t="s">
        <v>977</v>
      </c>
      <c r="K195" s="29">
        <v>5201.25</v>
      </c>
      <c r="L195" s="23" t="str">
        <f t="shared" si="12"/>
        <v>12</v>
      </c>
      <c r="M195">
        <v>1.64</v>
      </c>
      <c r="N195" t="str">
        <f t="shared" ref="N195:N258" si="15">RIGHT(T195,4)</f>
        <v>2013</v>
      </c>
      <c r="O195">
        <v>1</v>
      </c>
      <c r="P195">
        <f t="shared" si="14"/>
        <v>1</v>
      </c>
      <c r="Q195">
        <v>16916</v>
      </c>
      <c r="R195" s="30"/>
      <c r="S195" t="s">
        <v>689</v>
      </c>
      <c r="T195">
        <v>2013</v>
      </c>
    </row>
    <row r="196" spans="1:20" x14ac:dyDescent="0.3">
      <c r="A196" t="s">
        <v>691</v>
      </c>
      <c r="B196" t="s">
        <v>12</v>
      </c>
      <c r="C196">
        <v>2015</v>
      </c>
      <c r="D196" t="s">
        <v>372</v>
      </c>
      <c r="E196" t="s">
        <v>676</v>
      </c>
      <c r="F196" s="5" t="s">
        <v>995</v>
      </c>
      <c r="G196" s="5" t="s">
        <v>988</v>
      </c>
      <c r="H196" t="s">
        <v>114</v>
      </c>
      <c r="I196" t="s">
        <v>693</v>
      </c>
      <c r="J196" s="23" t="s">
        <v>977</v>
      </c>
      <c r="K196" s="29">
        <v>1218.6255000000001</v>
      </c>
      <c r="L196" s="23" t="str">
        <f t="shared" si="12"/>
        <v>12</v>
      </c>
      <c r="M196">
        <v>0.67</v>
      </c>
      <c r="N196" t="str">
        <f t="shared" si="15"/>
        <v>2013</v>
      </c>
      <c r="O196">
        <v>1</v>
      </c>
      <c r="P196">
        <f t="shared" si="14"/>
        <v>1</v>
      </c>
      <c r="Q196">
        <v>16191</v>
      </c>
      <c r="R196" s="30">
        <v>28425</v>
      </c>
      <c r="S196" t="s">
        <v>694</v>
      </c>
      <c r="T196">
        <v>2013</v>
      </c>
    </row>
    <row r="197" spans="1:20" x14ac:dyDescent="0.3">
      <c r="A197" t="s">
        <v>691</v>
      </c>
      <c r="B197" t="s">
        <v>12</v>
      </c>
      <c r="C197">
        <v>2015</v>
      </c>
      <c r="D197" t="s">
        <v>372</v>
      </c>
      <c r="E197" t="s">
        <v>676</v>
      </c>
      <c r="F197" s="5" t="s">
        <v>995</v>
      </c>
      <c r="G197" s="5" t="s">
        <v>988</v>
      </c>
      <c r="H197" t="s">
        <v>114</v>
      </c>
      <c r="I197" t="s">
        <v>692</v>
      </c>
      <c r="J197" s="23" t="s">
        <v>977</v>
      </c>
      <c r="K197" s="29">
        <v>880.19749999999999</v>
      </c>
      <c r="L197" s="23" t="str">
        <f t="shared" si="12"/>
        <v>12</v>
      </c>
      <c r="M197">
        <v>0.34</v>
      </c>
      <c r="N197" t="str">
        <f t="shared" si="15"/>
        <v>2013</v>
      </c>
      <c r="O197">
        <v>1</v>
      </c>
      <c r="P197">
        <f t="shared" si="14"/>
        <v>1</v>
      </c>
      <c r="Q197">
        <v>114228</v>
      </c>
      <c r="R197" s="30"/>
      <c r="S197" t="s">
        <v>695</v>
      </c>
      <c r="T197">
        <v>2013</v>
      </c>
    </row>
    <row r="198" spans="1:20" x14ac:dyDescent="0.3">
      <c r="A198" t="s">
        <v>691</v>
      </c>
      <c r="B198" t="s">
        <v>12</v>
      </c>
      <c r="C198">
        <v>2015</v>
      </c>
      <c r="D198" t="s">
        <v>372</v>
      </c>
      <c r="E198" t="s">
        <v>676</v>
      </c>
      <c r="F198" s="5" t="s">
        <v>995</v>
      </c>
      <c r="G198" s="5" t="s">
        <v>988</v>
      </c>
      <c r="H198" t="s">
        <v>114</v>
      </c>
      <c r="I198" t="s">
        <v>693</v>
      </c>
      <c r="J198" s="23" t="s">
        <v>977</v>
      </c>
      <c r="K198" s="29">
        <v>1218.6255000000001</v>
      </c>
      <c r="L198" s="23" t="str">
        <f t="shared" si="12"/>
        <v>12</v>
      </c>
      <c r="M198">
        <v>0.66</v>
      </c>
      <c r="N198" t="str">
        <f t="shared" si="15"/>
        <v>2013</v>
      </c>
      <c r="O198">
        <v>1</v>
      </c>
      <c r="P198">
        <f t="shared" si="14"/>
        <v>1</v>
      </c>
      <c r="Q198">
        <v>4293</v>
      </c>
      <c r="R198" s="30"/>
      <c r="S198" t="s">
        <v>697</v>
      </c>
      <c r="T198">
        <v>2013</v>
      </c>
    </row>
    <row r="199" spans="1:20" x14ac:dyDescent="0.3">
      <c r="A199" t="s">
        <v>691</v>
      </c>
      <c r="B199" t="s">
        <v>12</v>
      </c>
      <c r="C199">
        <v>2015</v>
      </c>
      <c r="D199" t="s">
        <v>372</v>
      </c>
      <c r="E199" t="s">
        <v>676</v>
      </c>
      <c r="F199" s="5" t="s">
        <v>995</v>
      </c>
      <c r="G199" s="5" t="s">
        <v>988</v>
      </c>
      <c r="H199" t="s">
        <v>114</v>
      </c>
      <c r="I199" t="s">
        <v>692</v>
      </c>
      <c r="J199" s="23" t="s">
        <v>977</v>
      </c>
      <c r="K199" s="29">
        <v>880.19749999999999</v>
      </c>
      <c r="L199" s="23" t="str">
        <f t="shared" ref="L199:L262" si="16">IF(ISNUMBER(FIND("Bi-monthly",H199)),"6", IF(ISNUMBER(FIND("Monthly",H199)), "12", IF(OR(ISNUMBER(SEARCH("Quarterly",H199)), ISNUMBER(SEARCH("four",H199))), "4", -1)))</f>
        <v>12</v>
      </c>
      <c r="M199">
        <v>0.49</v>
      </c>
      <c r="N199" t="str">
        <f t="shared" si="15"/>
        <v>2013</v>
      </c>
      <c r="O199">
        <v>1</v>
      </c>
      <c r="P199">
        <f t="shared" si="14"/>
        <v>1</v>
      </c>
      <c r="Q199">
        <v>14189</v>
      </c>
      <c r="R199" s="30"/>
      <c r="S199" t="s">
        <v>696</v>
      </c>
      <c r="T199">
        <v>2013</v>
      </c>
    </row>
    <row r="200" spans="1:20" x14ac:dyDescent="0.3">
      <c r="A200" t="s">
        <v>707</v>
      </c>
      <c r="B200" t="s">
        <v>12</v>
      </c>
      <c r="C200">
        <v>2014</v>
      </c>
      <c r="D200" t="s">
        <v>19</v>
      </c>
      <c r="E200" t="s">
        <v>708</v>
      </c>
      <c r="F200" s="5" t="s">
        <v>996</v>
      </c>
      <c r="G200" s="5" t="s">
        <v>988</v>
      </c>
      <c r="H200" t="s">
        <v>36</v>
      </c>
      <c r="I200" t="s">
        <v>710</v>
      </c>
      <c r="J200" s="23" t="s">
        <v>977</v>
      </c>
      <c r="K200" s="29">
        <v>12909</v>
      </c>
      <c r="L200" s="23">
        <f t="shared" si="16"/>
        <v>-1</v>
      </c>
      <c r="M200">
        <v>0.55000000000000004</v>
      </c>
      <c r="N200" t="str">
        <f t="shared" si="15"/>
        <v>2013</v>
      </c>
      <c r="O200">
        <v>1</v>
      </c>
      <c r="P200">
        <f t="shared" si="14"/>
        <v>0</v>
      </c>
      <c r="Q200">
        <v>44803</v>
      </c>
      <c r="R200">
        <v>28000</v>
      </c>
      <c r="S200">
        <v>0.17</v>
      </c>
      <c r="T200">
        <v>2013</v>
      </c>
    </row>
    <row r="201" spans="1:20" x14ac:dyDescent="0.3">
      <c r="A201" s="20" t="s">
        <v>707</v>
      </c>
      <c r="B201" s="20" t="s">
        <v>12</v>
      </c>
      <c r="C201" s="20">
        <v>2015</v>
      </c>
      <c r="D201" s="20" t="s">
        <v>19</v>
      </c>
      <c r="E201" s="20" t="s">
        <v>708</v>
      </c>
      <c r="F201" s="5" t="s">
        <v>996</v>
      </c>
      <c r="G201" s="20" t="s">
        <v>988</v>
      </c>
      <c r="H201" s="20" t="s">
        <v>36</v>
      </c>
      <c r="I201" s="20" t="s">
        <v>36</v>
      </c>
      <c r="J201" s="23" t="s">
        <v>977</v>
      </c>
      <c r="K201" s="29">
        <v>-1</v>
      </c>
      <c r="L201" s="23">
        <f t="shared" si="16"/>
        <v>-1</v>
      </c>
      <c r="M201" s="20" t="s">
        <v>36</v>
      </c>
      <c r="N201" t="str">
        <f t="shared" si="15"/>
        <v>N/A</v>
      </c>
      <c r="O201" s="20" t="s">
        <v>36</v>
      </c>
      <c r="P201">
        <f t="shared" si="14"/>
        <v>0</v>
      </c>
      <c r="Q201" s="20">
        <v>49989</v>
      </c>
      <c r="R201" s="20" t="s">
        <v>36</v>
      </c>
      <c r="S201" s="20" t="s">
        <v>36</v>
      </c>
      <c r="T201" s="20" t="s">
        <v>36</v>
      </c>
    </row>
    <row r="202" spans="1:20" x14ac:dyDescent="0.3">
      <c r="A202" t="s">
        <v>712</v>
      </c>
      <c r="B202" t="s">
        <v>12</v>
      </c>
      <c r="C202">
        <v>2014</v>
      </c>
      <c r="D202" t="s">
        <v>372</v>
      </c>
      <c r="E202" t="s">
        <v>16</v>
      </c>
      <c r="F202" s="5" t="s">
        <v>991</v>
      </c>
      <c r="G202" s="5" t="s">
        <v>982</v>
      </c>
      <c r="H202" t="s">
        <v>114</v>
      </c>
      <c r="I202" t="s">
        <v>715</v>
      </c>
      <c r="J202" s="23" t="s">
        <v>977</v>
      </c>
      <c r="K202" s="29">
        <v>1671.76</v>
      </c>
      <c r="L202" s="23" t="str">
        <f t="shared" si="16"/>
        <v>12</v>
      </c>
      <c r="M202">
        <v>0.81</v>
      </c>
      <c r="N202" t="str">
        <f t="shared" si="15"/>
        <v>2013</v>
      </c>
      <c r="O202">
        <v>1</v>
      </c>
      <c r="P202">
        <f t="shared" si="14"/>
        <v>1</v>
      </c>
      <c r="Q202">
        <v>153037</v>
      </c>
      <c r="R202">
        <v>21287</v>
      </c>
      <c r="T202">
        <v>2013</v>
      </c>
    </row>
    <row r="203" spans="1:20" x14ac:dyDescent="0.3">
      <c r="A203" t="s">
        <v>713</v>
      </c>
      <c r="B203" t="s">
        <v>12</v>
      </c>
      <c r="C203">
        <v>2014</v>
      </c>
      <c r="D203" t="s">
        <v>372</v>
      </c>
      <c r="E203" t="s">
        <v>16</v>
      </c>
      <c r="F203" s="5" t="s">
        <v>991</v>
      </c>
      <c r="G203" s="5" t="s">
        <v>982</v>
      </c>
      <c r="H203" t="s">
        <v>114</v>
      </c>
      <c r="I203" t="s">
        <v>716</v>
      </c>
      <c r="J203" s="23" t="s">
        <v>977</v>
      </c>
      <c r="K203" s="29">
        <v>1177.77</v>
      </c>
      <c r="L203" s="23" t="str">
        <f t="shared" si="16"/>
        <v>12</v>
      </c>
      <c r="M203">
        <v>0.59</v>
      </c>
      <c r="N203" t="str">
        <f t="shared" si="15"/>
        <v>2013</v>
      </c>
      <c r="O203">
        <v>1</v>
      </c>
      <c r="P203">
        <f t="shared" si="14"/>
        <v>1</v>
      </c>
      <c r="Q203">
        <v>93206</v>
      </c>
      <c r="R203">
        <v>21424</v>
      </c>
      <c r="T203">
        <v>2013</v>
      </c>
    </row>
    <row r="204" spans="1:20" x14ac:dyDescent="0.3">
      <c r="A204" s="5" t="s">
        <v>712</v>
      </c>
      <c r="B204" s="5" t="s">
        <v>12</v>
      </c>
      <c r="C204" s="5">
        <v>2016</v>
      </c>
      <c r="D204" s="5" t="s">
        <v>372</v>
      </c>
      <c r="E204" s="5" t="s">
        <v>16</v>
      </c>
      <c r="F204" s="5" t="s">
        <v>991</v>
      </c>
      <c r="G204" s="5" t="s">
        <v>982</v>
      </c>
      <c r="H204" s="5" t="s">
        <v>114</v>
      </c>
      <c r="I204" s="5" t="s">
        <v>784</v>
      </c>
      <c r="J204" s="23" t="s">
        <v>977</v>
      </c>
      <c r="K204" s="29">
        <v>1835.95</v>
      </c>
      <c r="L204" s="23" t="str">
        <f t="shared" si="16"/>
        <v>12</v>
      </c>
      <c r="M204" s="5">
        <v>1.1000000000000001</v>
      </c>
      <c r="N204" t="str">
        <f t="shared" si="15"/>
        <v>2013</v>
      </c>
      <c r="O204" s="5">
        <v>2</v>
      </c>
      <c r="P204">
        <f t="shared" si="14"/>
        <v>1</v>
      </c>
      <c r="Q204" s="5">
        <v>151189</v>
      </c>
      <c r="R204" s="5">
        <v>20999</v>
      </c>
      <c r="S204" s="5"/>
      <c r="T204" s="5">
        <v>2013</v>
      </c>
    </row>
    <row r="205" spans="1:20" x14ac:dyDescent="0.3">
      <c r="A205" s="5" t="s">
        <v>713</v>
      </c>
      <c r="B205" s="5" t="s">
        <v>12</v>
      </c>
      <c r="C205" s="5">
        <v>2016</v>
      </c>
      <c r="D205" s="5" t="s">
        <v>372</v>
      </c>
      <c r="E205" s="5" t="s">
        <v>16</v>
      </c>
      <c r="F205" s="5" t="s">
        <v>991</v>
      </c>
      <c r="G205" s="5" t="s">
        <v>982</v>
      </c>
      <c r="H205" s="5" t="s">
        <v>114</v>
      </c>
      <c r="I205" s="5" t="s">
        <v>785</v>
      </c>
      <c r="J205" s="23" t="s">
        <v>977</v>
      </c>
      <c r="K205" s="29">
        <v>1372.4</v>
      </c>
      <c r="L205" s="23" t="str">
        <f t="shared" si="16"/>
        <v>12</v>
      </c>
      <c r="M205" s="5">
        <v>0.68</v>
      </c>
      <c r="N205" t="str">
        <f t="shared" si="15"/>
        <v>2013</v>
      </c>
      <c r="O205" s="5">
        <v>2</v>
      </c>
      <c r="P205">
        <f t="shared" si="14"/>
        <v>1</v>
      </c>
      <c r="Q205" s="5">
        <v>91338</v>
      </c>
      <c r="R205" s="5">
        <v>20997</v>
      </c>
      <c r="S205" s="5"/>
      <c r="T205" s="5">
        <v>2013</v>
      </c>
    </row>
    <row r="206" spans="1:20" x14ac:dyDescent="0.3">
      <c r="A206" t="s">
        <v>712</v>
      </c>
      <c r="B206" t="s">
        <v>12</v>
      </c>
      <c r="C206">
        <v>2018</v>
      </c>
      <c r="D206" t="s">
        <v>372</v>
      </c>
      <c r="E206" t="s">
        <v>16</v>
      </c>
      <c r="F206" s="5" t="s">
        <v>991</v>
      </c>
      <c r="G206" s="5" t="s">
        <v>982</v>
      </c>
      <c r="H206" t="s">
        <v>114</v>
      </c>
      <c r="I206" t="s">
        <v>791</v>
      </c>
      <c r="J206" s="23" t="s">
        <v>977</v>
      </c>
      <c r="K206" s="29">
        <v>1441.42</v>
      </c>
      <c r="L206" s="23" t="str">
        <f t="shared" si="16"/>
        <v>12</v>
      </c>
      <c r="M206">
        <v>0.7</v>
      </c>
      <c r="N206" t="str">
        <f t="shared" si="15"/>
        <v>2013</v>
      </c>
      <c r="O206">
        <v>3</v>
      </c>
      <c r="P206">
        <f t="shared" si="14"/>
        <v>1</v>
      </c>
      <c r="Q206">
        <v>26574</v>
      </c>
      <c r="R206">
        <v>19455</v>
      </c>
      <c r="S206">
        <v>0.21</v>
      </c>
      <c r="T206">
        <v>2013</v>
      </c>
    </row>
    <row r="207" spans="1:20" x14ac:dyDescent="0.3">
      <c r="A207" t="s">
        <v>713</v>
      </c>
      <c r="B207" t="s">
        <v>12</v>
      </c>
      <c r="C207">
        <v>2018</v>
      </c>
      <c r="D207" t="s">
        <v>372</v>
      </c>
      <c r="E207" t="s">
        <v>16</v>
      </c>
      <c r="F207" s="5" t="s">
        <v>991</v>
      </c>
      <c r="G207" s="5" t="s">
        <v>982</v>
      </c>
      <c r="H207" t="s">
        <v>114</v>
      </c>
      <c r="I207" t="s">
        <v>790</v>
      </c>
      <c r="J207" s="23" t="s">
        <v>977</v>
      </c>
      <c r="K207" s="29">
        <v>1124.27</v>
      </c>
      <c r="L207" s="23" t="str">
        <f t="shared" si="16"/>
        <v>12</v>
      </c>
      <c r="M207">
        <v>1.03</v>
      </c>
      <c r="N207" t="str">
        <f t="shared" si="15"/>
        <v>2013</v>
      </c>
      <c r="O207">
        <v>3</v>
      </c>
      <c r="P207">
        <f t="shared" si="14"/>
        <v>1</v>
      </c>
      <c r="Q207">
        <v>12059</v>
      </c>
      <c r="R207">
        <v>18992</v>
      </c>
      <c r="S207">
        <v>0.25</v>
      </c>
      <c r="T207">
        <v>2013</v>
      </c>
    </row>
    <row r="208" spans="1:20" x14ac:dyDescent="0.3">
      <c r="A208" t="s">
        <v>712</v>
      </c>
      <c r="B208" t="s">
        <v>12</v>
      </c>
      <c r="C208">
        <v>2018</v>
      </c>
      <c r="D208" t="s">
        <v>372</v>
      </c>
      <c r="E208" t="s">
        <v>16</v>
      </c>
      <c r="F208" s="5" t="s">
        <v>991</v>
      </c>
      <c r="G208" s="5" t="s">
        <v>982</v>
      </c>
      <c r="H208" t="s">
        <v>114</v>
      </c>
      <c r="I208" s="12" t="s">
        <v>792</v>
      </c>
      <c r="J208" s="23" t="s">
        <v>977</v>
      </c>
      <c r="K208" s="29">
        <v>832.2</v>
      </c>
      <c r="L208" s="23" t="str">
        <f t="shared" si="16"/>
        <v>12</v>
      </c>
      <c r="M208" s="20">
        <v>0.38</v>
      </c>
      <c r="N208" t="str">
        <f t="shared" si="15"/>
        <v>2013</v>
      </c>
      <c r="O208" s="20">
        <v>-1</v>
      </c>
      <c r="P208">
        <f t="shared" si="14"/>
        <v>0</v>
      </c>
      <c r="Q208" s="20">
        <v>53501</v>
      </c>
      <c r="R208" s="20">
        <v>17268</v>
      </c>
      <c r="S208" s="20">
        <v>0.24</v>
      </c>
      <c r="T208" s="20">
        <v>2013</v>
      </c>
    </row>
    <row r="209" spans="1:20" x14ac:dyDescent="0.3">
      <c r="A209" t="s">
        <v>713</v>
      </c>
      <c r="B209" t="s">
        <v>12</v>
      </c>
      <c r="C209">
        <v>2018</v>
      </c>
      <c r="D209" t="s">
        <v>372</v>
      </c>
      <c r="E209" t="s">
        <v>16</v>
      </c>
      <c r="F209" s="5" t="s">
        <v>991</v>
      </c>
      <c r="G209" s="5" t="s">
        <v>982</v>
      </c>
      <c r="H209" t="s">
        <v>114</v>
      </c>
      <c r="I209" s="12" t="s">
        <v>793</v>
      </c>
      <c r="J209" s="23" t="s">
        <v>977</v>
      </c>
      <c r="K209" s="29">
        <v>620.5</v>
      </c>
      <c r="L209" s="23" t="str">
        <f t="shared" si="16"/>
        <v>12</v>
      </c>
      <c r="M209" s="20">
        <v>0.61</v>
      </c>
      <c r="N209" t="str">
        <f t="shared" si="15"/>
        <v>2013</v>
      </c>
      <c r="O209" s="20">
        <v>-1</v>
      </c>
      <c r="P209">
        <f t="shared" si="14"/>
        <v>0</v>
      </c>
      <c r="Q209" s="20">
        <v>62892</v>
      </c>
      <c r="R209" s="20">
        <v>17274</v>
      </c>
      <c r="S209" s="20">
        <v>0.27</v>
      </c>
      <c r="T209" s="20">
        <v>2013</v>
      </c>
    </row>
    <row r="210" spans="1:20" x14ac:dyDescent="0.3">
      <c r="A210" t="s">
        <v>357</v>
      </c>
      <c r="B210" t="s">
        <v>358</v>
      </c>
      <c r="C210">
        <v>2013</v>
      </c>
      <c r="D210" t="s">
        <v>19</v>
      </c>
      <c r="E210" t="s">
        <v>307</v>
      </c>
      <c r="F210" s="5" t="s">
        <v>997</v>
      </c>
      <c r="G210" s="5" t="s">
        <v>998</v>
      </c>
      <c r="H210" t="s">
        <v>360</v>
      </c>
      <c r="I210" t="s">
        <v>367</v>
      </c>
      <c r="J210" s="23" t="str">
        <f t="shared" ref="J210:J244" si="17">IF(OR(ISNUMBER(SEARCH("High",I210)), ISNUMBER(SEARCH("high",I210)), ISNUMBER(SEARCH("top",I210)), ISNUMBER(SEARCH("Top",I210))),"High", IF(OR(ISNUMBER(SEARCH("Low",I210)), ISNUMBER(SEARCH("low",I210)), ISNUMBER(SEARCH("Bottom",I210))), "Low",""))</f>
        <v>High</v>
      </c>
      <c r="K210" s="29">
        <v>11322</v>
      </c>
      <c r="L210" s="23">
        <f t="shared" si="16"/>
        <v>-1</v>
      </c>
      <c r="M210">
        <v>1.5</v>
      </c>
      <c r="N210" t="str">
        <f t="shared" si="15"/>
        <v>2011</v>
      </c>
      <c r="O210" s="26">
        <v>1.4166666666666667</v>
      </c>
      <c r="P210">
        <f t="shared" si="14"/>
        <v>0</v>
      </c>
      <c r="Q210">
        <v>58493</v>
      </c>
      <c r="R210">
        <v>58528</v>
      </c>
      <c r="S210">
        <v>0.11</v>
      </c>
      <c r="T210">
        <v>2011</v>
      </c>
    </row>
    <row r="211" spans="1:20" x14ac:dyDescent="0.3">
      <c r="A211" t="s">
        <v>357</v>
      </c>
      <c r="B211" t="s">
        <v>358</v>
      </c>
      <c r="C211">
        <v>2013</v>
      </c>
      <c r="D211" t="s">
        <v>19</v>
      </c>
      <c r="E211" t="s">
        <v>307</v>
      </c>
      <c r="F211" s="5" t="s">
        <v>997</v>
      </c>
      <c r="G211" s="5" t="s">
        <v>998</v>
      </c>
      <c r="H211" t="s">
        <v>360</v>
      </c>
      <c r="I211" t="s">
        <v>368</v>
      </c>
      <c r="J211" s="23" t="s">
        <v>977</v>
      </c>
      <c r="K211" s="29">
        <v>7320</v>
      </c>
      <c r="L211" s="23">
        <f t="shared" si="16"/>
        <v>-1</v>
      </c>
      <c r="M211">
        <v>1.1000000000000001</v>
      </c>
      <c r="N211" t="str">
        <f t="shared" si="15"/>
        <v>2011</v>
      </c>
      <c r="O211" s="26">
        <v>1.1666666666666667</v>
      </c>
      <c r="P211">
        <f t="shared" si="14"/>
        <v>0</v>
      </c>
      <c r="Q211">
        <v>70518</v>
      </c>
      <c r="R211">
        <v>70529</v>
      </c>
      <c r="S211">
        <v>0.11</v>
      </c>
      <c r="T211">
        <v>2011</v>
      </c>
    </row>
    <row r="212" spans="1:20" x14ac:dyDescent="0.3">
      <c r="A212" t="s">
        <v>357</v>
      </c>
      <c r="B212" t="s">
        <v>358</v>
      </c>
      <c r="C212">
        <v>2013</v>
      </c>
      <c r="D212" t="s">
        <v>19</v>
      </c>
      <c r="E212" t="s">
        <v>307</v>
      </c>
      <c r="F212" s="5" t="s">
        <v>997</v>
      </c>
      <c r="G212" s="5" t="s">
        <v>998</v>
      </c>
      <c r="H212" t="s">
        <v>364</v>
      </c>
      <c r="I212" t="s">
        <v>369</v>
      </c>
      <c r="J212" s="23" t="s">
        <v>977</v>
      </c>
      <c r="K212" s="29">
        <v>7304</v>
      </c>
      <c r="L212" s="23">
        <f t="shared" si="16"/>
        <v>-1</v>
      </c>
      <c r="M212">
        <v>0.9</v>
      </c>
      <c r="N212" t="str">
        <f t="shared" si="15"/>
        <v>2011</v>
      </c>
      <c r="O212" s="26">
        <v>1.1666666666666667</v>
      </c>
      <c r="P212">
        <f t="shared" si="14"/>
        <v>0</v>
      </c>
      <c r="Q212">
        <v>70547</v>
      </c>
      <c r="R212">
        <v>70529</v>
      </c>
      <c r="S212">
        <v>0.11</v>
      </c>
      <c r="T212">
        <v>2011</v>
      </c>
    </row>
    <row r="213" spans="1:20" x14ac:dyDescent="0.3">
      <c r="A213" t="s">
        <v>357</v>
      </c>
      <c r="B213" t="s">
        <v>358</v>
      </c>
      <c r="C213">
        <v>2013</v>
      </c>
      <c r="D213" t="s">
        <v>19</v>
      </c>
      <c r="E213" t="s">
        <v>307</v>
      </c>
      <c r="F213" s="5" t="s">
        <v>997</v>
      </c>
      <c r="G213" s="5" t="s">
        <v>998</v>
      </c>
      <c r="H213" t="s">
        <v>360</v>
      </c>
      <c r="I213" t="s">
        <v>370</v>
      </c>
      <c r="J213" s="23" t="s">
        <v>977</v>
      </c>
      <c r="K213" s="29">
        <v>7745</v>
      </c>
      <c r="L213" s="23">
        <f t="shared" si="16"/>
        <v>-1</v>
      </c>
      <c r="M213">
        <v>1.4</v>
      </c>
      <c r="N213" t="str">
        <f t="shared" si="15"/>
        <v>2011</v>
      </c>
      <c r="O213" s="26">
        <v>1.1666666666666667</v>
      </c>
      <c r="P213">
        <f t="shared" si="14"/>
        <v>0</v>
      </c>
      <c r="Q213">
        <v>43363</v>
      </c>
      <c r="R213">
        <v>43396</v>
      </c>
      <c r="S213">
        <v>0.16</v>
      </c>
      <c r="T213">
        <v>2011</v>
      </c>
    </row>
    <row r="214" spans="1:20" x14ac:dyDescent="0.3">
      <c r="A214" t="s">
        <v>357</v>
      </c>
      <c r="B214" t="s">
        <v>358</v>
      </c>
      <c r="C214">
        <v>2013</v>
      </c>
      <c r="D214" t="s">
        <v>19</v>
      </c>
      <c r="E214" t="s">
        <v>307</v>
      </c>
      <c r="F214" s="5" t="s">
        <v>997</v>
      </c>
      <c r="G214" s="5" t="s">
        <v>998</v>
      </c>
      <c r="H214" t="s">
        <v>360</v>
      </c>
      <c r="I214" t="s">
        <v>371</v>
      </c>
      <c r="J214" s="23" t="str">
        <f t="shared" si="17"/>
        <v>High</v>
      </c>
      <c r="K214" s="29">
        <v>7457</v>
      </c>
      <c r="L214" s="23">
        <f t="shared" si="16"/>
        <v>-1</v>
      </c>
      <c r="M214">
        <v>1.1000000000000001</v>
      </c>
      <c r="N214" t="str">
        <f t="shared" si="15"/>
        <v>2012</v>
      </c>
      <c r="O214" s="26">
        <v>0.91666666666666663</v>
      </c>
      <c r="P214">
        <f t="shared" si="14"/>
        <v>0</v>
      </c>
      <c r="Q214">
        <v>356419</v>
      </c>
      <c r="R214">
        <v>89026</v>
      </c>
      <c r="S214">
        <v>7.0000000000000007E-2</v>
      </c>
      <c r="T214">
        <v>2012</v>
      </c>
    </row>
    <row r="215" spans="1:20" x14ac:dyDescent="0.3">
      <c r="A215" t="s">
        <v>357</v>
      </c>
      <c r="B215" t="s">
        <v>358</v>
      </c>
      <c r="C215">
        <v>2013</v>
      </c>
      <c r="D215" t="s">
        <v>19</v>
      </c>
      <c r="E215" t="s">
        <v>307</v>
      </c>
      <c r="F215" s="5" t="s">
        <v>997</v>
      </c>
      <c r="G215" s="5" t="s">
        <v>998</v>
      </c>
      <c r="H215" t="s">
        <v>360</v>
      </c>
      <c r="I215" t="s">
        <v>917</v>
      </c>
      <c r="J215" s="23" t="str">
        <f t="shared" si="17"/>
        <v>High</v>
      </c>
      <c r="K215" s="29">
        <v>8095</v>
      </c>
      <c r="L215" s="23">
        <f t="shared" si="16"/>
        <v>-1</v>
      </c>
      <c r="M215">
        <v>1.1000000000000001</v>
      </c>
      <c r="N215" t="str">
        <f t="shared" si="15"/>
        <v>2012</v>
      </c>
      <c r="O215" s="26">
        <v>0.91666666666666663</v>
      </c>
      <c r="P215">
        <f t="shared" si="14"/>
        <v>0</v>
      </c>
      <c r="Q215">
        <v>39124</v>
      </c>
      <c r="R215">
        <v>9825</v>
      </c>
      <c r="S215">
        <v>0.25</v>
      </c>
      <c r="T215">
        <v>2012</v>
      </c>
    </row>
    <row r="216" spans="1:20" x14ac:dyDescent="0.3">
      <c r="A216" t="s">
        <v>357</v>
      </c>
      <c r="B216" t="s">
        <v>358</v>
      </c>
      <c r="C216">
        <v>2013</v>
      </c>
      <c r="D216" t="s">
        <v>372</v>
      </c>
      <c r="E216" t="s">
        <v>307</v>
      </c>
      <c r="F216" s="5" t="s">
        <v>997</v>
      </c>
      <c r="G216" s="5" t="s">
        <v>998</v>
      </c>
      <c r="H216" t="s">
        <v>360</v>
      </c>
      <c r="I216" t="s">
        <v>918</v>
      </c>
      <c r="J216" s="23" t="s">
        <v>977</v>
      </c>
      <c r="K216" s="29">
        <v>773.33</v>
      </c>
      <c r="L216" s="23">
        <f t="shared" si="16"/>
        <v>-1</v>
      </c>
      <c r="M216">
        <v>0.9</v>
      </c>
      <c r="N216" t="str">
        <f t="shared" si="15"/>
        <v>2011</v>
      </c>
      <c r="O216" s="26">
        <v>1.4166666666666667</v>
      </c>
      <c r="P216">
        <f t="shared" si="14"/>
        <v>0</v>
      </c>
      <c r="Q216">
        <v>58493</v>
      </c>
      <c r="R216">
        <v>58528</v>
      </c>
      <c r="S216">
        <v>0.11</v>
      </c>
      <c r="T216">
        <v>2011</v>
      </c>
    </row>
    <row r="217" spans="1:20" x14ac:dyDescent="0.3">
      <c r="A217" t="s">
        <v>357</v>
      </c>
      <c r="B217" t="s">
        <v>358</v>
      </c>
      <c r="C217">
        <v>2013</v>
      </c>
      <c r="D217" t="s">
        <v>372</v>
      </c>
      <c r="E217" t="s">
        <v>307</v>
      </c>
      <c r="F217" s="5" t="s">
        <v>997</v>
      </c>
      <c r="G217" s="5" t="s">
        <v>998</v>
      </c>
      <c r="H217" t="s">
        <v>360</v>
      </c>
      <c r="I217" t="s">
        <v>919</v>
      </c>
      <c r="J217" s="23" t="s">
        <v>977</v>
      </c>
      <c r="K217" s="29">
        <v>480</v>
      </c>
      <c r="L217" s="23">
        <f t="shared" si="16"/>
        <v>-1</v>
      </c>
      <c r="M217">
        <v>0.6</v>
      </c>
      <c r="N217" t="str">
        <f t="shared" si="15"/>
        <v>2011</v>
      </c>
      <c r="O217" s="26">
        <v>1.1666666666666667</v>
      </c>
      <c r="P217">
        <f t="shared" si="14"/>
        <v>0</v>
      </c>
      <c r="Q217">
        <v>70518</v>
      </c>
      <c r="R217">
        <v>70529</v>
      </c>
      <c r="S217">
        <v>0.11</v>
      </c>
      <c r="T217">
        <v>2011</v>
      </c>
    </row>
    <row r="218" spans="1:20" x14ac:dyDescent="0.3">
      <c r="A218" t="s">
        <v>357</v>
      </c>
      <c r="B218" t="s">
        <v>358</v>
      </c>
      <c r="C218">
        <v>2013</v>
      </c>
      <c r="D218" t="s">
        <v>372</v>
      </c>
      <c r="E218" t="s">
        <v>307</v>
      </c>
      <c r="F218" s="5" t="s">
        <v>997</v>
      </c>
      <c r="G218" s="5" t="s">
        <v>998</v>
      </c>
      <c r="H218" t="s">
        <v>364</v>
      </c>
      <c r="I218" t="s">
        <v>920</v>
      </c>
      <c r="J218" s="23" t="s">
        <v>977</v>
      </c>
      <c r="K218" s="29">
        <v>500</v>
      </c>
      <c r="L218" s="23">
        <f t="shared" si="16"/>
        <v>-1</v>
      </c>
      <c r="M218">
        <v>0.6</v>
      </c>
      <c r="N218" t="str">
        <f t="shared" si="15"/>
        <v>2011</v>
      </c>
      <c r="O218" s="26">
        <v>1.1666666666666667</v>
      </c>
      <c r="P218">
        <f t="shared" si="14"/>
        <v>0</v>
      </c>
      <c r="Q218">
        <v>70547</v>
      </c>
      <c r="R218">
        <v>70529</v>
      </c>
      <c r="S218">
        <v>0.11</v>
      </c>
      <c r="T218">
        <v>2011</v>
      </c>
    </row>
    <row r="219" spans="1:20" x14ac:dyDescent="0.3">
      <c r="A219" t="s">
        <v>357</v>
      </c>
      <c r="B219" t="s">
        <v>358</v>
      </c>
      <c r="C219">
        <v>2013</v>
      </c>
      <c r="D219" t="s">
        <v>372</v>
      </c>
      <c r="E219" t="s">
        <v>307</v>
      </c>
      <c r="F219" s="5" t="s">
        <v>997</v>
      </c>
      <c r="G219" s="5" t="s">
        <v>998</v>
      </c>
      <c r="H219" t="s">
        <v>360</v>
      </c>
      <c r="I219" t="s">
        <v>921</v>
      </c>
      <c r="J219" s="23" t="s">
        <v>977</v>
      </c>
      <c r="K219" s="29">
        <v>390</v>
      </c>
      <c r="L219" s="23">
        <f t="shared" si="16"/>
        <v>-1</v>
      </c>
      <c r="M219">
        <v>0.4</v>
      </c>
      <c r="N219" t="str">
        <f t="shared" si="15"/>
        <v>2012</v>
      </c>
      <c r="O219" s="26">
        <v>0.91666666666666663</v>
      </c>
      <c r="P219">
        <f t="shared" si="14"/>
        <v>0</v>
      </c>
      <c r="Q219">
        <v>356419</v>
      </c>
      <c r="R219">
        <v>89026</v>
      </c>
      <c r="S219">
        <v>0.11</v>
      </c>
      <c r="T219">
        <v>2012</v>
      </c>
    </row>
    <row r="220" spans="1:20" x14ac:dyDescent="0.3">
      <c r="A220" s="5" t="s">
        <v>357</v>
      </c>
      <c r="B220" s="5" t="s">
        <v>125</v>
      </c>
      <c r="C220" s="5">
        <v>2014</v>
      </c>
      <c r="D220" s="5" t="s">
        <v>19</v>
      </c>
      <c r="E220" s="5" t="s">
        <v>307</v>
      </c>
      <c r="F220" s="5" t="s">
        <v>997</v>
      </c>
      <c r="G220" s="5" t="s">
        <v>998</v>
      </c>
      <c r="H220" s="5" t="s">
        <v>360</v>
      </c>
      <c r="I220" s="5" t="s">
        <v>384</v>
      </c>
      <c r="J220" s="23" t="str">
        <f t="shared" si="17"/>
        <v>High</v>
      </c>
      <c r="K220" s="29">
        <v>10716</v>
      </c>
      <c r="L220" s="23">
        <f t="shared" si="16"/>
        <v>-1</v>
      </c>
      <c r="M220" s="5">
        <v>1.9</v>
      </c>
      <c r="N220" t="str">
        <f t="shared" si="15"/>
        <v>2011</v>
      </c>
      <c r="O220" s="27">
        <v>2.4166666666666665</v>
      </c>
      <c r="P220">
        <f t="shared" si="14"/>
        <v>0</v>
      </c>
      <c r="Q220" s="5">
        <v>49363</v>
      </c>
      <c r="R220" s="5">
        <v>49306</v>
      </c>
      <c r="S220" s="5"/>
      <c r="T220" s="5">
        <v>2011</v>
      </c>
    </row>
    <row r="221" spans="1:20" x14ac:dyDescent="0.3">
      <c r="A221" s="5" t="s">
        <v>357</v>
      </c>
      <c r="B221" s="5" t="s">
        <v>125</v>
      </c>
      <c r="C221" s="5">
        <v>2014</v>
      </c>
      <c r="D221" s="5" t="s">
        <v>19</v>
      </c>
      <c r="E221" s="5" t="s">
        <v>307</v>
      </c>
      <c r="F221" s="5" t="s">
        <v>997</v>
      </c>
      <c r="G221" s="5" t="s">
        <v>998</v>
      </c>
      <c r="H221" s="5" t="s">
        <v>360</v>
      </c>
      <c r="I221" s="5" t="s">
        <v>385</v>
      </c>
      <c r="J221" s="23" t="s">
        <v>977</v>
      </c>
      <c r="K221" s="29">
        <v>7308</v>
      </c>
      <c r="L221" s="23">
        <f t="shared" si="16"/>
        <v>-1</v>
      </c>
      <c r="M221" s="5">
        <v>1.3</v>
      </c>
      <c r="N221" t="str">
        <f t="shared" si="15"/>
        <v>2011</v>
      </c>
      <c r="O221" s="27">
        <v>2.1666666666666665</v>
      </c>
      <c r="P221">
        <f t="shared" si="14"/>
        <v>0</v>
      </c>
      <c r="Q221" s="5">
        <f>147745/3</f>
        <v>49248.333333333336</v>
      </c>
      <c r="R221" s="5">
        <f>89605/3</f>
        <v>29868.333333333332</v>
      </c>
      <c r="S221" s="5"/>
      <c r="T221" s="5">
        <v>2011</v>
      </c>
    </row>
    <row r="222" spans="1:20" x14ac:dyDescent="0.3">
      <c r="A222" s="5" t="s">
        <v>357</v>
      </c>
      <c r="B222" s="5" t="s">
        <v>125</v>
      </c>
      <c r="C222" s="5">
        <v>2014</v>
      </c>
      <c r="D222" s="5" t="s">
        <v>19</v>
      </c>
      <c r="E222" s="5" t="s">
        <v>307</v>
      </c>
      <c r="F222" s="5" t="s">
        <v>997</v>
      </c>
      <c r="G222" s="5" t="s">
        <v>998</v>
      </c>
      <c r="H222" s="5" t="s">
        <v>364</v>
      </c>
      <c r="I222" s="5" t="s">
        <v>385</v>
      </c>
      <c r="J222" s="23" t="s">
        <v>977</v>
      </c>
      <c r="K222" s="29">
        <v>7308</v>
      </c>
      <c r="L222" s="23">
        <f t="shared" si="16"/>
        <v>-1</v>
      </c>
      <c r="M222" s="5">
        <v>1.2</v>
      </c>
      <c r="N222" t="str">
        <f t="shared" si="15"/>
        <v>2011</v>
      </c>
      <c r="O222" s="27">
        <v>2.1666666666666665</v>
      </c>
      <c r="P222">
        <f t="shared" si="14"/>
        <v>0</v>
      </c>
      <c r="Q222" s="5">
        <f>147745/3</f>
        <v>49248.333333333336</v>
      </c>
      <c r="R222" s="5">
        <f>89605/3</f>
        <v>29868.333333333332</v>
      </c>
      <c r="S222" s="5"/>
      <c r="T222" s="5">
        <v>2011</v>
      </c>
    </row>
    <row r="223" spans="1:20" x14ac:dyDescent="0.3">
      <c r="A223" s="5" t="s">
        <v>357</v>
      </c>
      <c r="B223" s="5" t="s">
        <v>125</v>
      </c>
      <c r="C223" s="5">
        <v>2014</v>
      </c>
      <c r="D223" s="5" t="s">
        <v>19</v>
      </c>
      <c r="E223" s="5" t="s">
        <v>307</v>
      </c>
      <c r="F223" s="5" t="s">
        <v>997</v>
      </c>
      <c r="G223" s="5" t="s">
        <v>998</v>
      </c>
      <c r="H223" s="5" t="s">
        <v>360</v>
      </c>
      <c r="I223" s="5" t="s">
        <v>386</v>
      </c>
      <c r="J223" s="23" t="s">
        <v>977</v>
      </c>
      <c r="K223" s="29">
        <v>7056</v>
      </c>
      <c r="L223" s="23">
        <f t="shared" si="16"/>
        <v>-1</v>
      </c>
      <c r="M223" s="5">
        <v>1.4</v>
      </c>
      <c r="N223" t="str">
        <f t="shared" si="15"/>
        <v>2011</v>
      </c>
      <c r="O223" s="27">
        <v>2.1666666666666665</v>
      </c>
      <c r="P223">
        <f t="shared" si="14"/>
        <v>0</v>
      </c>
      <c r="Q223" s="5">
        <f>147745/3</f>
        <v>49248.333333333336</v>
      </c>
      <c r="R223" s="5">
        <f>89605/3</f>
        <v>29868.333333333332</v>
      </c>
      <c r="S223" s="5"/>
      <c r="T223" s="5">
        <v>2011</v>
      </c>
    </row>
    <row r="224" spans="1:20" x14ac:dyDescent="0.3">
      <c r="A224" s="5" t="s">
        <v>357</v>
      </c>
      <c r="B224" s="5" t="s">
        <v>125</v>
      </c>
      <c r="C224" s="5">
        <v>2014</v>
      </c>
      <c r="D224" s="5" t="s">
        <v>19</v>
      </c>
      <c r="E224" s="5" t="s">
        <v>307</v>
      </c>
      <c r="F224" s="5" t="s">
        <v>997</v>
      </c>
      <c r="G224" s="5" t="s">
        <v>998</v>
      </c>
      <c r="H224" s="5" t="s">
        <v>360</v>
      </c>
      <c r="I224" s="5" t="s">
        <v>387</v>
      </c>
      <c r="J224" s="23" t="str">
        <f t="shared" si="17"/>
        <v>High</v>
      </c>
      <c r="K224" s="29">
        <v>7356</v>
      </c>
      <c r="L224" s="23">
        <f t="shared" si="16"/>
        <v>-1</v>
      </c>
      <c r="M224" s="5">
        <v>1.3</v>
      </c>
      <c r="N224" t="str">
        <f t="shared" si="15"/>
        <v>2012</v>
      </c>
      <c r="O224" s="27">
        <v>1.9166666666666667</v>
      </c>
      <c r="P224">
        <f t="shared" si="14"/>
        <v>0</v>
      </c>
      <c r="Q224" s="5">
        <f>329853/2</f>
        <v>164926.5</v>
      </c>
      <c r="R224" s="5">
        <f>82488/2</f>
        <v>41244</v>
      </c>
      <c r="S224" s="5"/>
      <c r="T224" s="5">
        <v>2012</v>
      </c>
    </row>
    <row r="225" spans="1:20" x14ac:dyDescent="0.3">
      <c r="A225" s="5" t="s">
        <v>357</v>
      </c>
      <c r="B225" s="5" t="s">
        <v>125</v>
      </c>
      <c r="C225" s="5">
        <v>2014</v>
      </c>
      <c r="D225" s="5" t="s">
        <v>19</v>
      </c>
      <c r="E225" s="5" t="s">
        <v>307</v>
      </c>
      <c r="F225" s="5" t="s">
        <v>997</v>
      </c>
      <c r="G225" s="5" t="s">
        <v>998</v>
      </c>
      <c r="H225" s="5" t="s">
        <v>360</v>
      </c>
      <c r="I225" s="5" t="s">
        <v>388</v>
      </c>
      <c r="J225" s="23" t="str">
        <f t="shared" si="17"/>
        <v>High</v>
      </c>
      <c r="K225" s="29">
        <v>8220</v>
      </c>
      <c r="L225" s="23">
        <f t="shared" si="16"/>
        <v>-1</v>
      </c>
      <c r="M225" s="5">
        <v>1.4</v>
      </c>
      <c r="N225" t="str">
        <f t="shared" si="15"/>
        <v>2012</v>
      </c>
      <c r="O225" s="27">
        <v>1.9166666666666667</v>
      </c>
      <c r="P225">
        <f t="shared" si="14"/>
        <v>0</v>
      </c>
      <c r="Q225" s="5">
        <f>329853/2</f>
        <v>164926.5</v>
      </c>
      <c r="R225" s="5">
        <f>82488/2</f>
        <v>41244</v>
      </c>
      <c r="S225" s="5"/>
      <c r="T225" s="5">
        <v>2012</v>
      </c>
    </row>
    <row r="226" spans="1:20" x14ac:dyDescent="0.3">
      <c r="A226" s="5" t="s">
        <v>357</v>
      </c>
      <c r="B226" s="5" t="s">
        <v>125</v>
      </c>
      <c r="C226" s="5">
        <v>2014</v>
      </c>
      <c r="D226" s="5" t="s">
        <v>19</v>
      </c>
      <c r="E226" s="5" t="s">
        <v>307</v>
      </c>
      <c r="F226" s="5" t="s">
        <v>997</v>
      </c>
      <c r="G226" s="5" t="s">
        <v>998</v>
      </c>
      <c r="H226" s="5" t="s">
        <v>360</v>
      </c>
      <c r="I226" s="5" t="s">
        <v>394</v>
      </c>
      <c r="J226" s="23" t="str">
        <f t="shared" si="17"/>
        <v>High</v>
      </c>
      <c r="K226" s="29">
        <v>5698</v>
      </c>
      <c r="L226" s="23">
        <f t="shared" si="16"/>
        <v>-1</v>
      </c>
      <c r="M226" s="5">
        <v>0.8</v>
      </c>
      <c r="N226" t="str">
        <f t="shared" si="15"/>
        <v>2013</v>
      </c>
      <c r="O226" s="27">
        <v>0.91666666666666663</v>
      </c>
      <c r="P226">
        <f t="shared" si="14"/>
        <v>0</v>
      </c>
      <c r="Q226" s="5">
        <v>73650</v>
      </c>
      <c r="R226" s="5">
        <v>45961</v>
      </c>
      <c r="S226" s="5"/>
      <c r="T226" s="5">
        <v>2013</v>
      </c>
    </row>
    <row r="227" spans="1:20" x14ac:dyDescent="0.3">
      <c r="A227" s="5" t="s">
        <v>357</v>
      </c>
      <c r="B227" s="5" t="s">
        <v>125</v>
      </c>
      <c r="C227" s="5">
        <v>2014</v>
      </c>
      <c r="D227" s="5" t="s">
        <v>19</v>
      </c>
      <c r="E227" s="5" t="s">
        <v>307</v>
      </c>
      <c r="F227" s="5" t="s">
        <v>997</v>
      </c>
      <c r="G227" s="5" t="s">
        <v>998</v>
      </c>
      <c r="H227" s="5" t="s">
        <v>360</v>
      </c>
      <c r="I227" s="5" t="s">
        <v>395</v>
      </c>
      <c r="J227" s="23" t="str">
        <f t="shared" si="17"/>
        <v>High</v>
      </c>
      <c r="K227" s="29">
        <v>6424</v>
      </c>
      <c r="L227" s="23">
        <f t="shared" si="16"/>
        <v>-1</v>
      </c>
      <c r="M227" s="5">
        <v>0.9</v>
      </c>
      <c r="N227" t="str">
        <f t="shared" si="15"/>
        <v>2013</v>
      </c>
      <c r="O227" s="27">
        <v>0.91666666666666663</v>
      </c>
      <c r="P227">
        <f t="shared" si="14"/>
        <v>0</v>
      </c>
      <c r="Q227" s="5">
        <v>286411</v>
      </c>
      <c r="R227" s="5">
        <v>44536</v>
      </c>
      <c r="S227" s="5"/>
      <c r="T227" s="5">
        <v>2013</v>
      </c>
    </row>
    <row r="228" spans="1:20" x14ac:dyDescent="0.3">
      <c r="A228" s="5" t="s">
        <v>357</v>
      </c>
      <c r="B228" s="5" t="s">
        <v>125</v>
      </c>
      <c r="C228" s="5">
        <v>2014</v>
      </c>
      <c r="D228" s="5" t="s">
        <v>19</v>
      </c>
      <c r="E228" s="5" t="s">
        <v>307</v>
      </c>
      <c r="F228" s="5" t="s">
        <v>997</v>
      </c>
      <c r="G228" s="5" t="s">
        <v>998</v>
      </c>
      <c r="H228" s="5" t="s">
        <v>360</v>
      </c>
      <c r="I228" s="5" t="s">
        <v>396</v>
      </c>
      <c r="J228" s="23" t="str">
        <f t="shared" si="17"/>
        <v>High</v>
      </c>
      <c r="K228" s="29">
        <v>3444</v>
      </c>
      <c r="L228" s="23">
        <f t="shared" si="16"/>
        <v>-1</v>
      </c>
      <c r="M228" s="5">
        <v>0.7</v>
      </c>
      <c r="N228" t="str">
        <f t="shared" si="15"/>
        <v>2013</v>
      </c>
      <c r="O228" s="27">
        <v>0.41666666666666669</v>
      </c>
      <c r="P228">
        <f t="shared" si="14"/>
        <v>0</v>
      </c>
      <c r="Q228" s="5">
        <v>207461</v>
      </c>
      <c r="R228" s="5">
        <v>69154</v>
      </c>
      <c r="S228" s="5"/>
      <c r="T228" s="5">
        <v>2013</v>
      </c>
    </row>
    <row r="229" spans="1:20" x14ac:dyDescent="0.3">
      <c r="A229" s="5" t="s">
        <v>357</v>
      </c>
      <c r="B229" s="5" t="s">
        <v>125</v>
      </c>
      <c r="C229" s="5">
        <v>2014</v>
      </c>
      <c r="D229" s="5" t="s">
        <v>372</v>
      </c>
      <c r="E229" s="5" t="s">
        <v>307</v>
      </c>
      <c r="F229" s="5" t="s">
        <v>997</v>
      </c>
      <c r="G229" s="5" t="s">
        <v>998</v>
      </c>
      <c r="H229" s="5" t="s">
        <v>360</v>
      </c>
      <c r="I229" s="5" t="s">
        <v>922</v>
      </c>
      <c r="J229" s="23" t="s">
        <v>977</v>
      </c>
      <c r="K229" s="29">
        <v>840</v>
      </c>
      <c r="L229" s="23">
        <f t="shared" si="16"/>
        <v>-1</v>
      </c>
      <c r="M229" s="5">
        <v>1</v>
      </c>
      <c r="N229" t="str">
        <f t="shared" si="15"/>
        <v>2011</v>
      </c>
      <c r="O229" s="27">
        <v>2.4166666666666665</v>
      </c>
      <c r="P229">
        <f t="shared" si="14"/>
        <v>0</v>
      </c>
      <c r="Q229" s="5">
        <v>49363</v>
      </c>
      <c r="R229" s="5">
        <v>49306</v>
      </c>
      <c r="S229" s="5"/>
      <c r="T229" s="5">
        <v>2011</v>
      </c>
    </row>
    <row r="230" spans="1:20" x14ac:dyDescent="0.3">
      <c r="A230" s="5" t="s">
        <v>357</v>
      </c>
      <c r="B230" s="5" t="s">
        <v>125</v>
      </c>
      <c r="C230" s="5">
        <v>2014</v>
      </c>
      <c r="D230" s="5" t="s">
        <v>372</v>
      </c>
      <c r="E230" s="5" t="s">
        <v>307</v>
      </c>
      <c r="F230" s="5" t="s">
        <v>997</v>
      </c>
      <c r="G230" s="5" t="s">
        <v>998</v>
      </c>
      <c r="H230" s="5" t="s">
        <v>364</v>
      </c>
      <c r="I230" s="5" t="s">
        <v>923</v>
      </c>
      <c r="J230" s="23" t="s">
        <v>977</v>
      </c>
      <c r="K230" s="29">
        <v>468</v>
      </c>
      <c r="L230" s="23">
        <f t="shared" si="16"/>
        <v>-1</v>
      </c>
      <c r="M230" s="5">
        <v>0.5</v>
      </c>
      <c r="N230" t="str">
        <f t="shared" si="15"/>
        <v>2011</v>
      </c>
      <c r="O230" s="27">
        <v>2.1666666666666665</v>
      </c>
      <c r="P230">
        <f t="shared" si="14"/>
        <v>0</v>
      </c>
      <c r="Q230" s="5">
        <f>147745/2</f>
        <v>73872.5</v>
      </c>
      <c r="R230" s="5">
        <f>89605/2</f>
        <v>44802.5</v>
      </c>
      <c r="S230" s="5"/>
      <c r="T230" s="5">
        <v>2011</v>
      </c>
    </row>
    <row r="231" spans="1:20" x14ac:dyDescent="0.3">
      <c r="A231" s="5" t="s">
        <v>357</v>
      </c>
      <c r="B231" s="5" t="s">
        <v>125</v>
      </c>
      <c r="C231" s="5">
        <v>2014</v>
      </c>
      <c r="D231" s="5" t="s">
        <v>372</v>
      </c>
      <c r="E231" s="5" t="s">
        <v>307</v>
      </c>
      <c r="F231" s="5" t="s">
        <v>997</v>
      </c>
      <c r="G231" s="5" t="s">
        <v>998</v>
      </c>
      <c r="H231" s="5" t="s">
        <v>360</v>
      </c>
      <c r="I231" s="5" t="s">
        <v>923</v>
      </c>
      <c r="J231" s="23" t="s">
        <v>977</v>
      </c>
      <c r="K231" s="29">
        <v>468</v>
      </c>
      <c r="L231" s="23">
        <f t="shared" si="16"/>
        <v>-1</v>
      </c>
      <c r="M231" s="5">
        <v>0.5</v>
      </c>
      <c r="N231" t="str">
        <f t="shared" si="15"/>
        <v>2011</v>
      </c>
      <c r="O231" s="27">
        <v>2.1666666666666665</v>
      </c>
      <c r="P231">
        <f t="shared" si="14"/>
        <v>0</v>
      </c>
      <c r="Q231" s="5">
        <f>147745/2</f>
        <v>73872.5</v>
      </c>
      <c r="R231" s="5">
        <f>89605/2</f>
        <v>44802.5</v>
      </c>
      <c r="S231" s="5"/>
      <c r="T231" s="5">
        <v>2011</v>
      </c>
    </row>
    <row r="232" spans="1:20" x14ac:dyDescent="0.3">
      <c r="A232" s="5" t="s">
        <v>357</v>
      </c>
      <c r="B232" s="5" t="s">
        <v>125</v>
      </c>
      <c r="C232" s="5">
        <v>2014</v>
      </c>
      <c r="D232" s="5" t="s">
        <v>372</v>
      </c>
      <c r="E232" s="5" t="s">
        <v>307</v>
      </c>
      <c r="F232" s="5" t="s">
        <v>997</v>
      </c>
      <c r="G232" s="5" t="s">
        <v>998</v>
      </c>
      <c r="H232" s="5" t="s">
        <v>360</v>
      </c>
      <c r="I232" s="5" t="s">
        <v>924</v>
      </c>
      <c r="J232" s="23" t="s">
        <v>977</v>
      </c>
      <c r="K232" s="29">
        <v>492</v>
      </c>
      <c r="L232" s="23">
        <f t="shared" si="16"/>
        <v>-1</v>
      </c>
      <c r="M232" s="5">
        <v>0.6</v>
      </c>
      <c r="N232" t="str">
        <f t="shared" si="15"/>
        <v>2012</v>
      </c>
      <c r="O232" s="27">
        <v>1.9166666666666667</v>
      </c>
      <c r="P232">
        <f t="shared" si="14"/>
        <v>0</v>
      </c>
      <c r="Q232" s="5">
        <v>329853</v>
      </c>
      <c r="R232" s="5">
        <v>82488</v>
      </c>
      <c r="S232" s="5"/>
      <c r="T232" s="5">
        <v>2012</v>
      </c>
    </row>
    <row r="233" spans="1:20" x14ac:dyDescent="0.3">
      <c r="A233" s="5" t="s">
        <v>357</v>
      </c>
      <c r="B233" s="5" t="s">
        <v>125</v>
      </c>
      <c r="C233" s="5">
        <v>2014</v>
      </c>
      <c r="D233" s="5" t="s">
        <v>372</v>
      </c>
      <c r="E233" s="5" t="s">
        <v>307</v>
      </c>
      <c r="F233" s="5" t="s">
        <v>997</v>
      </c>
      <c r="G233" s="5" t="s">
        <v>998</v>
      </c>
      <c r="H233" s="5" t="s">
        <v>360</v>
      </c>
      <c r="I233" s="5" t="s">
        <v>925</v>
      </c>
      <c r="J233" s="23" t="s">
        <v>977</v>
      </c>
      <c r="K233" s="29">
        <v>462</v>
      </c>
      <c r="L233" s="23">
        <f t="shared" si="16"/>
        <v>-1</v>
      </c>
      <c r="M233" s="5">
        <v>0.6</v>
      </c>
      <c r="N233" t="str">
        <f t="shared" si="15"/>
        <v>2013</v>
      </c>
      <c r="O233" s="27">
        <v>0.91666666666666663</v>
      </c>
      <c r="P233">
        <f t="shared" si="14"/>
        <v>0</v>
      </c>
      <c r="Q233" s="5">
        <v>73650</v>
      </c>
      <c r="R233" s="5">
        <v>45961</v>
      </c>
      <c r="S233" s="5"/>
      <c r="T233" s="5">
        <v>2013</v>
      </c>
    </row>
    <row r="234" spans="1:20" x14ac:dyDescent="0.3">
      <c r="A234" s="5" t="s">
        <v>357</v>
      </c>
      <c r="B234" s="5" t="s">
        <v>125</v>
      </c>
      <c r="C234" s="5">
        <v>2014</v>
      </c>
      <c r="D234" s="5" t="s">
        <v>372</v>
      </c>
      <c r="E234" s="5" t="s">
        <v>307</v>
      </c>
      <c r="F234" s="5" t="s">
        <v>997</v>
      </c>
      <c r="G234" s="5" t="s">
        <v>998</v>
      </c>
      <c r="H234" s="5" t="s">
        <v>360</v>
      </c>
      <c r="I234" s="5" t="s">
        <v>926</v>
      </c>
      <c r="J234" s="23" t="s">
        <v>977</v>
      </c>
      <c r="K234" s="29">
        <v>429</v>
      </c>
      <c r="L234" s="23">
        <f t="shared" si="16"/>
        <v>-1</v>
      </c>
      <c r="M234" s="5">
        <v>0.7</v>
      </c>
      <c r="N234" t="str">
        <f t="shared" si="15"/>
        <v>2013</v>
      </c>
      <c r="O234" s="27">
        <v>0.91666666666666663</v>
      </c>
      <c r="P234">
        <f t="shared" si="14"/>
        <v>0</v>
      </c>
      <c r="Q234" s="5">
        <v>286411</v>
      </c>
      <c r="R234" s="5">
        <v>44536</v>
      </c>
      <c r="S234" s="5"/>
      <c r="T234" s="5">
        <v>2013</v>
      </c>
    </row>
    <row r="235" spans="1:20" x14ac:dyDescent="0.3">
      <c r="A235" s="5" t="s">
        <v>357</v>
      </c>
      <c r="B235" s="5" t="s">
        <v>125</v>
      </c>
      <c r="C235" s="5">
        <v>2014</v>
      </c>
      <c r="D235" s="5" t="s">
        <v>372</v>
      </c>
      <c r="E235" s="5" t="s">
        <v>307</v>
      </c>
      <c r="F235" s="5" t="s">
        <v>997</v>
      </c>
      <c r="G235" s="5" t="s">
        <v>998</v>
      </c>
      <c r="H235" s="5" t="s">
        <v>360</v>
      </c>
      <c r="I235" s="5" t="s">
        <v>927</v>
      </c>
      <c r="J235" s="23" t="s">
        <v>977</v>
      </c>
      <c r="K235" s="29">
        <v>228</v>
      </c>
      <c r="L235" s="23">
        <f t="shared" si="16"/>
        <v>-1</v>
      </c>
      <c r="M235" s="5">
        <v>0.6</v>
      </c>
      <c r="N235" t="str">
        <f t="shared" si="15"/>
        <v>2013</v>
      </c>
      <c r="O235" s="27">
        <v>0.41666666666666669</v>
      </c>
      <c r="P235">
        <f t="shared" si="14"/>
        <v>0</v>
      </c>
      <c r="Q235" s="5">
        <v>207461</v>
      </c>
      <c r="R235" s="5">
        <v>69154</v>
      </c>
      <c r="S235" s="5"/>
      <c r="T235" s="5">
        <v>2013</v>
      </c>
    </row>
    <row r="236" spans="1:20" x14ac:dyDescent="0.3">
      <c r="A236" t="s">
        <v>357</v>
      </c>
      <c r="B236" t="s">
        <v>125</v>
      </c>
      <c r="C236">
        <v>2015</v>
      </c>
      <c r="D236" t="s">
        <v>19</v>
      </c>
      <c r="E236" t="s">
        <v>307</v>
      </c>
      <c r="F236" s="5" t="s">
        <v>997</v>
      </c>
      <c r="G236" s="5" t="s">
        <v>998</v>
      </c>
      <c r="H236" t="s">
        <v>360</v>
      </c>
      <c r="I236" t="s">
        <v>934</v>
      </c>
      <c r="J236" s="23" t="str">
        <f t="shared" si="17"/>
        <v>High</v>
      </c>
      <c r="K236" s="29">
        <v>10131</v>
      </c>
      <c r="L236" s="23">
        <f t="shared" si="16"/>
        <v>-1</v>
      </c>
      <c r="M236">
        <v>2.1</v>
      </c>
      <c r="N236" t="str">
        <f t="shared" si="15"/>
        <v>2011</v>
      </c>
      <c r="O236" s="26">
        <v>3.4166666666666665</v>
      </c>
      <c r="P236">
        <f t="shared" si="14"/>
        <v>0</v>
      </c>
      <c r="Q236">
        <v>46907</v>
      </c>
      <c r="R236">
        <v>49187</v>
      </c>
      <c r="T236">
        <v>2011</v>
      </c>
    </row>
    <row r="237" spans="1:20" x14ac:dyDescent="0.3">
      <c r="A237" t="s">
        <v>357</v>
      </c>
      <c r="B237" t="s">
        <v>125</v>
      </c>
      <c r="C237">
        <v>2015</v>
      </c>
      <c r="D237" t="s">
        <v>19</v>
      </c>
      <c r="E237" t="s">
        <v>307</v>
      </c>
      <c r="F237" s="5" t="s">
        <v>997</v>
      </c>
      <c r="G237" s="5" t="s">
        <v>998</v>
      </c>
      <c r="H237" t="s">
        <v>360</v>
      </c>
      <c r="I237" t="s">
        <v>935</v>
      </c>
      <c r="J237" s="23" t="s">
        <v>977</v>
      </c>
      <c r="K237" s="29">
        <v>7172</v>
      </c>
      <c r="L237" s="23">
        <f t="shared" si="16"/>
        <v>-1</v>
      </c>
      <c r="M237">
        <v>1.6</v>
      </c>
      <c r="N237" t="str">
        <f t="shared" si="15"/>
        <v>2011</v>
      </c>
      <c r="O237" s="26">
        <v>3.1666666666666665</v>
      </c>
      <c r="P237">
        <f t="shared" si="14"/>
        <v>0</v>
      </c>
      <c r="Q237">
        <v>54859</v>
      </c>
      <c r="R237">
        <v>57524</v>
      </c>
      <c r="T237">
        <v>2011</v>
      </c>
    </row>
    <row r="238" spans="1:20" x14ac:dyDescent="0.3">
      <c r="A238" t="s">
        <v>357</v>
      </c>
      <c r="B238" t="s">
        <v>125</v>
      </c>
      <c r="C238">
        <v>2015</v>
      </c>
      <c r="D238" t="s">
        <v>19</v>
      </c>
      <c r="E238" t="s">
        <v>307</v>
      </c>
      <c r="F238" s="5" t="s">
        <v>997</v>
      </c>
      <c r="G238" s="5" t="s">
        <v>998</v>
      </c>
      <c r="H238" t="s">
        <v>364</v>
      </c>
      <c r="I238" t="s">
        <v>935</v>
      </c>
      <c r="J238" s="23" t="s">
        <v>977</v>
      </c>
      <c r="K238" s="29">
        <v>7172</v>
      </c>
      <c r="L238" s="23">
        <f t="shared" si="16"/>
        <v>-1</v>
      </c>
      <c r="M238">
        <v>1.3</v>
      </c>
      <c r="N238" t="str">
        <f t="shared" si="15"/>
        <v>2011</v>
      </c>
      <c r="O238" s="26">
        <v>3.1666666666666665</v>
      </c>
      <c r="P238">
        <f t="shared" si="14"/>
        <v>0</v>
      </c>
      <c r="Q238">
        <v>54921</v>
      </c>
      <c r="R238">
        <v>57524</v>
      </c>
      <c r="T238">
        <v>2011</v>
      </c>
    </row>
    <row r="239" spans="1:20" x14ac:dyDescent="0.3">
      <c r="A239" t="s">
        <v>357</v>
      </c>
      <c r="B239" t="s">
        <v>125</v>
      </c>
      <c r="C239">
        <v>2015</v>
      </c>
      <c r="D239" t="s">
        <v>19</v>
      </c>
      <c r="E239" t="s">
        <v>307</v>
      </c>
      <c r="F239" s="5" t="s">
        <v>997</v>
      </c>
      <c r="G239" s="5" t="s">
        <v>998</v>
      </c>
      <c r="H239" t="s">
        <v>360</v>
      </c>
      <c r="I239" t="s">
        <v>936</v>
      </c>
      <c r="J239" s="23" t="s">
        <v>977</v>
      </c>
      <c r="K239" s="29">
        <v>6819</v>
      </c>
      <c r="L239" s="23">
        <f t="shared" si="16"/>
        <v>-1</v>
      </c>
      <c r="M239">
        <v>1.4</v>
      </c>
      <c r="N239" t="str">
        <f t="shared" si="15"/>
        <v>2011</v>
      </c>
      <c r="O239" s="26">
        <v>3.1666666666666665</v>
      </c>
      <c r="P239">
        <f t="shared" si="14"/>
        <v>0</v>
      </c>
      <c r="Q239">
        <v>29433</v>
      </c>
      <c r="R239">
        <v>31349</v>
      </c>
      <c r="T239">
        <v>2011</v>
      </c>
    </row>
    <row r="240" spans="1:20" x14ac:dyDescent="0.3">
      <c r="A240" t="s">
        <v>357</v>
      </c>
      <c r="B240" t="s">
        <v>125</v>
      </c>
      <c r="C240">
        <v>2015</v>
      </c>
      <c r="D240" t="s">
        <v>19</v>
      </c>
      <c r="E240" t="s">
        <v>307</v>
      </c>
      <c r="F240" s="5" t="s">
        <v>997</v>
      </c>
      <c r="G240" s="5" t="s">
        <v>998</v>
      </c>
      <c r="H240" t="s">
        <v>360</v>
      </c>
      <c r="I240" t="s">
        <v>937</v>
      </c>
      <c r="J240" s="23" t="str">
        <f t="shared" si="17"/>
        <v>High</v>
      </c>
      <c r="K240" s="29">
        <v>7096</v>
      </c>
      <c r="L240" s="23">
        <f t="shared" si="16"/>
        <v>-1</v>
      </c>
      <c r="M240">
        <v>1.5</v>
      </c>
      <c r="N240" t="str">
        <f t="shared" si="15"/>
        <v>2012</v>
      </c>
      <c r="O240" s="26">
        <v>2.9166666666666665</v>
      </c>
      <c r="P240">
        <f t="shared" si="14"/>
        <v>0</v>
      </c>
      <c r="Q240">
        <v>284556</v>
      </c>
      <c r="R240">
        <v>74650</v>
      </c>
      <c r="T240">
        <v>2012</v>
      </c>
    </row>
    <row r="241" spans="1:20" x14ac:dyDescent="0.3">
      <c r="A241" t="s">
        <v>357</v>
      </c>
      <c r="B241" t="s">
        <v>125</v>
      </c>
      <c r="C241">
        <v>2015</v>
      </c>
      <c r="D241" t="s">
        <v>19</v>
      </c>
      <c r="E241" t="s">
        <v>307</v>
      </c>
      <c r="F241" s="5" t="s">
        <v>997</v>
      </c>
      <c r="G241" s="5" t="s">
        <v>998</v>
      </c>
      <c r="H241" t="s">
        <v>360</v>
      </c>
      <c r="I241" t="s">
        <v>938</v>
      </c>
      <c r="J241" s="23" t="str">
        <f t="shared" si="17"/>
        <v>High</v>
      </c>
      <c r="K241" s="29">
        <v>8055</v>
      </c>
      <c r="L241" s="23">
        <f t="shared" si="16"/>
        <v>-1</v>
      </c>
      <c r="M241">
        <v>1.5</v>
      </c>
      <c r="N241" t="str">
        <f t="shared" si="15"/>
        <v>2012</v>
      </c>
      <c r="O241" s="26">
        <v>2.9166666666666665</v>
      </c>
      <c r="P241">
        <f t="shared" si="14"/>
        <v>0</v>
      </c>
      <c r="Q241">
        <v>27947</v>
      </c>
      <c r="R241">
        <v>7492</v>
      </c>
      <c r="T241">
        <v>2012</v>
      </c>
    </row>
    <row r="242" spans="1:20" x14ac:dyDescent="0.3">
      <c r="A242" t="s">
        <v>357</v>
      </c>
      <c r="B242" t="s">
        <v>125</v>
      </c>
      <c r="C242">
        <v>2015</v>
      </c>
      <c r="D242" t="s">
        <v>19</v>
      </c>
      <c r="E242" t="s">
        <v>307</v>
      </c>
      <c r="F242" s="5" t="s">
        <v>997</v>
      </c>
      <c r="G242" s="5" t="s">
        <v>998</v>
      </c>
      <c r="H242" t="s">
        <v>360</v>
      </c>
      <c r="I242" t="s">
        <v>939</v>
      </c>
      <c r="J242" s="23" t="str">
        <f t="shared" si="17"/>
        <v>High</v>
      </c>
      <c r="K242" s="29">
        <v>6757</v>
      </c>
      <c r="L242" s="23">
        <f t="shared" si="16"/>
        <v>-1</v>
      </c>
      <c r="M242">
        <v>1.3</v>
      </c>
      <c r="N242" t="str">
        <f t="shared" si="15"/>
        <v>2013</v>
      </c>
      <c r="O242" s="26">
        <v>1.9166666666666667</v>
      </c>
      <c r="P242">
        <f t="shared" si="14"/>
        <v>0</v>
      </c>
      <c r="Q242">
        <v>259055</v>
      </c>
      <c r="R242">
        <v>44525</v>
      </c>
      <c r="T242">
        <v>2013</v>
      </c>
    </row>
    <row r="243" spans="1:20" x14ac:dyDescent="0.3">
      <c r="A243" t="s">
        <v>357</v>
      </c>
      <c r="B243" t="s">
        <v>125</v>
      </c>
      <c r="C243">
        <v>2015</v>
      </c>
      <c r="D243" t="s">
        <v>19</v>
      </c>
      <c r="E243" t="s">
        <v>307</v>
      </c>
      <c r="F243" s="5" t="s">
        <v>997</v>
      </c>
      <c r="G243" s="5" t="s">
        <v>998</v>
      </c>
      <c r="H243" t="s">
        <v>360</v>
      </c>
      <c r="I243" t="s">
        <v>940</v>
      </c>
      <c r="J243" s="23" t="str">
        <f t="shared" si="17"/>
        <v>High</v>
      </c>
      <c r="K243" s="29">
        <v>5894</v>
      </c>
      <c r="L243" s="23">
        <f t="shared" si="16"/>
        <v>-1</v>
      </c>
      <c r="M243">
        <v>1.4</v>
      </c>
      <c r="N243" t="str">
        <f t="shared" si="15"/>
        <v>2013</v>
      </c>
      <c r="O243" s="26">
        <v>1.9166666666666667</v>
      </c>
      <c r="P243">
        <f t="shared" si="14"/>
        <v>0</v>
      </c>
      <c r="Q243">
        <v>68123</v>
      </c>
      <c r="R243">
        <v>42883</v>
      </c>
      <c r="T243">
        <v>2013</v>
      </c>
    </row>
    <row r="244" spans="1:20" x14ac:dyDescent="0.3">
      <c r="A244" t="s">
        <v>357</v>
      </c>
      <c r="B244" t="s">
        <v>125</v>
      </c>
      <c r="C244">
        <v>2015</v>
      </c>
      <c r="D244" t="s">
        <v>19</v>
      </c>
      <c r="E244" t="s">
        <v>307</v>
      </c>
      <c r="F244" s="5" t="s">
        <v>997</v>
      </c>
      <c r="G244" s="5" t="s">
        <v>998</v>
      </c>
      <c r="H244" t="s">
        <v>360</v>
      </c>
      <c r="I244" t="s">
        <v>941</v>
      </c>
      <c r="J244" s="23" t="str">
        <f t="shared" si="17"/>
        <v>High</v>
      </c>
      <c r="K244" s="29">
        <v>6714</v>
      </c>
      <c r="L244" s="23">
        <f t="shared" si="16"/>
        <v>-1</v>
      </c>
      <c r="M244">
        <v>1</v>
      </c>
      <c r="N244" t="str">
        <f t="shared" si="15"/>
        <v>2013</v>
      </c>
      <c r="O244" s="26">
        <v>1.4166666666666667</v>
      </c>
      <c r="P244">
        <f t="shared" si="14"/>
        <v>0</v>
      </c>
      <c r="Q244">
        <v>191891</v>
      </c>
      <c r="R244">
        <v>68496</v>
      </c>
      <c r="T244">
        <v>2013</v>
      </c>
    </row>
    <row r="245" spans="1:20" x14ac:dyDescent="0.3">
      <c r="A245" t="s">
        <v>357</v>
      </c>
      <c r="B245" t="s">
        <v>125</v>
      </c>
      <c r="C245">
        <v>2015</v>
      </c>
      <c r="D245" t="s">
        <v>19</v>
      </c>
      <c r="E245" t="s">
        <v>307</v>
      </c>
      <c r="F245" s="5" t="s">
        <v>997</v>
      </c>
      <c r="G245" s="5" t="s">
        <v>998</v>
      </c>
      <c r="H245" t="s">
        <v>360</v>
      </c>
      <c r="I245" t="s">
        <v>942</v>
      </c>
      <c r="J245" s="23" t="s">
        <v>977</v>
      </c>
      <c r="K245" s="29">
        <v>6063.6</v>
      </c>
      <c r="L245" s="23">
        <f t="shared" si="16"/>
        <v>-1</v>
      </c>
      <c r="M245">
        <v>0.7</v>
      </c>
      <c r="N245" t="str">
        <f t="shared" si="15"/>
        <v>2014</v>
      </c>
      <c r="O245" s="26">
        <v>0.83333333333333337</v>
      </c>
      <c r="P245">
        <f t="shared" si="14"/>
        <v>0</v>
      </c>
      <c r="Q245">
        <v>183629</v>
      </c>
      <c r="R245">
        <v>74976</v>
      </c>
      <c r="T245">
        <v>2014</v>
      </c>
    </row>
    <row r="246" spans="1:20" x14ac:dyDescent="0.3">
      <c r="A246" t="s">
        <v>357</v>
      </c>
      <c r="B246" t="s">
        <v>125</v>
      </c>
      <c r="C246">
        <v>2015</v>
      </c>
      <c r="D246" t="s">
        <v>19</v>
      </c>
      <c r="E246" t="s">
        <v>307</v>
      </c>
      <c r="F246" s="5" t="s">
        <v>997</v>
      </c>
      <c r="G246" s="5" t="s">
        <v>998</v>
      </c>
      <c r="H246" t="s">
        <v>360</v>
      </c>
      <c r="I246" t="s">
        <v>943</v>
      </c>
      <c r="J246" s="23" t="s">
        <v>977</v>
      </c>
      <c r="K246" s="29">
        <v>9408</v>
      </c>
      <c r="L246" s="23">
        <f t="shared" si="16"/>
        <v>-1</v>
      </c>
      <c r="M246">
        <v>0.4</v>
      </c>
      <c r="N246" t="str">
        <f t="shared" si="15"/>
        <v>2014</v>
      </c>
      <c r="O246" s="26">
        <v>0.25</v>
      </c>
      <c r="P246">
        <f t="shared" si="14"/>
        <v>0</v>
      </c>
      <c r="Q246">
        <v>195443</v>
      </c>
      <c r="R246">
        <v>50199</v>
      </c>
      <c r="T246">
        <v>2014</v>
      </c>
    </row>
    <row r="247" spans="1:20" x14ac:dyDescent="0.3">
      <c r="A247" t="s">
        <v>357</v>
      </c>
      <c r="B247" t="s">
        <v>125</v>
      </c>
      <c r="C247">
        <v>2015</v>
      </c>
      <c r="D247" t="s">
        <v>372</v>
      </c>
      <c r="E247" t="s">
        <v>307</v>
      </c>
      <c r="F247" s="5" t="s">
        <v>997</v>
      </c>
      <c r="G247" s="5" t="s">
        <v>998</v>
      </c>
      <c r="H247" t="s">
        <v>360</v>
      </c>
      <c r="I247" t="s">
        <v>950</v>
      </c>
      <c r="J247" s="23" t="s">
        <v>977</v>
      </c>
      <c r="K247" s="29">
        <v>604</v>
      </c>
      <c r="L247" s="23">
        <f t="shared" si="16"/>
        <v>-1</v>
      </c>
      <c r="M247">
        <v>0.8</v>
      </c>
      <c r="N247" t="str">
        <f t="shared" si="15"/>
        <v>2011</v>
      </c>
      <c r="O247" s="26">
        <v>3.4166666666666665</v>
      </c>
      <c r="P247">
        <f t="shared" si="14"/>
        <v>0</v>
      </c>
      <c r="Q247">
        <v>46907</v>
      </c>
      <c r="T247">
        <v>2011</v>
      </c>
    </row>
    <row r="248" spans="1:20" x14ac:dyDescent="0.3">
      <c r="A248" t="s">
        <v>357</v>
      </c>
      <c r="B248" t="s">
        <v>125</v>
      </c>
      <c r="C248">
        <v>2015</v>
      </c>
      <c r="D248" t="s">
        <v>372</v>
      </c>
      <c r="E248" t="s">
        <v>307</v>
      </c>
      <c r="F248" s="5" t="s">
        <v>997</v>
      </c>
      <c r="G248" s="5" t="s">
        <v>998</v>
      </c>
      <c r="H248" t="s">
        <v>364</v>
      </c>
      <c r="I248" t="s">
        <v>949</v>
      </c>
      <c r="J248" s="23" t="s">
        <v>977</v>
      </c>
      <c r="K248" s="29">
        <v>353</v>
      </c>
      <c r="L248" s="23">
        <f t="shared" si="16"/>
        <v>-1</v>
      </c>
      <c r="M248">
        <v>0.6</v>
      </c>
      <c r="N248" t="str">
        <f t="shared" si="15"/>
        <v>2011</v>
      </c>
      <c r="O248" s="26">
        <v>3.1666666666666665</v>
      </c>
      <c r="P248">
        <f t="shared" si="14"/>
        <v>0</v>
      </c>
      <c r="Q248">
        <v>54859</v>
      </c>
      <c r="T248">
        <v>2011</v>
      </c>
    </row>
    <row r="249" spans="1:20" x14ac:dyDescent="0.3">
      <c r="A249" t="s">
        <v>357</v>
      </c>
      <c r="B249" t="s">
        <v>125</v>
      </c>
      <c r="C249">
        <v>2015</v>
      </c>
      <c r="D249" t="s">
        <v>372</v>
      </c>
      <c r="E249" t="s">
        <v>307</v>
      </c>
      <c r="F249" s="5" t="s">
        <v>997</v>
      </c>
      <c r="G249" s="5" t="s">
        <v>998</v>
      </c>
      <c r="H249" t="s">
        <v>360</v>
      </c>
      <c r="I249" t="s">
        <v>949</v>
      </c>
      <c r="J249" s="23" t="s">
        <v>977</v>
      </c>
      <c r="K249" s="29">
        <v>353</v>
      </c>
      <c r="L249" s="23">
        <f t="shared" si="16"/>
        <v>-1</v>
      </c>
      <c r="M249">
        <v>0.6</v>
      </c>
      <c r="N249" t="str">
        <f t="shared" si="15"/>
        <v>2011</v>
      </c>
      <c r="O249" s="26">
        <v>3.1666666666666665</v>
      </c>
      <c r="P249">
        <f t="shared" si="14"/>
        <v>0</v>
      </c>
      <c r="Q249">
        <v>54921</v>
      </c>
      <c r="T249">
        <v>2011</v>
      </c>
    </row>
    <row r="250" spans="1:20" x14ac:dyDescent="0.3">
      <c r="A250" t="s">
        <v>357</v>
      </c>
      <c r="B250" t="s">
        <v>125</v>
      </c>
      <c r="C250">
        <v>2015</v>
      </c>
      <c r="D250" t="s">
        <v>372</v>
      </c>
      <c r="E250" t="s">
        <v>307</v>
      </c>
      <c r="F250" s="5" t="s">
        <v>997</v>
      </c>
      <c r="G250" s="5" t="s">
        <v>998</v>
      </c>
      <c r="H250" t="s">
        <v>360</v>
      </c>
      <c r="I250" t="s">
        <v>948</v>
      </c>
      <c r="J250" s="23" t="s">
        <v>977</v>
      </c>
      <c r="K250" s="29">
        <v>362</v>
      </c>
      <c r="L250" s="23">
        <f t="shared" si="16"/>
        <v>-1</v>
      </c>
      <c r="M250">
        <v>0.7</v>
      </c>
      <c r="N250" t="str">
        <f t="shared" si="15"/>
        <v>2012</v>
      </c>
      <c r="O250" s="26">
        <v>2.9166666666666665</v>
      </c>
      <c r="P250">
        <f t="shared" si="14"/>
        <v>0</v>
      </c>
      <c r="Q250">
        <v>284556</v>
      </c>
      <c r="T250">
        <v>2012</v>
      </c>
    </row>
    <row r="251" spans="1:20" x14ac:dyDescent="0.3">
      <c r="A251" t="s">
        <v>357</v>
      </c>
      <c r="B251" t="s">
        <v>125</v>
      </c>
      <c r="C251">
        <v>2015</v>
      </c>
      <c r="D251" t="s">
        <v>372</v>
      </c>
      <c r="E251" t="s">
        <v>307</v>
      </c>
      <c r="F251" s="5" t="s">
        <v>997</v>
      </c>
      <c r="G251" s="5" t="s">
        <v>998</v>
      </c>
      <c r="H251" t="s">
        <v>360</v>
      </c>
      <c r="I251" t="s">
        <v>946</v>
      </c>
      <c r="J251" s="23" t="s">
        <v>977</v>
      </c>
      <c r="K251" s="29">
        <v>371</v>
      </c>
      <c r="L251" s="23">
        <f t="shared" si="16"/>
        <v>-1</v>
      </c>
      <c r="M251">
        <v>0.8</v>
      </c>
      <c r="N251" t="str">
        <f t="shared" si="15"/>
        <v>2013</v>
      </c>
      <c r="O251" s="26">
        <v>1.9166666666666667</v>
      </c>
      <c r="P251">
        <f t="shared" si="14"/>
        <v>0</v>
      </c>
      <c r="Q251">
        <v>259055</v>
      </c>
      <c r="T251">
        <v>2013</v>
      </c>
    </row>
    <row r="252" spans="1:20" x14ac:dyDescent="0.3">
      <c r="A252" t="s">
        <v>357</v>
      </c>
      <c r="B252" t="s">
        <v>125</v>
      </c>
      <c r="C252">
        <v>2015</v>
      </c>
      <c r="D252" t="s">
        <v>372</v>
      </c>
      <c r="E252" t="s">
        <v>307</v>
      </c>
      <c r="F252" s="5" t="s">
        <v>997</v>
      </c>
      <c r="G252" s="5" t="s">
        <v>998</v>
      </c>
      <c r="H252" t="s">
        <v>360</v>
      </c>
      <c r="I252" t="s">
        <v>947</v>
      </c>
      <c r="J252" s="23" t="s">
        <v>977</v>
      </c>
      <c r="K252" s="29">
        <v>400</v>
      </c>
      <c r="L252" s="23">
        <f t="shared" si="16"/>
        <v>-1</v>
      </c>
      <c r="M252">
        <v>0.8</v>
      </c>
      <c r="N252" t="str">
        <f t="shared" si="15"/>
        <v>2013</v>
      </c>
      <c r="O252" s="26">
        <v>1.9166666666666667</v>
      </c>
      <c r="P252">
        <f t="shared" si="14"/>
        <v>0</v>
      </c>
      <c r="Q252">
        <v>68123</v>
      </c>
      <c r="T252">
        <v>2013</v>
      </c>
    </row>
    <row r="253" spans="1:20" x14ac:dyDescent="0.3">
      <c r="A253" t="s">
        <v>357</v>
      </c>
      <c r="B253" t="s">
        <v>125</v>
      </c>
      <c r="C253">
        <v>2015</v>
      </c>
      <c r="D253" t="s">
        <v>372</v>
      </c>
      <c r="E253" t="s">
        <v>307</v>
      </c>
      <c r="F253" s="5" t="s">
        <v>997</v>
      </c>
      <c r="G253" s="5" t="s">
        <v>998</v>
      </c>
      <c r="H253" t="s">
        <v>360</v>
      </c>
      <c r="I253" t="s">
        <v>946</v>
      </c>
      <c r="J253" s="23" t="s">
        <v>977</v>
      </c>
      <c r="K253" s="29">
        <v>371</v>
      </c>
      <c r="L253" s="23">
        <f t="shared" si="16"/>
        <v>-1</v>
      </c>
      <c r="M253">
        <v>0.8</v>
      </c>
      <c r="N253" t="str">
        <f t="shared" si="15"/>
        <v>2013</v>
      </c>
      <c r="O253" s="26">
        <v>1.4166666666666667</v>
      </c>
      <c r="P253">
        <f t="shared" si="14"/>
        <v>0</v>
      </c>
      <c r="Q253">
        <v>191891</v>
      </c>
      <c r="T253">
        <v>2013</v>
      </c>
    </row>
    <row r="254" spans="1:20" x14ac:dyDescent="0.3">
      <c r="A254" t="s">
        <v>357</v>
      </c>
      <c r="B254" t="s">
        <v>125</v>
      </c>
      <c r="C254">
        <v>2015</v>
      </c>
      <c r="D254" t="s">
        <v>372</v>
      </c>
      <c r="E254" t="s">
        <v>307</v>
      </c>
      <c r="F254" s="5" t="s">
        <v>997</v>
      </c>
      <c r="G254" s="5" t="s">
        <v>998</v>
      </c>
      <c r="H254" t="s">
        <v>360</v>
      </c>
      <c r="I254" t="s">
        <v>944</v>
      </c>
      <c r="J254" s="23" t="s">
        <v>977</v>
      </c>
      <c r="K254" s="29">
        <v>340.8</v>
      </c>
      <c r="L254" s="23">
        <f t="shared" si="16"/>
        <v>-1</v>
      </c>
      <c r="M254">
        <v>0.2</v>
      </c>
      <c r="N254" t="str">
        <f t="shared" si="15"/>
        <v>2014</v>
      </c>
      <c r="O254" s="26">
        <v>0.83333333333333337</v>
      </c>
      <c r="P254">
        <f t="shared" si="14"/>
        <v>0</v>
      </c>
      <c r="Q254">
        <v>183629</v>
      </c>
      <c r="T254">
        <v>2014</v>
      </c>
    </row>
    <row r="255" spans="1:20" x14ac:dyDescent="0.3">
      <c r="A255" t="s">
        <v>357</v>
      </c>
      <c r="B255" t="s">
        <v>125</v>
      </c>
      <c r="C255">
        <v>2015</v>
      </c>
      <c r="D255" t="s">
        <v>372</v>
      </c>
      <c r="E255" t="s">
        <v>307</v>
      </c>
      <c r="F255" s="5" t="s">
        <v>997</v>
      </c>
      <c r="G255" s="5" t="s">
        <v>998</v>
      </c>
      <c r="H255" t="s">
        <v>360</v>
      </c>
      <c r="I255" t="s">
        <v>945</v>
      </c>
      <c r="J255" s="23" t="s">
        <v>977</v>
      </c>
      <c r="K255" s="29">
        <v>420</v>
      </c>
      <c r="L255" s="23">
        <f t="shared" si="16"/>
        <v>-1</v>
      </c>
      <c r="M255">
        <v>0.6</v>
      </c>
      <c r="N255" t="str">
        <f t="shared" si="15"/>
        <v>2014</v>
      </c>
      <c r="O255">
        <v>0.25</v>
      </c>
      <c r="P255">
        <f t="shared" si="14"/>
        <v>0</v>
      </c>
      <c r="Q255">
        <v>195443</v>
      </c>
      <c r="T255">
        <v>2014</v>
      </c>
    </row>
    <row r="256" spans="1:20" x14ac:dyDescent="0.3">
      <c r="A256" t="s">
        <v>735</v>
      </c>
      <c r="B256" t="s">
        <v>12</v>
      </c>
      <c r="C256" s="1">
        <v>2015</v>
      </c>
      <c r="D256" s="1" t="s">
        <v>19</v>
      </c>
      <c r="E256" s="1" t="s">
        <v>739</v>
      </c>
      <c r="F256" s="5" t="s">
        <v>985</v>
      </c>
      <c r="G256" s="5" t="s">
        <v>986</v>
      </c>
      <c r="H256" s="3"/>
      <c r="I256" s="1" t="s">
        <v>741</v>
      </c>
      <c r="J256" s="23" t="s">
        <v>977</v>
      </c>
      <c r="K256" s="29">
        <v>19115</v>
      </c>
      <c r="L256" s="23">
        <f t="shared" si="16"/>
        <v>-1</v>
      </c>
      <c r="M256" s="1">
        <v>1.1299999999999999</v>
      </c>
      <c r="N256" t="str">
        <f t="shared" si="15"/>
        <v>2013</v>
      </c>
      <c r="O256" s="1">
        <v>1</v>
      </c>
      <c r="P256">
        <f t="shared" si="14"/>
        <v>0</v>
      </c>
      <c r="Q256" s="1">
        <v>75600</v>
      </c>
      <c r="R256" s="1">
        <v>26250</v>
      </c>
      <c r="S256" s="1">
        <v>0.13</v>
      </c>
      <c r="T256" s="1">
        <v>2013</v>
      </c>
    </row>
    <row r="257" spans="1:20" x14ac:dyDescent="0.3">
      <c r="A257" t="s">
        <v>735</v>
      </c>
      <c r="B257" t="s">
        <v>12</v>
      </c>
      <c r="C257">
        <v>2015</v>
      </c>
      <c r="D257" s="1" t="s">
        <v>19</v>
      </c>
      <c r="E257" s="1" t="s">
        <v>739</v>
      </c>
      <c r="F257" s="5" t="s">
        <v>985</v>
      </c>
      <c r="G257" s="5" t="s">
        <v>986</v>
      </c>
      <c r="I257" t="s">
        <v>742</v>
      </c>
      <c r="J257" s="23" t="s">
        <v>977</v>
      </c>
      <c r="K257" s="29">
        <v>18098</v>
      </c>
      <c r="L257" s="23">
        <f t="shared" si="16"/>
        <v>-1</v>
      </c>
      <c r="M257">
        <v>1.63</v>
      </c>
      <c r="N257" t="str">
        <f t="shared" si="15"/>
        <v>2014</v>
      </c>
      <c r="O257">
        <v>2</v>
      </c>
      <c r="P257">
        <f t="shared" si="14"/>
        <v>0</v>
      </c>
      <c r="Q257">
        <v>75600</v>
      </c>
      <c r="R257">
        <v>26250</v>
      </c>
      <c r="S257">
        <v>0.15</v>
      </c>
      <c r="T257">
        <v>2014</v>
      </c>
    </row>
    <row r="258" spans="1:20" x14ac:dyDescent="0.3">
      <c r="B258" s="20" t="s">
        <v>107</v>
      </c>
      <c r="C258" s="20">
        <v>2010</v>
      </c>
      <c r="D258" s="20" t="s">
        <v>19</v>
      </c>
      <c r="E258" s="20" t="s">
        <v>108</v>
      </c>
      <c r="F258" s="20" t="s">
        <v>999</v>
      </c>
      <c r="G258" s="20" t="s">
        <v>998</v>
      </c>
      <c r="H258" s="20" t="s">
        <v>114</v>
      </c>
      <c r="I258" s="20" t="s">
        <v>116</v>
      </c>
      <c r="J258" s="23" t="s">
        <v>977</v>
      </c>
      <c r="K258" s="29">
        <v>-1</v>
      </c>
      <c r="L258" s="23" t="str">
        <f t="shared" si="16"/>
        <v>12</v>
      </c>
      <c r="M258" s="20">
        <v>1.87</v>
      </c>
      <c r="N258" t="str">
        <f t="shared" si="15"/>
        <v>2008</v>
      </c>
      <c r="O258" s="20">
        <v>1</v>
      </c>
      <c r="P258">
        <f t="shared" ref="P258:P321" si="18">IFERROR(IF(AND(K258&gt;0,L258&gt;0,M258&gt;0,N258&gt;0,O258&gt;0),1,0),0)</f>
        <v>0</v>
      </c>
      <c r="R258" s="20">
        <v>40007</v>
      </c>
      <c r="S258" s="20">
        <v>0.14000000000000001</v>
      </c>
      <c r="T258" s="20">
        <v>2008</v>
      </c>
    </row>
    <row r="259" spans="1:20" x14ac:dyDescent="0.3">
      <c r="B259" s="20" t="s">
        <v>107</v>
      </c>
      <c r="C259" s="20">
        <v>2010</v>
      </c>
      <c r="D259" s="20" t="s">
        <v>19</v>
      </c>
      <c r="E259" s="20" t="s">
        <v>108</v>
      </c>
      <c r="F259" s="20" t="s">
        <v>999</v>
      </c>
      <c r="G259" s="20" t="s">
        <v>998</v>
      </c>
      <c r="H259" s="20" t="s">
        <v>114</v>
      </c>
      <c r="I259" s="20" t="s">
        <v>116</v>
      </c>
      <c r="J259" s="23" t="s">
        <v>977</v>
      </c>
      <c r="K259" s="29">
        <v>-1</v>
      </c>
      <c r="L259" s="23" t="str">
        <f t="shared" si="16"/>
        <v>12</v>
      </c>
      <c r="M259" s="20">
        <v>2.2799999999999998</v>
      </c>
      <c r="N259" t="str">
        <f t="shared" ref="N259:N322" si="19">RIGHT(T259,4)</f>
        <v>2008</v>
      </c>
      <c r="O259" s="20">
        <v>2</v>
      </c>
      <c r="P259">
        <f t="shared" si="18"/>
        <v>0</v>
      </c>
      <c r="R259" s="20">
        <v>40007</v>
      </c>
      <c r="S259" s="20">
        <v>0.14000000000000001</v>
      </c>
      <c r="T259" s="20">
        <v>2008</v>
      </c>
    </row>
    <row r="260" spans="1:20" x14ac:dyDescent="0.3">
      <c r="B260" s="20" t="s">
        <v>107</v>
      </c>
      <c r="C260" s="20">
        <v>2010</v>
      </c>
      <c r="D260" s="20" t="s">
        <v>19</v>
      </c>
      <c r="E260" s="20" t="s">
        <v>108</v>
      </c>
      <c r="F260" s="20" t="s">
        <v>999</v>
      </c>
      <c r="G260" s="20" t="s">
        <v>998</v>
      </c>
      <c r="H260" s="20" t="s">
        <v>115</v>
      </c>
      <c r="I260" s="20" t="s">
        <v>116</v>
      </c>
      <c r="J260" s="23" t="s">
        <v>977</v>
      </c>
      <c r="K260" s="29">
        <v>-1</v>
      </c>
      <c r="L260" s="23" t="str">
        <f t="shared" si="16"/>
        <v>4</v>
      </c>
      <c r="M260" s="20">
        <v>1.28</v>
      </c>
      <c r="N260" t="str">
        <f t="shared" si="19"/>
        <v>2008</v>
      </c>
      <c r="O260" s="20">
        <v>1</v>
      </c>
      <c r="P260">
        <f t="shared" si="18"/>
        <v>0</v>
      </c>
      <c r="R260" s="20">
        <v>40007</v>
      </c>
      <c r="S260" s="20">
        <v>0.23</v>
      </c>
      <c r="T260" s="20">
        <v>2008</v>
      </c>
    </row>
    <row r="261" spans="1:20" x14ac:dyDescent="0.3">
      <c r="B261" s="20" t="s">
        <v>107</v>
      </c>
      <c r="C261" s="20">
        <v>2010</v>
      </c>
      <c r="D261" s="20" t="s">
        <v>19</v>
      </c>
      <c r="E261" s="20" t="s">
        <v>108</v>
      </c>
      <c r="F261" s="20" t="s">
        <v>999</v>
      </c>
      <c r="G261" s="20" t="s">
        <v>998</v>
      </c>
      <c r="H261" s="20" t="s">
        <v>115</v>
      </c>
      <c r="I261" s="20" t="s">
        <v>116</v>
      </c>
      <c r="J261" s="23" t="s">
        <v>977</v>
      </c>
      <c r="K261" s="29">
        <v>-1</v>
      </c>
      <c r="L261" s="23" t="str">
        <f t="shared" si="16"/>
        <v>4</v>
      </c>
      <c r="M261" s="20">
        <v>1.25</v>
      </c>
      <c r="N261" t="str">
        <f t="shared" si="19"/>
        <v>2008</v>
      </c>
      <c r="O261" s="20">
        <v>2</v>
      </c>
      <c r="P261">
        <f t="shared" si="18"/>
        <v>0</v>
      </c>
      <c r="R261" s="20">
        <v>40007</v>
      </c>
      <c r="S261" s="20">
        <v>0.24</v>
      </c>
      <c r="T261" s="20">
        <v>2008</v>
      </c>
    </row>
    <row r="262" spans="1:20" x14ac:dyDescent="0.3">
      <c r="B262" s="20" t="s">
        <v>107</v>
      </c>
      <c r="C262" s="20">
        <v>2010</v>
      </c>
      <c r="D262" s="20" t="s">
        <v>3</v>
      </c>
      <c r="E262" s="20" t="s">
        <v>108</v>
      </c>
      <c r="F262" s="20" t="s">
        <v>999</v>
      </c>
      <c r="G262" s="20" t="s">
        <v>998</v>
      </c>
      <c r="H262" s="20" t="s">
        <v>114</v>
      </c>
      <c r="I262" s="20" t="s">
        <v>116</v>
      </c>
      <c r="J262" s="23" t="s">
        <v>977</v>
      </c>
      <c r="K262" s="29">
        <v>-1</v>
      </c>
      <c r="L262" s="23" t="str">
        <f t="shared" si="16"/>
        <v>12</v>
      </c>
      <c r="M262" s="20">
        <v>1.24</v>
      </c>
      <c r="N262" t="str">
        <f t="shared" si="19"/>
        <v>2008</v>
      </c>
      <c r="O262" s="20">
        <v>1</v>
      </c>
      <c r="P262">
        <f t="shared" si="18"/>
        <v>0</v>
      </c>
      <c r="R262" s="20">
        <v>40007</v>
      </c>
      <c r="S262" s="20">
        <v>0.17</v>
      </c>
      <c r="T262" s="20">
        <v>2008</v>
      </c>
    </row>
    <row r="263" spans="1:20" x14ac:dyDescent="0.3">
      <c r="B263" s="20" t="s">
        <v>107</v>
      </c>
      <c r="C263" s="20">
        <v>2010</v>
      </c>
      <c r="D263" s="20" t="s">
        <v>3</v>
      </c>
      <c r="E263" s="20" t="s">
        <v>108</v>
      </c>
      <c r="F263" s="20" t="s">
        <v>999</v>
      </c>
      <c r="G263" s="20" t="s">
        <v>998</v>
      </c>
      <c r="H263" s="20" t="s">
        <v>114</v>
      </c>
      <c r="I263" s="20" t="s">
        <v>116</v>
      </c>
      <c r="J263" s="23" t="s">
        <v>977</v>
      </c>
      <c r="K263" s="29">
        <v>-1</v>
      </c>
      <c r="L263" s="23" t="str">
        <f t="shared" ref="L263:L326" si="20">IF(ISNUMBER(FIND("Bi-monthly",H263)),"6", IF(ISNUMBER(FIND("Monthly",H263)), "12", IF(OR(ISNUMBER(SEARCH("Quarterly",H263)), ISNUMBER(SEARCH("four",H263))), "4", -1)))</f>
        <v>12</v>
      </c>
      <c r="M263" s="20">
        <v>1.56</v>
      </c>
      <c r="N263" t="str">
        <f t="shared" si="19"/>
        <v>2008</v>
      </c>
      <c r="O263" s="20">
        <v>2</v>
      </c>
      <c r="P263">
        <f t="shared" si="18"/>
        <v>0</v>
      </c>
      <c r="R263" s="20">
        <v>40007</v>
      </c>
      <c r="S263" s="20">
        <v>0.17</v>
      </c>
      <c r="T263" s="20">
        <v>2008</v>
      </c>
    </row>
    <row r="264" spans="1:20" x14ac:dyDescent="0.3">
      <c r="B264" s="20" t="s">
        <v>107</v>
      </c>
      <c r="C264" s="20">
        <v>2010</v>
      </c>
      <c r="D264" s="20" t="s">
        <v>3</v>
      </c>
      <c r="E264" s="20" t="s">
        <v>108</v>
      </c>
      <c r="F264" s="20" t="s">
        <v>999</v>
      </c>
      <c r="G264" s="20" t="s">
        <v>998</v>
      </c>
      <c r="H264" s="20" t="s">
        <v>115</v>
      </c>
      <c r="I264" s="20" t="s">
        <v>116</v>
      </c>
      <c r="J264" s="23" t="s">
        <v>977</v>
      </c>
      <c r="K264" s="29">
        <v>-1</v>
      </c>
      <c r="L264" s="23" t="str">
        <f t="shared" si="20"/>
        <v>4</v>
      </c>
      <c r="M264" s="20">
        <v>0.99</v>
      </c>
      <c r="N264" t="str">
        <f t="shared" si="19"/>
        <v>2008</v>
      </c>
      <c r="O264" s="20">
        <v>1</v>
      </c>
      <c r="P264">
        <f t="shared" si="18"/>
        <v>0</v>
      </c>
      <c r="R264" s="20">
        <v>40007</v>
      </c>
      <c r="S264" s="20">
        <v>0.28999999999999998</v>
      </c>
      <c r="T264" s="20">
        <v>2008</v>
      </c>
    </row>
    <row r="265" spans="1:20" x14ac:dyDescent="0.3">
      <c r="B265" s="20" t="s">
        <v>107</v>
      </c>
      <c r="C265" s="20">
        <v>2010</v>
      </c>
      <c r="D265" s="20" t="s">
        <v>3</v>
      </c>
      <c r="E265" s="20" t="s">
        <v>108</v>
      </c>
      <c r="F265" s="20" t="s">
        <v>999</v>
      </c>
      <c r="G265" s="20" t="s">
        <v>998</v>
      </c>
      <c r="H265" s="20" t="s">
        <v>115</v>
      </c>
      <c r="I265" s="20" t="s">
        <v>116</v>
      </c>
      <c r="J265" s="23" t="s">
        <v>977</v>
      </c>
      <c r="K265" s="29">
        <v>-1</v>
      </c>
      <c r="L265" s="23" t="str">
        <f t="shared" si="20"/>
        <v>4</v>
      </c>
      <c r="M265" s="20">
        <v>1.21</v>
      </c>
      <c r="N265" t="str">
        <f t="shared" si="19"/>
        <v>2008</v>
      </c>
      <c r="O265" s="20">
        <v>2</v>
      </c>
      <c r="P265">
        <f t="shared" si="18"/>
        <v>0</v>
      </c>
      <c r="R265" s="20">
        <v>40007</v>
      </c>
      <c r="S265" s="20">
        <v>0.28000000000000003</v>
      </c>
      <c r="T265" s="20">
        <v>2008</v>
      </c>
    </row>
    <row r="266" spans="1:20" x14ac:dyDescent="0.3">
      <c r="B266" t="s">
        <v>107</v>
      </c>
      <c r="C266">
        <v>2010</v>
      </c>
      <c r="D266" t="s">
        <v>19</v>
      </c>
      <c r="E266" t="s">
        <v>108</v>
      </c>
      <c r="F266" s="20" t="s">
        <v>999</v>
      </c>
      <c r="G266" s="20" t="s">
        <v>998</v>
      </c>
      <c r="H266" t="s">
        <v>122</v>
      </c>
      <c r="I266" t="s">
        <v>951</v>
      </c>
      <c r="J266" s="23" t="s">
        <v>977</v>
      </c>
      <c r="K266" s="29">
        <v>11099</v>
      </c>
      <c r="L266" s="23" t="str">
        <f t="shared" si="20"/>
        <v>12</v>
      </c>
      <c r="M266">
        <v>1.71</v>
      </c>
      <c r="N266" t="str">
        <f t="shared" si="19"/>
        <v>2008</v>
      </c>
      <c r="O266">
        <v>1</v>
      </c>
      <c r="P266">
        <f t="shared" si="18"/>
        <v>1</v>
      </c>
      <c r="Q266">
        <v>31618</v>
      </c>
      <c r="R266">
        <v>40007</v>
      </c>
      <c r="S266">
        <v>0.12</v>
      </c>
      <c r="T266">
        <v>2008</v>
      </c>
    </row>
    <row r="267" spans="1:20" x14ac:dyDescent="0.3">
      <c r="B267" t="s">
        <v>107</v>
      </c>
      <c r="C267">
        <v>2010</v>
      </c>
      <c r="D267" t="s">
        <v>19</v>
      </c>
      <c r="E267" t="s">
        <v>108</v>
      </c>
      <c r="F267" s="20" t="s">
        <v>999</v>
      </c>
      <c r="G267" s="20" t="s">
        <v>998</v>
      </c>
      <c r="H267" t="s">
        <v>122</v>
      </c>
      <c r="I267" t="s">
        <v>952</v>
      </c>
      <c r="J267" s="23" t="s">
        <v>977</v>
      </c>
      <c r="K267" s="29">
        <v>11105</v>
      </c>
      <c r="L267" s="23" t="str">
        <f t="shared" si="20"/>
        <v>12</v>
      </c>
      <c r="M267">
        <v>2</v>
      </c>
      <c r="N267" t="str">
        <f t="shared" si="19"/>
        <v>2008</v>
      </c>
      <c r="O267">
        <v>2</v>
      </c>
      <c r="P267">
        <f t="shared" si="18"/>
        <v>1</v>
      </c>
      <c r="Q267">
        <v>31618</v>
      </c>
      <c r="R267">
        <v>40007</v>
      </c>
      <c r="S267">
        <v>0.12</v>
      </c>
      <c r="T267">
        <v>2008</v>
      </c>
    </row>
    <row r="268" spans="1:20" x14ac:dyDescent="0.3">
      <c r="B268" t="s">
        <v>107</v>
      </c>
      <c r="C268">
        <v>2010</v>
      </c>
      <c r="D268" t="s">
        <v>3</v>
      </c>
      <c r="E268" t="s">
        <v>108</v>
      </c>
      <c r="F268" s="20" t="s">
        <v>999</v>
      </c>
      <c r="G268" s="20" t="s">
        <v>998</v>
      </c>
      <c r="H268" t="s">
        <v>122</v>
      </c>
      <c r="I268" t="s">
        <v>953</v>
      </c>
      <c r="J268" s="23" t="s">
        <v>977</v>
      </c>
      <c r="K268" s="29">
        <v>965.81</v>
      </c>
      <c r="L268" s="23" t="str">
        <f t="shared" si="20"/>
        <v>12</v>
      </c>
      <c r="M268">
        <v>1.17</v>
      </c>
      <c r="N268" t="str">
        <f t="shared" si="19"/>
        <v>2008</v>
      </c>
      <c r="O268">
        <v>1</v>
      </c>
      <c r="P268">
        <f t="shared" si="18"/>
        <v>1</v>
      </c>
      <c r="Q268">
        <v>31619</v>
      </c>
      <c r="R268">
        <v>40007</v>
      </c>
      <c r="S268">
        <v>0.15</v>
      </c>
      <c r="T268">
        <v>2008</v>
      </c>
    </row>
    <row r="269" spans="1:20" x14ac:dyDescent="0.3">
      <c r="B269" t="s">
        <v>107</v>
      </c>
      <c r="C269">
        <v>2010</v>
      </c>
      <c r="D269" t="s">
        <v>3</v>
      </c>
      <c r="E269" t="s">
        <v>108</v>
      </c>
      <c r="F269" s="20" t="s">
        <v>999</v>
      </c>
      <c r="G269" s="20" t="s">
        <v>998</v>
      </c>
      <c r="H269" t="s">
        <v>122</v>
      </c>
      <c r="I269" t="s">
        <v>954</v>
      </c>
      <c r="J269" s="23" t="s">
        <v>977</v>
      </c>
      <c r="K269" s="29">
        <v>958.9</v>
      </c>
      <c r="L269" s="23" t="str">
        <f t="shared" si="20"/>
        <v>12</v>
      </c>
      <c r="M269">
        <v>1.46</v>
      </c>
      <c r="N269" t="str">
        <f t="shared" si="19"/>
        <v>2008</v>
      </c>
      <c r="O269">
        <v>2</v>
      </c>
      <c r="P269">
        <f t="shared" si="18"/>
        <v>1</v>
      </c>
      <c r="Q269">
        <v>31619</v>
      </c>
      <c r="R269">
        <v>40007</v>
      </c>
      <c r="S269">
        <v>0.14000000000000001</v>
      </c>
      <c r="T269">
        <v>2008</v>
      </c>
    </row>
    <row r="270" spans="1:20" x14ac:dyDescent="0.3">
      <c r="B270" s="5" t="s">
        <v>107</v>
      </c>
      <c r="C270" s="5">
        <v>2012</v>
      </c>
      <c r="D270" s="5" t="s">
        <v>19</v>
      </c>
      <c r="E270" s="5" t="s">
        <v>108</v>
      </c>
      <c r="F270" s="20" t="s">
        <v>999</v>
      </c>
      <c r="G270" s="20" t="s">
        <v>998</v>
      </c>
      <c r="H270" s="5" t="s">
        <v>121</v>
      </c>
      <c r="I270" s="5" t="s">
        <v>955</v>
      </c>
      <c r="J270" s="23" t="s">
        <v>977</v>
      </c>
      <c r="K270" s="29">
        <v>10726.42</v>
      </c>
      <c r="L270" s="23" t="str">
        <f t="shared" si="20"/>
        <v>4</v>
      </c>
      <c r="M270" s="5">
        <v>2.8</v>
      </c>
      <c r="N270" t="str">
        <f t="shared" si="19"/>
        <v>2008</v>
      </c>
      <c r="O270" s="5">
        <v>3</v>
      </c>
      <c r="P270">
        <f t="shared" si="18"/>
        <v>1</v>
      </c>
      <c r="Q270" s="5">
        <v>26590</v>
      </c>
      <c r="R270" s="5">
        <v>33693</v>
      </c>
      <c r="S270" s="5">
        <v>0.44</v>
      </c>
      <c r="T270" s="5">
        <v>2008</v>
      </c>
    </row>
    <row r="271" spans="1:20" x14ac:dyDescent="0.3">
      <c r="B271" s="20" t="s">
        <v>107</v>
      </c>
      <c r="C271" s="20">
        <v>2012</v>
      </c>
      <c r="D271" s="20" t="s">
        <v>19</v>
      </c>
      <c r="E271" s="20" t="s">
        <v>108</v>
      </c>
      <c r="F271" s="20" t="s">
        <v>999</v>
      </c>
      <c r="G271" s="20" t="s">
        <v>998</v>
      </c>
      <c r="H271" s="20" t="s">
        <v>38</v>
      </c>
      <c r="I271" s="20" t="s">
        <v>116</v>
      </c>
      <c r="J271" s="23" t="s">
        <v>977</v>
      </c>
      <c r="K271" s="29">
        <v>-1</v>
      </c>
      <c r="L271" s="23">
        <f t="shared" si="20"/>
        <v>-1</v>
      </c>
      <c r="M271" s="20">
        <v>1.7</v>
      </c>
      <c r="N271" t="str">
        <f t="shared" si="19"/>
        <v>2008</v>
      </c>
      <c r="O271" s="20">
        <v>2</v>
      </c>
      <c r="P271">
        <f t="shared" si="18"/>
        <v>0</v>
      </c>
      <c r="Q271" s="20">
        <v>8841</v>
      </c>
      <c r="R271" s="20">
        <v>33693</v>
      </c>
      <c r="S271" s="20">
        <v>0.56999999999999995</v>
      </c>
      <c r="T271" s="20">
        <v>2008</v>
      </c>
    </row>
    <row r="272" spans="1:20" x14ac:dyDescent="0.3">
      <c r="B272" s="5" t="s">
        <v>107</v>
      </c>
      <c r="C272" s="5">
        <v>2012</v>
      </c>
      <c r="D272" s="5" t="s">
        <v>3</v>
      </c>
      <c r="E272" s="5" t="s">
        <v>108</v>
      </c>
      <c r="F272" s="20" t="s">
        <v>999</v>
      </c>
      <c r="G272" s="20" t="s">
        <v>998</v>
      </c>
      <c r="H272" s="5" t="s">
        <v>121</v>
      </c>
      <c r="I272" s="5" t="s">
        <v>956</v>
      </c>
      <c r="J272" s="23" t="s">
        <v>977</v>
      </c>
      <c r="K272" s="29">
        <v>976.92</v>
      </c>
      <c r="L272" s="23" t="str">
        <f t="shared" si="20"/>
        <v>4</v>
      </c>
      <c r="M272" s="5">
        <v>1.3</v>
      </c>
      <c r="N272" t="str">
        <f t="shared" si="19"/>
        <v>2008</v>
      </c>
      <c r="O272" s="5">
        <v>3</v>
      </c>
      <c r="P272">
        <f t="shared" si="18"/>
        <v>1</v>
      </c>
      <c r="Q272" s="5">
        <v>26590</v>
      </c>
      <c r="R272" s="5">
        <v>33693</v>
      </c>
      <c r="S272" s="5">
        <v>0.28999999999999998</v>
      </c>
      <c r="T272" s="5">
        <v>2008</v>
      </c>
    </row>
    <row r="273" spans="2:20" x14ac:dyDescent="0.3">
      <c r="B273" s="20" t="s">
        <v>107</v>
      </c>
      <c r="C273" s="20">
        <v>2012</v>
      </c>
      <c r="D273" s="20" t="s">
        <v>3</v>
      </c>
      <c r="E273" s="20" t="s">
        <v>108</v>
      </c>
      <c r="F273" s="20" t="s">
        <v>999</v>
      </c>
      <c r="G273" s="20" t="s">
        <v>998</v>
      </c>
      <c r="H273" s="20" t="s">
        <v>38</v>
      </c>
      <c r="I273" s="20" t="s">
        <v>116</v>
      </c>
      <c r="J273" s="23" t="s">
        <v>977</v>
      </c>
      <c r="K273" s="29">
        <v>-1</v>
      </c>
      <c r="L273" s="23">
        <f t="shared" si="20"/>
        <v>-1</v>
      </c>
      <c r="M273" s="20">
        <v>0.9</v>
      </c>
      <c r="N273" t="str">
        <f t="shared" si="19"/>
        <v>2008</v>
      </c>
      <c r="O273" s="20">
        <v>2</v>
      </c>
      <c r="P273">
        <f t="shared" si="18"/>
        <v>0</v>
      </c>
      <c r="Q273" s="20">
        <v>8841</v>
      </c>
      <c r="R273" s="20">
        <v>33693</v>
      </c>
      <c r="S273" s="20">
        <v>0.25</v>
      </c>
      <c r="T273" s="20">
        <v>2008</v>
      </c>
    </row>
    <row r="274" spans="2:20" x14ac:dyDescent="0.3">
      <c r="B274" t="s">
        <v>125</v>
      </c>
      <c r="C274">
        <v>2013</v>
      </c>
      <c r="D274" t="s">
        <v>19</v>
      </c>
      <c r="E274" t="s">
        <v>108</v>
      </c>
      <c r="F274" s="20" t="s">
        <v>999</v>
      </c>
      <c r="G274" s="20" t="s">
        <v>998</v>
      </c>
      <c r="H274" t="s">
        <v>121</v>
      </c>
      <c r="I274" t="s">
        <v>957</v>
      </c>
      <c r="J274" s="23" t="s">
        <v>977</v>
      </c>
      <c r="K274" s="29">
        <v>10833.33</v>
      </c>
      <c r="L274" s="23" t="str">
        <f t="shared" si="20"/>
        <v>4</v>
      </c>
      <c r="M274">
        <v>3</v>
      </c>
      <c r="N274" t="str">
        <f t="shared" si="19"/>
        <v>2008</v>
      </c>
      <c r="O274">
        <v>4</v>
      </c>
      <c r="P274">
        <f t="shared" si="18"/>
        <v>1</v>
      </c>
      <c r="Q274">
        <v>16694</v>
      </c>
      <c r="R274">
        <v>31735</v>
      </c>
      <c r="S274">
        <v>0.48</v>
      </c>
      <c r="T274">
        <v>2008</v>
      </c>
    </row>
    <row r="275" spans="2:20" x14ac:dyDescent="0.3">
      <c r="B275" s="20" t="s">
        <v>125</v>
      </c>
      <c r="C275" s="20">
        <v>2013</v>
      </c>
      <c r="D275" s="20" t="s">
        <v>19</v>
      </c>
      <c r="E275" s="20" t="s">
        <v>108</v>
      </c>
      <c r="F275" s="20" t="s">
        <v>999</v>
      </c>
      <c r="G275" s="20" t="s">
        <v>998</v>
      </c>
      <c r="H275" s="20" t="s">
        <v>38</v>
      </c>
      <c r="I275" s="20" t="s">
        <v>116</v>
      </c>
      <c r="J275" s="23" t="s">
        <v>977</v>
      </c>
      <c r="K275" s="29">
        <v>-1</v>
      </c>
      <c r="L275" s="23">
        <f t="shared" si="20"/>
        <v>-1</v>
      </c>
      <c r="M275" s="20">
        <v>1.5</v>
      </c>
      <c r="N275" t="str">
        <f t="shared" si="19"/>
        <v>2008</v>
      </c>
      <c r="O275" s="20">
        <v>2</v>
      </c>
      <c r="P275">
        <f t="shared" si="18"/>
        <v>0</v>
      </c>
      <c r="Q275" s="20">
        <v>5976</v>
      </c>
      <c r="R275" s="20">
        <v>31735</v>
      </c>
      <c r="S275" s="20">
        <v>0.62</v>
      </c>
      <c r="T275" s="20">
        <v>2008</v>
      </c>
    </row>
    <row r="276" spans="2:20" x14ac:dyDescent="0.3">
      <c r="B276" t="s">
        <v>125</v>
      </c>
      <c r="C276">
        <v>2013</v>
      </c>
      <c r="D276" t="s">
        <v>3</v>
      </c>
      <c r="E276" t="s">
        <v>108</v>
      </c>
      <c r="F276" s="20" t="s">
        <v>999</v>
      </c>
      <c r="G276" s="20" t="s">
        <v>998</v>
      </c>
      <c r="H276" t="s">
        <v>121</v>
      </c>
      <c r="I276" t="s">
        <v>958</v>
      </c>
      <c r="J276" s="23" t="s">
        <v>977</v>
      </c>
      <c r="K276" s="29">
        <v>893.33</v>
      </c>
      <c r="L276" s="23" t="str">
        <f t="shared" si="20"/>
        <v>4</v>
      </c>
      <c r="M276">
        <v>1.5</v>
      </c>
      <c r="N276" t="str">
        <f t="shared" si="19"/>
        <v>2008</v>
      </c>
      <c r="O276">
        <v>4</v>
      </c>
      <c r="P276">
        <f t="shared" si="18"/>
        <v>1</v>
      </c>
      <c r="Q276">
        <v>16694</v>
      </c>
      <c r="R276">
        <v>31735</v>
      </c>
      <c r="S276">
        <v>0.32</v>
      </c>
      <c r="T276">
        <v>2008</v>
      </c>
    </row>
    <row r="277" spans="2:20" x14ac:dyDescent="0.3">
      <c r="B277" s="20" t="s">
        <v>125</v>
      </c>
      <c r="C277" s="20">
        <v>2013</v>
      </c>
      <c r="D277" s="20" t="s">
        <v>3</v>
      </c>
      <c r="E277" s="20" t="s">
        <v>108</v>
      </c>
      <c r="F277" s="20" t="s">
        <v>999</v>
      </c>
      <c r="G277" s="20" t="s">
        <v>998</v>
      </c>
      <c r="H277" s="20" t="s">
        <v>38</v>
      </c>
      <c r="I277" s="20" t="s">
        <v>116</v>
      </c>
      <c r="J277" s="23" t="s">
        <v>977</v>
      </c>
      <c r="K277" s="29">
        <v>-1</v>
      </c>
      <c r="L277" s="23">
        <f t="shared" si="20"/>
        <v>-1</v>
      </c>
      <c r="M277" s="20">
        <v>1.3</v>
      </c>
      <c r="N277" t="str">
        <f t="shared" si="19"/>
        <v>2008</v>
      </c>
      <c r="O277" s="20">
        <v>2</v>
      </c>
      <c r="P277">
        <f t="shared" si="18"/>
        <v>0</v>
      </c>
      <c r="Q277" s="20">
        <v>8324</v>
      </c>
      <c r="R277" s="20">
        <v>31735</v>
      </c>
      <c r="S277" s="20">
        <v>0.38</v>
      </c>
      <c r="T277" s="20">
        <v>2008</v>
      </c>
    </row>
    <row r="278" spans="2:20" x14ac:dyDescent="0.3">
      <c r="B278" s="5" t="s">
        <v>125</v>
      </c>
      <c r="C278" s="5">
        <v>2014</v>
      </c>
      <c r="D278" s="5" t="s">
        <v>19</v>
      </c>
      <c r="E278" s="5" t="s">
        <v>108</v>
      </c>
      <c r="F278" s="20" t="s">
        <v>999</v>
      </c>
      <c r="G278" s="20" t="s">
        <v>998</v>
      </c>
      <c r="H278" s="5" t="s">
        <v>121</v>
      </c>
      <c r="I278" s="5" t="s">
        <v>959</v>
      </c>
      <c r="J278" s="23" t="s">
        <v>977</v>
      </c>
      <c r="K278" s="29">
        <v>10193.33</v>
      </c>
      <c r="L278" s="23" t="str">
        <f t="shared" si="20"/>
        <v>4</v>
      </c>
      <c r="M278" s="5">
        <v>3</v>
      </c>
      <c r="N278" t="str">
        <f t="shared" si="19"/>
        <v>2008</v>
      </c>
      <c r="O278" s="5">
        <v>5</v>
      </c>
      <c r="P278">
        <f t="shared" si="18"/>
        <v>1</v>
      </c>
      <c r="Q278" s="5">
        <v>15648</v>
      </c>
      <c r="R278" s="5">
        <v>29576</v>
      </c>
      <c r="S278" s="5">
        <v>0.56000000000000005</v>
      </c>
      <c r="T278" s="5">
        <v>2008</v>
      </c>
    </row>
    <row r="279" spans="2:20" x14ac:dyDescent="0.3">
      <c r="B279" s="20" t="s">
        <v>125</v>
      </c>
      <c r="C279" s="20">
        <v>2014</v>
      </c>
      <c r="D279" s="20" t="s">
        <v>19</v>
      </c>
      <c r="E279" s="20" t="s">
        <v>108</v>
      </c>
      <c r="F279" s="20" t="s">
        <v>999</v>
      </c>
      <c r="G279" s="20" t="s">
        <v>998</v>
      </c>
      <c r="H279" s="20" t="s">
        <v>38</v>
      </c>
      <c r="I279" s="20" t="s">
        <v>116</v>
      </c>
      <c r="J279" s="23" t="s">
        <v>977</v>
      </c>
      <c r="K279" s="29">
        <v>-1</v>
      </c>
      <c r="L279" s="23">
        <f t="shared" si="20"/>
        <v>-1</v>
      </c>
      <c r="M279" s="20">
        <v>1.1000000000000001</v>
      </c>
      <c r="N279" t="str">
        <f t="shared" si="19"/>
        <v>2008</v>
      </c>
      <c r="O279" s="20">
        <v>2</v>
      </c>
      <c r="P279">
        <f t="shared" si="18"/>
        <v>0</v>
      </c>
      <c r="Q279" s="20">
        <v>7796</v>
      </c>
      <c r="R279" s="20">
        <v>29576</v>
      </c>
      <c r="S279" s="20">
        <v>0.75</v>
      </c>
      <c r="T279" s="20">
        <v>2008</v>
      </c>
    </row>
    <row r="280" spans="2:20" x14ac:dyDescent="0.3">
      <c r="B280" s="5" t="s">
        <v>125</v>
      </c>
      <c r="C280" s="5">
        <v>2014</v>
      </c>
      <c r="D280" s="5" t="s">
        <v>3</v>
      </c>
      <c r="E280" s="5" t="s">
        <v>108</v>
      </c>
      <c r="F280" s="20" t="s">
        <v>999</v>
      </c>
      <c r="G280" s="20" t="s">
        <v>998</v>
      </c>
      <c r="H280" s="5" t="s">
        <v>121</v>
      </c>
      <c r="I280" s="5" t="s">
        <v>960</v>
      </c>
      <c r="J280" s="23" t="s">
        <v>977</v>
      </c>
      <c r="K280" s="29">
        <v>737.5</v>
      </c>
      <c r="L280" s="23" t="str">
        <f t="shared" si="20"/>
        <v>4</v>
      </c>
      <c r="M280" s="5">
        <v>1.6</v>
      </c>
      <c r="N280" t="str">
        <f t="shared" si="19"/>
        <v>2008</v>
      </c>
      <c r="O280" s="5">
        <v>5</v>
      </c>
      <c r="P280">
        <f t="shared" si="18"/>
        <v>1</v>
      </c>
      <c r="Q280" s="5">
        <v>15648</v>
      </c>
      <c r="R280" s="5">
        <v>29576</v>
      </c>
      <c r="S280" s="5">
        <v>0.45</v>
      </c>
      <c r="T280" s="5">
        <v>2008</v>
      </c>
    </row>
    <row r="281" spans="2:20" x14ac:dyDescent="0.3">
      <c r="B281" s="20" t="s">
        <v>125</v>
      </c>
      <c r="C281" s="20">
        <v>2014</v>
      </c>
      <c r="D281" s="20" t="s">
        <v>3</v>
      </c>
      <c r="E281" s="20" t="s">
        <v>108</v>
      </c>
      <c r="F281" s="20" t="s">
        <v>999</v>
      </c>
      <c r="G281" s="20" t="s">
        <v>998</v>
      </c>
      <c r="H281" s="20" t="s">
        <v>38</v>
      </c>
      <c r="I281" s="20" t="s">
        <v>116</v>
      </c>
      <c r="J281" s="23" t="s">
        <v>977</v>
      </c>
      <c r="K281" s="29">
        <v>-1</v>
      </c>
      <c r="L281" s="23">
        <f t="shared" si="20"/>
        <v>-1</v>
      </c>
      <c r="M281" s="20">
        <v>1.3</v>
      </c>
      <c r="N281" t="str">
        <f t="shared" si="19"/>
        <v>2008</v>
      </c>
      <c r="O281" s="20">
        <v>2</v>
      </c>
      <c r="P281">
        <f t="shared" si="18"/>
        <v>0</v>
      </c>
      <c r="Q281" s="20">
        <v>7796</v>
      </c>
      <c r="R281" s="20">
        <v>29576</v>
      </c>
      <c r="S281" s="20">
        <v>0.57999999999999996</v>
      </c>
      <c r="T281" s="20">
        <v>2008</v>
      </c>
    </row>
    <row r="282" spans="2:20" x14ac:dyDescent="0.3">
      <c r="B282" s="5" t="s">
        <v>125</v>
      </c>
      <c r="C282" s="5">
        <v>2014</v>
      </c>
      <c r="D282" s="5" t="s">
        <v>19</v>
      </c>
      <c r="E282" s="5" t="s">
        <v>108</v>
      </c>
      <c r="F282" s="20" t="s">
        <v>999</v>
      </c>
      <c r="G282" s="20" t="s">
        <v>998</v>
      </c>
      <c r="H282" s="5" t="s">
        <v>132</v>
      </c>
      <c r="I282" s="5" t="s">
        <v>961</v>
      </c>
      <c r="J282" s="23" t="s">
        <v>977</v>
      </c>
      <c r="K282" s="29">
        <v>10370</v>
      </c>
      <c r="L282" s="23">
        <f t="shared" si="20"/>
        <v>-1</v>
      </c>
      <c r="M282" s="5">
        <v>1</v>
      </c>
      <c r="N282" t="str">
        <f t="shared" si="19"/>
        <v>2014</v>
      </c>
      <c r="O282" s="5">
        <v>1</v>
      </c>
      <c r="P282">
        <f t="shared" si="18"/>
        <v>0</v>
      </c>
      <c r="Q282" s="5">
        <v>26341</v>
      </c>
      <c r="R282" s="5">
        <v>8777</v>
      </c>
      <c r="S282" s="5">
        <v>0.69</v>
      </c>
      <c r="T282" s="5">
        <v>2014</v>
      </c>
    </row>
    <row r="283" spans="2:20" x14ac:dyDescent="0.3">
      <c r="B283" s="5" t="s">
        <v>125</v>
      </c>
      <c r="C283" s="5">
        <v>2014</v>
      </c>
      <c r="D283" s="5" t="s">
        <v>19</v>
      </c>
      <c r="E283" s="5" t="s">
        <v>108</v>
      </c>
      <c r="F283" s="20" t="s">
        <v>999</v>
      </c>
      <c r="G283" s="20" t="s">
        <v>998</v>
      </c>
      <c r="H283" s="5" t="s">
        <v>132</v>
      </c>
      <c r="I283" s="5" t="s">
        <v>962</v>
      </c>
      <c r="J283" s="23" t="str">
        <f t="shared" ref="J283:J300" si="21">IF(OR(ISNUMBER(SEARCH("High",I283)), ISNUMBER(SEARCH("high",I283)), ISNUMBER(SEARCH("top",I283)), ISNUMBER(SEARCH("Top",I283))),"High", IF(OR(ISNUMBER(SEARCH("Low",I283)), ISNUMBER(SEARCH("low",I283)), ISNUMBER(SEARCH("Bottom",I283))), "Low",""))</f>
        <v>High</v>
      </c>
      <c r="K283" s="29">
        <v>8650</v>
      </c>
      <c r="L283" s="23">
        <f t="shared" si="20"/>
        <v>-1</v>
      </c>
      <c r="M283" s="5">
        <v>1</v>
      </c>
      <c r="N283" t="str">
        <f t="shared" si="19"/>
        <v>2014</v>
      </c>
      <c r="O283" s="5">
        <v>1</v>
      </c>
      <c r="P283">
        <f t="shared" si="18"/>
        <v>0</v>
      </c>
      <c r="Q283" s="5">
        <v>25350</v>
      </c>
      <c r="R283" s="5">
        <v>8404</v>
      </c>
      <c r="S283" s="5">
        <v>0.63</v>
      </c>
      <c r="T283" s="5">
        <v>2014</v>
      </c>
    </row>
    <row r="284" spans="2:20" x14ac:dyDescent="0.3">
      <c r="B284" s="5" t="s">
        <v>125</v>
      </c>
      <c r="C284" s="5">
        <v>2014</v>
      </c>
      <c r="D284" s="5" t="s">
        <v>3</v>
      </c>
      <c r="E284" s="5" t="s">
        <v>108</v>
      </c>
      <c r="F284" s="20" t="s">
        <v>999</v>
      </c>
      <c r="G284" s="20" t="s">
        <v>998</v>
      </c>
      <c r="H284" s="5" t="s">
        <v>132</v>
      </c>
      <c r="I284" s="5" t="s">
        <v>964</v>
      </c>
      <c r="J284" s="23" t="str">
        <f t="shared" si="21"/>
        <v>High</v>
      </c>
      <c r="K284" s="29">
        <v>536.36</v>
      </c>
      <c r="L284" s="23">
        <f t="shared" si="20"/>
        <v>-1</v>
      </c>
      <c r="M284" s="5">
        <v>1.1000000000000001</v>
      </c>
      <c r="N284" t="str">
        <f t="shared" si="19"/>
        <v>2014</v>
      </c>
      <c r="O284" s="5">
        <v>1</v>
      </c>
      <c r="P284">
        <f t="shared" si="18"/>
        <v>0</v>
      </c>
      <c r="Q284" s="5">
        <v>25350</v>
      </c>
      <c r="R284" s="5">
        <v>8404</v>
      </c>
      <c r="S284" s="5">
        <v>0.81</v>
      </c>
      <c r="T284" s="5">
        <v>2014</v>
      </c>
    </row>
    <row r="285" spans="2:20" x14ac:dyDescent="0.3">
      <c r="B285" s="5" t="s">
        <v>125</v>
      </c>
      <c r="C285" s="5">
        <v>2014</v>
      </c>
      <c r="D285" s="5" t="s">
        <v>19</v>
      </c>
      <c r="E285" s="5" t="s">
        <v>108</v>
      </c>
      <c r="F285" s="20" t="s">
        <v>999</v>
      </c>
      <c r="G285" s="20" t="s">
        <v>998</v>
      </c>
      <c r="H285" s="5" t="s">
        <v>132</v>
      </c>
      <c r="I285" s="5" t="s">
        <v>963</v>
      </c>
      <c r="J285" s="23" t="s">
        <v>977</v>
      </c>
      <c r="K285" s="29">
        <v>8725</v>
      </c>
      <c r="L285" s="23">
        <f t="shared" si="20"/>
        <v>-1</v>
      </c>
      <c r="M285" s="5">
        <v>0.4</v>
      </c>
      <c r="N285" t="str">
        <f t="shared" si="19"/>
        <v>2014</v>
      </c>
      <c r="O285" s="5">
        <v>1</v>
      </c>
      <c r="P285">
        <f t="shared" si="18"/>
        <v>0</v>
      </c>
      <c r="Q285" s="5">
        <v>34994</v>
      </c>
      <c r="R285" s="5">
        <v>11716</v>
      </c>
      <c r="S285" s="5">
        <v>0.51</v>
      </c>
      <c r="T285" s="5">
        <v>2014</v>
      </c>
    </row>
    <row r="286" spans="2:20" x14ac:dyDescent="0.3">
      <c r="B286" s="5" t="s">
        <v>125</v>
      </c>
      <c r="C286" s="5">
        <v>2014</v>
      </c>
      <c r="D286" s="5" t="s">
        <v>3</v>
      </c>
      <c r="E286" s="5" t="s">
        <v>108</v>
      </c>
      <c r="F286" s="20" t="s">
        <v>999</v>
      </c>
      <c r="G286" s="20" t="s">
        <v>998</v>
      </c>
      <c r="H286" s="5" t="s">
        <v>132</v>
      </c>
      <c r="I286" s="5" t="s">
        <v>965</v>
      </c>
      <c r="J286" s="23" t="s">
        <v>977</v>
      </c>
      <c r="K286" s="29">
        <v>400</v>
      </c>
      <c r="L286" s="23">
        <f t="shared" si="20"/>
        <v>-1</v>
      </c>
      <c r="M286" s="5">
        <v>0.3</v>
      </c>
      <c r="N286" t="str">
        <f t="shared" si="19"/>
        <v>2014</v>
      </c>
      <c r="O286" s="5">
        <v>1</v>
      </c>
      <c r="P286">
        <f t="shared" si="18"/>
        <v>0</v>
      </c>
      <c r="Q286" s="5">
        <v>34994</v>
      </c>
      <c r="R286" s="5">
        <v>11716</v>
      </c>
      <c r="S286" s="5">
        <v>0.6</v>
      </c>
      <c r="T286" s="5">
        <v>2014</v>
      </c>
    </row>
    <row r="287" spans="2:20" x14ac:dyDescent="0.3">
      <c r="B287" t="s">
        <v>125</v>
      </c>
      <c r="C287">
        <v>2015</v>
      </c>
      <c r="D287" t="s">
        <v>19</v>
      </c>
      <c r="E287" t="s">
        <v>108</v>
      </c>
      <c r="F287" s="20" t="s">
        <v>999</v>
      </c>
      <c r="G287" s="20" t="s">
        <v>998</v>
      </c>
      <c r="H287" t="s">
        <v>121</v>
      </c>
      <c r="I287" t="s">
        <v>966</v>
      </c>
      <c r="J287" s="23" t="s">
        <v>977</v>
      </c>
      <c r="K287" s="29">
        <v>10103</v>
      </c>
      <c r="L287" s="23" t="str">
        <f t="shared" si="20"/>
        <v>4</v>
      </c>
      <c r="M287">
        <v>3</v>
      </c>
      <c r="N287" t="str">
        <f t="shared" si="19"/>
        <v>2008</v>
      </c>
      <c r="O287">
        <v>6</v>
      </c>
      <c r="P287">
        <f t="shared" si="18"/>
        <v>1</v>
      </c>
      <c r="Q287">
        <v>14500</v>
      </c>
      <c r="R287">
        <v>27461</v>
      </c>
      <c r="S287">
        <v>0.6</v>
      </c>
      <c r="T287">
        <v>2008</v>
      </c>
    </row>
    <row r="288" spans="2:20" x14ac:dyDescent="0.3">
      <c r="B288" s="20" t="s">
        <v>125</v>
      </c>
      <c r="C288" s="20">
        <v>2015</v>
      </c>
      <c r="D288" s="20" t="s">
        <v>19</v>
      </c>
      <c r="E288" s="20" t="s">
        <v>108</v>
      </c>
      <c r="F288" s="20" t="s">
        <v>999</v>
      </c>
      <c r="G288" s="20" t="s">
        <v>998</v>
      </c>
      <c r="H288" s="20" t="s">
        <v>38</v>
      </c>
      <c r="I288" s="20" t="s">
        <v>966</v>
      </c>
      <c r="J288" s="23" t="s">
        <v>977</v>
      </c>
      <c r="K288" s="29">
        <v>10103</v>
      </c>
      <c r="L288" s="23">
        <f t="shared" si="20"/>
        <v>-1</v>
      </c>
      <c r="M288" s="20">
        <v>1</v>
      </c>
      <c r="N288" t="str">
        <f t="shared" si="19"/>
        <v>2008</v>
      </c>
      <c r="O288" s="20">
        <v>2</v>
      </c>
      <c r="P288">
        <f t="shared" si="18"/>
        <v>0</v>
      </c>
      <c r="Q288" s="20">
        <v>14500</v>
      </c>
      <c r="R288" s="20">
        <v>27461</v>
      </c>
      <c r="S288" s="20">
        <v>0.79</v>
      </c>
      <c r="T288" s="20">
        <v>2008</v>
      </c>
    </row>
    <row r="289" spans="1:20" x14ac:dyDescent="0.3">
      <c r="B289" t="s">
        <v>125</v>
      </c>
      <c r="C289">
        <v>2015</v>
      </c>
      <c r="D289" t="s">
        <v>3</v>
      </c>
      <c r="E289" t="s">
        <v>108</v>
      </c>
      <c r="F289" s="20" t="s">
        <v>999</v>
      </c>
      <c r="G289" s="20" t="s">
        <v>998</v>
      </c>
      <c r="H289" t="s">
        <v>121</v>
      </c>
      <c r="I289" t="s">
        <v>967</v>
      </c>
      <c r="J289" s="23" t="s">
        <v>977</v>
      </c>
      <c r="K289" s="29">
        <v>730.6</v>
      </c>
      <c r="L289" s="23" t="str">
        <f t="shared" si="20"/>
        <v>4</v>
      </c>
      <c r="M289">
        <v>1.6</v>
      </c>
      <c r="N289" t="str">
        <f t="shared" si="19"/>
        <v>2008</v>
      </c>
      <c r="O289">
        <v>6</v>
      </c>
      <c r="P289">
        <f t="shared" si="18"/>
        <v>1</v>
      </c>
      <c r="Q289">
        <v>7250</v>
      </c>
      <c r="R289">
        <v>27461</v>
      </c>
      <c r="S289">
        <v>0.49</v>
      </c>
      <c r="T289">
        <v>2008</v>
      </c>
    </row>
    <row r="290" spans="1:20" x14ac:dyDescent="0.3">
      <c r="B290" s="20" t="s">
        <v>125</v>
      </c>
      <c r="C290" s="20">
        <v>2015</v>
      </c>
      <c r="D290" s="20" t="s">
        <v>3</v>
      </c>
      <c r="E290" s="20" t="s">
        <v>108</v>
      </c>
      <c r="F290" s="20" t="s">
        <v>999</v>
      </c>
      <c r="G290" s="20" t="s">
        <v>998</v>
      </c>
      <c r="H290" s="20" t="s">
        <v>38</v>
      </c>
      <c r="I290" s="20" t="s">
        <v>967</v>
      </c>
      <c r="J290" s="23" t="s">
        <v>977</v>
      </c>
      <c r="K290" s="29">
        <v>730.6</v>
      </c>
      <c r="L290" s="23">
        <f t="shared" si="20"/>
        <v>-1</v>
      </c>
      <c r="M290" s="20">
        <v>1.1000000000000001</v>
      </c>
      <c r="N290" t="str">
        <f t="shared" si="19"/>
        <v>2008</v>
      </c>
      <c r="O290" s="20">
        <v>2</v>
      </c>
      <c r="P290">
        <f t="shared" si="18"/>
        <v>0</v>
      </c>
      <c r="Q290" s="20">
        <v>7250</v>
      </c>
      <c r="R290" s="20">
        <v>27461</v>
      </c>
      <c r="S290" s="20">
        <v>0.64</v>
      </c>
      <c r="T290" s="20">
        <v>2008</v>
      </c>
    </row>
    <row r="291" spans="1:20" x14ac:dyDescent="0.3">
      <c r="B291" t="s">
        <v>125</v>
      </c>
      <c r="C291">
        <v>2015</v>
      </c>
      <c r="D291" t="s">
        <v>19</v>
      </c>
      <c r="E291" t="s">
        <v>108</v>
      </c>
      <c r="F291" s="20" t="s">
        <v>999</v>
      </c>
      <c r="G291" s="20" t="s">
        <v>998</v>
      </c>
      <c r="H291" t="s">
        <v>132</v>
      </c>
      <c r="I291" t="s">
        <v>972</v>
      </c>
      <c r="J291" s="23" t="s">
        <v>977</v>
      </c>
      <c r="K291" s="29">
        <v>13420</v>
      </c>
      <c r="L291" s="23">
        <f t="shared" si="20"/>
        <v>-1</v>
      </c>
      <c r="M291">
        <v>1.3</v>
      </c>
      <c r="N291" t="str">
        <f t="shared" si="19"/>
        <v>2014</v>
      </c>
      <c r="O291">
        <v>2</v>
      </c>
      <c r="P291">
        <f t="shared" si="18"/>
        <v>0</v>
      </c>
      <c r="Q291">
        <v>21660</v>
      </c>
      <c r="R291">
        <v>7148</v>
      </c>
      <c r="S291">
        <v>0.62</v>
      </c>
      <c r="T291">
        <v>2014</v>
      </c>
    </row>
    <row r="292" spans="1:20" x14ac:dyDescent="0.3">
      <c r="B292" t="s">
        <v>125</v>
      </c>
      <c r="C292">
        <v>2015</v>
      </c>
      <c r="D292" t="s">
        <v>19</v>
      </c>
      <c r="E292" t="s">
        <v>108</v>
      </c>
      <c r="F292" s="20" t="s">
        <v>999</v>
      </c>
      <c r="G292" s="20" t="s">
        <v>998</v>
      </c>
      <c r="H292" t="s">
        <v>132</v>
      </c>
      <c r="I292" t="s">
        <v>968</v>
      </c>
      <c r="J292" s="23" t="str">
        <f t="shared" si="21"/>
        <v>High</v>
      </c>
      <c r="K292" s="29">
        <v>11118</v>
      </c>
      <c r="L292" s="23">
        <f t="shared" si="20"/>
        <v>-1</v>
      </c>
      <c r="M292">
        <v>2</v>
      </c>
      <c r="N292" t="str">
        <f t="shared" si="19"/>
        <v>2014</v>
      </c>
      <c r="O292">
        <v>2</v>
      </c>
      <c r="P292">
        <f t="shared" si="18"/>
        <v>0</v>
      </c>
      <c r="Q292">
        <v>21908</v>
      </c>
      <c r="R292">
        <v>7205</v>
      </c>
      <c r="S292">
        <v>0.74</v>
      </c>
      <c r="T292">
        <v>2014</v>
      </c>
    </row>
    <row r="293" spans="1:20" x14ac:dyDescent="0.3">
      <c r="B293" t="s">
        <v>125</v>
      </c>
      <c r="C293">
        <v>2015</v>
      </c>
      <c r="D293" t="s">
        <v>3</v>
      </c>
      <c r="E293" t="s">
        <v>108</v>
      </c>
      <c r="F293" s="20" t="s">
        <v>999</v>
      </c>
      <c r="G293" s="20" t="s">
        <v>998</v>
      </c>
      <c r="H293" t="s">
        <v>132</v>
      </c>
      <c r="I293" t="s">
        <v>969</v>
      </c>
      <c r="J293" s="23" t="str">
        <f t="shared" si="21"/>
        <v>High</v>
      </c>
      <c r="K293" s="29">
        <v>727.1</v>
      </c>
      <c r="L293" s="23">
        <f t="shared" si="20"/>
        <v>-1</v>
      </c>
      <c r="M293">
        <v>1.3</v>
      </c>
      <c r="N293" t="str">
        <f t="shared" si="19"/>
        <v>2014</v>
      </c>
      <c r="O293">
        <v>2</v>
      </c>
      <c r="P293">
        <f t="shared" si="18"/>
        <v>0</v>
      </c>
      <c r="Q293">
        <v>21908</v>
      </c>
      <c r="R293">
        <v>7205</v>
      </c>
      <c r="S293">
        <v>0.57999999999999996</v>
      </c>
      <c r="T293">
        <v>2014</v>
      </c>
    </row>
    <row r="294" spans="1:20" x14ac:dyDescent="0.3">
      <c r="B294" t="s">
        <v>125</v>
      </c>
      <c r="C294">
        <v>2015</v>
      </c>
      <c r="D294" t="s">
        <v>19</v>
      </c>
      <c r="E294" t="s">
        <v>108</v>
      </c>
      <c r="F294" s="20" t="s">
        <v>999</v>
      </c>
      <c r="G294" s="20" t="s">
        <v>998</v>
      </c>
      <c r="H294" t="s">
        <v>132</v>
      </c>
      <c r="I294" t="s">
        <v>970</v>
      </c>
      <c r="J294" s="23" t="s">
        <v>977</v>
      </c>
      <c r="K294" s="29">
        <v>9823.9</v>
      </c>
      <c r="L294" s="23">
        <f t="shared" si="20"/>
        <v>-1</v>
      </c>
      <c r="M294">
        <v>1.2</v>
      </c>
      <c r="N294" t="str">
        <f t="shared" si="19"/>
        <v>2014</v>
      </c>
      <c r="O294">
        <v>2</v>
      </c>
      <c r="P294">
        <f t="shared" si="18"/>
        <v>0</v>
      </c>
      <c r="Q294">
        <v>28878</v>
      </c>
      <c r="R294">
        <v>9594</v>
      </c>
      <c r="S294">
        <v>0.55000000000000004</v>
      </c>
      <c r="T294">
        <v>2014</v>
      </c>
    </row>
    <row r="295" spans="1:20" x14ac:dyDescent="0.3">
      <c r="B295" t="s">
        <v>125</v>
      </c>
      <c r="C295">
        <v>2015</v>
      </c>
      <c r="D295" t="s">
        <v>3</v>
      </c>
      <c r="E295" t="s">
        <v>108</v>
      </c>
      <c r="F295" s="20" t="s">
        <v>999</v>
      </c>
      <c r="G295" s="20" t="s">
        <v>998</v>
      </c>
      <c r="H295" t="s">
        <v>132</v>
      </c>
      <c r="I295" t="s">
        <v>971</v>
      </c>
      <c r="J295" s="23" t="s">
        <v>977</v>
      </c>
      <c r="K295" s="29">
        <v>642</v>
      </c>
      <c r="L295" s="23">
        <f t="shared" si="20"/>
        <v>-1</v>
      </c>
      <c r="M295">
        <v>0.6</v>
      </c>
      <c r="N295" t="str">
        <f t="shared" si="19"/>
        <v>2014</v>
      </c>
      <c r="O295">
        <v>2</v>
      </c>
      <c r="P295">
        <f t="shared" si="18"/>
        <v>0</v>
      </c>
      <c r="Q295">
        <v>28878</v>
      </c>
      <c r="R295">
        <v>9594</v>
      </c>
      <c r="S295">
        <v>0.47</v>
      </c>
      <c r="T295">
        <v>2014</v>
      </c>
    </row>
    <row r="296" spans="1:20" x14ac:dyDescent="0.3">
      <c r="A296" t="s">
        <v>547</v>
      </c>
      <c r="B296" t="s">
        <v>125</v>
      </c>
      <c r="C296">
        <v>2014</v>
      </c>
      <c r="D296" t="s">
        <v>19</v>
      </c>
      <c r="E296" t="s">
        <v>108</v>
      </c>
      <c r="F296" s="20" t="s">
        <v>999</v>
      </c>
      <c r="G296" s="20" t="s">
        <v>998</v>
      </c>
      <c r="H296" t="s">
        <v>20</v>
      </c>
      <c r="I296" t="s">
        <v>549</v>
      </c>
      <c r="J296" s="23" t="str">
        <f t="shared" si="21"/>
        <v>High</v>
      </c>
      <c r="K296" s="29">
        <v>13071</v>
      </c>
      <c r="L296" s="23" t="str">
        <f t="shared" si="20"/>
        <v>6</v>
      </c>
      <c r="M296">
        <v>0.06</v>
      </c>
      <c r="N296" t="str">
        <f t="shared" si="19"/>
        <v>2009</v>
      </c>
      <c r="O296">
        <v>0.25</v>
      </c>
      <c r="P296">
        <f t="shared" si="18"/>
        <v>1</v>
      </c>
      <c r="Q296">
        <v>16789</v>
      </c>
      <c r="R296">
        <v>16771</v>
      </c>
      <c r="T296" s="25">
        <v>2009</v>
      </c>
    </row>
    <row r="297" spans="1:20" x14ac:dyDescent="0.3">
      <c r="A297" t="s">
        <v>547</v>
      </c>
      <c r="B297" t="s">
        <v>125</v>
      </c>
      <c r="C297">
        <v>2014</v>
      </c>
      <c r="D297" t="s">
        <v>19</v>
      </c>
      <c r="E297" t="s">
        <v>108</v>
      </c>
      <c r="F297" s="20" t="s">
        <v>999</v>
      </c>
      <c r="G297" s="20" t="s">
        <v>998</v>
      </c>
      <c r="H297" t="s">
        <v>20</v>
      </c>
      <c r="I297" t="s">
        <v>550</v>
      </c>
      <c r="J297" s="23" t="str">
        <f t="shared" si="21"/>
        <v>High</v>
      </c>
      <c r="K297" s="29">
        <v>12255</v>
      </c>
      <c r="L297" s="23" t="str">
        <f t="shared" si="20"/>
        <v>6</v>
      </c>
      <c r="M297">
        <v>2.1</v>
      </c>
      <c r="N297" t="str">
        <f t="shared" si="19"/>
        <v>2009</v>
      </c>
      <c r="O297">
        <v>1</v>
      </c>
      <c r="P297">
        <f t="shared" si="18"/>
        <v>1</v>
      </c>
      <c r="Q297">
        <v>15638</v>
      </c>
      <c r="R297">
        <v>15585</v>
      </c>
      <c r="T297" s="25">
        <v>2009</v>
      </c>
    </row>
    <row r="298" spans="1:20" x14ac:dyDescent="0.3">
      <c r="A298" t="s">
        <v>547</v>
      </c>
      <c r="B298" t="s">
        <v>125</v>
      </c>
      <c r="C298">
        <v>2014</v>
      </c>
      <c r="D298" t="s">
        <v>19</v>
      </c>
      <c r="E298" t="s">
        <v>108</v>
      </c>
      <c r="F298" s="20" t="s">
        <v>999</v>
      </c>
      <c r="G298" s="20" t="s">
        <v>998</v>
      </c>
      <c r="H298" t="s">
        <v>20</v>
      </c>
      <c r="I298" t="s">
        <v>551</v>
      </c>
      <c r="J298" s="23" t="str">
        <f t="shared" si="21"/>
        <v>High</v>
      </c>
      <c r="K298" s="29">
        <v>12443</v>
      </c>
      <c r="L298" s="23" t="str">
        <f t="shared" si="20"/>
        <v>6</v>
      </c>
      <c r="M298">
        <v>3.31</v>
      </c>
      <c r="N298" t="str">
        <f t="shared" si="19"/>
        <v>2009</v>
      </c>
      <c r="O298">
        <v>2</v>
      </c>
      <c r="P298">
        <f t="shared" si="18"/>
        <v>1</v>
      </c>
      <c r="Q298">
        <v>14698</v>
      </c>
      <c r="R298">
        <v>14667</v>
      </c>
      <c r="T298" s="25">
        <v>2009</v>
      </c>
    </row>
    <row r="299" spans="1:20" x14ac:dyDescent="0.3">
      <c r="A299" t="s">
        <v>547</v>
      </c>
      <c r="B299" t="s">
        <v>125</v>
      </c>
      <c r="C299">
        <v>2014</v>
      </c>
      <c r="D299" t="s">
        <v>19</v>
      </c>
      <c r="E299" t="s">
        <v>108</v>
      </c>
      <c r="F299" s="20" t="s">
        <v>999</v>
      </c>
      <c r="G299" s="20" t="s">
        <v>998</v>
      </c>
      <c r="H299" t="s">
        <v>20</v>
      </c>
      <c r="I299" t="s">
        <v>552</v>
      </c>
      <c r="J299" s="23" t="str">
        <f t="shared" si="21"/>
        <v>High</v>
      </c>
      <c r="K299" s="29">
        <v>12100</v>
      </c>
      <c r="L299" s="23" t="str">
        <f t="shared" si="20"/>
        <v>6</v>
      </c>
      <c r="M299">
        <v>3.49</v>
      </c>
      <c r="N299" t="str">
        <f t="shared" si="19"/>
        <v>2009</v>
      </c>
      <c r="O299">
        <v>3</v>
      </c>
      <c r="P299">
        <f t="shared" si="18"/>
        <v>1</v>
      </c>
      <c r="Q299">
        <v>13849</v>
      </c>
      <c r="R299">
        <v>13777</v>
      </c>
      <c r="S299" t="s">
        <v>592</v>
      </c>
      <c r="T299" s="25">
        <v>2009</v>
      </c>
    </row>
    <row r="300" spans="1:20" x14ac:dyDescent="0.3">
      <c r="A300" t="s">
        <v>547</v>
      </c>
      <c r="B300" t="s">
        <v>125</v>
      </c>
      <c r="C300">
        <v>2014</v>
      </c>
      <c r="D300" t="s">
        <v>19</v>
      </c>
      <c r="E300" t="s">
        <v>108</v>
      </c>
      <c r="F300" s="20" t="s">
        <v>999</v>
      </c>
      <c r="G300" s="20" t="s">
        <v>998</v>
      </c>
      <c r="H300" t="s">
        <v>20</v>
      </c>
      <c r="I300" t="s">
        <v>553</v>
      </c>
      <c r="J300" s="23" t="str">
        <f t="shared" si="21"/>
        <v>High</v>
      </c>
      <c r="K300" s="29">
        <v>11917</v>
      </c>
      <c r="L300" s="23" t="str">
        <f t="shared" si="20"/>
        <v>6</v>
      </c>
      <c r="M300">
        <v>3.57</v>
      </c>
      <c r="N300" t="str">
        <f t="shared" si="19"/>
        <v>2009</v>
      </c>
      <c r="O300">
        <v>4</v>
      </c>
      <c r="P300">
        <f t="shared" si="18"/>
        <v>1</v>
      </c>
      <c r="Q300">
        <v>13084</v>
      </c>
      <c r="R300">
        <v>13084</v>
      </c>
      <c r="S300" t="s">
        <v>593</v>
      </c>
      <c r="T300" s="25">
        <v>2009</v>
      </c>
    </row>
    <row r="301" spans="1:20" x14ac:dyDescent="0.3">
      <c r="A301" t="s">
        <v>547</v>
      </c>
      <c r="B301" t="s">
        <v>125</v>
      </c>
      <c r="C301">
        <v>2014</v>
      </c>
      <c r="D301" t="s">
        <v>19</v>
      </c>
      <c r="E301" t="s">
        <v>108</v>
      </c>
      <c r="F301" s="20" t="s">
        <v>999</v>
      </c>
      <c r="G301" s="20" t="s">
        <v>998</v>
      </c>
      <c r="H301" t="s">
        <v>20</v>
      </c>
      <c r="I301" t="s">
        <v>580</v>
      </c>
      <c r="J301" s="23" t="s">
        <v>977</v>
      </c>
      <c r="K301" s="29">
        <v>13138</v>
      </c>
      <c r="L301" s="23" t="str">
        <f t="shared" si="20"/>
        <v>6</v>
      </c>
      <c r="M301">
        <v>0.27</v>
      </c>
      <c r="N301" t="str">
        <f t="shared" si="19"/>
        <v>2009</v>
      </c>
      <c r="O301">
        <v>0.25</v>
      </c>
      <c r="P301">
        <f t="shared" si="18"/>
        <v>1</v>
      </c>
      <c r="Q301">
        <v>5444</v>
      </c>
      <c r="R301">
        <v>417</v>
      </c>
      <c r="T301" s="25">
        <v>2009</v>
      </c>
    </row>
    <row r="302" spans="1:20" x14ac:dyDescent="0.3">
      <c r="A302" t="s">
        <v>547</v>
      </c>
      <c r="B302" t="s">
        <v>125</v>
      </c>
      <c r="C302">
        <v>2014</v>
      </c>
      <c r="D302" t="s">
        <v>19</v>
      </c>
      <c r="E302" t="s">
        <v>108</v>
      </c>
      <c r="F302" s="20" t="s">
        <v>999</v>
      </c>
      <c r="G302" s="20" t="s">
        <v>998</v>
      </c>
      <c r="H302" t="s">
        <v>20</v>
      </c>
      <c r="I302" t="s">
        <v>581</v>
      </c>
      <c r="J302" s="23" t="s">
        <v>977</v>
      </c>
      <c r="K302" s="29">
        <v>12926</v>
      </c>
      <c r="L302" s="23" t="str">
        <f t="shared" si="20"/>
        <v>6</v>
      </c>
      <c r="M302">
        <v>2.2200000000000002</v>
      </c>
      <c r="N302" t="str">
        <f t="shared" si="19"/>
        <v>2009</v>
      </c>
      <c r="O302">
        <v>1</v>
      </c>
      <c r="P302">
        <f t="shared" si="18"/>
        <v>1</v>
      </c>
      <c r="Q302">
        <v>5434</v>
      </c>
      <c r="R302">
        <v>416</v>
      </c>
      <c r="T302" s="25">
        <v>2009</v>
      </c>
    </row>
    <row r="303" spans="1:20" x14ac:dyDescent="0.3">
      <c r="A303" t="s">
        <v>547</v>
      </c>
      <c r="B303" t="s">
        <v>125</v>
      </c>
      <c r="C303">
        <v>2014</v>
      </c>
      <c r="D303" t="s">
        <v>19</v>
      </c>
      <c r="E303" t="s">
        <v>108</v>
      </c>
      <c r="F303" s="20" t="s">
        <v>999</v>
      </c>
      <c r="G303" s="20" t="s">
        <v>998</v>
      </c>
      <c r="H303" t="s">
        <v>20</v>
      </c>
      <c r="I303" t="s">
        <v>582</v>
      </c>
      <c r="J303" s="23" t="s">
        <v>977</v>
      </c>
      <c r="K303" s="29">
        <v>12928</v>
      </c>
      <c r="L303" s="23" t="str">
        <f t="shared" si="20"/>
        <v>6</v>
      </c>
      <c r="M303">
        <v>2.84</v>
      </c>
      <c r="N303" t="str">
        <f t="shared" si="19"/>
        <v>2009</v>
      </c>
      <c r="O303">
        <v>2</v>
      </c>
      <c r="P303">
        <f t="shared" si="18"/>
        <v>1</v>
      </c>
      <c r="Q303">
        <v>5119</v>
      </c>
      <c r="R303">
        <v>385</v>
      </c>
      <c r="T303" s="25">
        <v>2009</v>
      </c>
    </row>
    <row r="304" spans="1:20" x14ac:dyDescent="0.3">
      <c r="A304" t="s">
        <v>547</v>
      </c>
      <c r="B304" t="s">
        <v>125</v>
      </c>
      <c r="C304">
        <v>2014</v>
      </c>
      <c r="D304" t="s">
        <v>19</v>
      </c>
      <c r="E304" t="s">
        <v>108</v>
      </c>
      <c r="F304" s="20" t="s">
        <v>999</v>
      </c>
      <c r="G304" s="20" t="s">
        <v>998</v>
      </c>
      <c r="H304" t="s">
        <v>20</v>
      </c>
      <c r="I304" t="s">
        <v>583</v>
      </c>
      <c r="J304" s="23" t="s">
        <v>977</v>
      </c>
      <c r="K304" s="29">
        <v>12725</v>
      </c>
      <c r="L304" s="23" t="str">
        <f t="shared" si="20"/>
        <v>6</v>
      </c>
      <c r="M304">
        <v>4.2</v>
      </c>
      <c r="N304" t="str">
        <f t="shared" si="19"/>
        <v>2009</v>
      </c>
      <c r="O304">
        <v>3</v>
      </c>
      <c r="P304">
        <f t="shared" si="18"/>
        <v>1</v>
      </c>
      <c r="Q304">
        <v>4805</v>
      </c>
      <c r="R304">
        <v>367</v>
      </c>
      <c r="S304" t="s">
        <v>594</v>
      </c>
      <c r="T304" s="25">
        <v>2009</v>
      </c>
    </row>
    <row r="305" spans="1:20" x14ac:dyDescent="0.3">
      <c r="A305" t="s">
        <v>547</v>
      </c>
      <c r="B305" t="s">
        <v>125</v>
      </c>
      <c r="C305">
        <v>2014</v>
      </c>
      <c r="D305" t="s">
        <v>19</v>
      </c>
      <c r="E305" t="s">
        <v>108</v>
      </c>
      <c r="F305" s="20" t="s">
        <v>999</v>
      </c>
      <c r="G305" s="20" t="s">
        <v>998</v>
      </c>
      <c r="H305" t="s">
        <v>20</v>
      </c>
      <c r="I305" t="s">
        <v>584</v>
      </c>
      <c r="J305" s="23" t="s">
        <v>977</v>
      </c>
      <c r="K305" s="29">
        <v>12447</v>
      </c>
      <c r="L305" s="23" t="str">
        <f t="shared" si="20"/>
        <v>6</v>
      </c>
      <c r="M305">
        <v>5.15</v>
      </c>
      <c r="N305" t="str">
        <f t="shared" si="19"/>
        <v>2009</v>
      </c>
      <c r="O305">
        <v>4</v>
      </c>
      <c r="P305">
        <f t="shared" si="18"/>
        <v>1</v>
      </c>
      <c r="Q305">
        <v>4561</v>
      </c>
      <c r="R305">
        <v>350</v>
      </c>
      <c r="S305" t="s">
        <v>595</v>
      </c>
      <c r="T305" s="25">
        <v>2009</v>
      </c>
    </row>
    <row r="306" spans="1:20" x14ac:dyDescent="0.3">
      <c r="A306" t="s">
        <v>547</v>
      </c>
      <c r="B306" t="s">
        <v>125</v>
      </c>
      <c r="C306">
        <v>2014</v>
      </c>
      <c r="D306" t="s">
        <v>19</v>
      </c>
      <c r="E306" t="s">
        <v>108</v>
      </c>
      <c r="F306" s="20" t="s">
        <v>999</v>
      </c>
      <c r="G306" s="20" t="s">
        <v>998</v>
      </c>
      <c r="H306" t="s">
        <v>20</v>
      </c>
      <c r="I306" t="s">
        <v>585</v>
      </c>
      <c r="J306" s="23" t="s">
        <v>977</v>
      </c>
      <c r="K306" s="29">
        <v>11729</v>
      </c>
      <c r="L306" s="23" t="str">
        <f t="shared" si="20"/>
        <v>6</v>
      </c>
      <c r="M306">
        <v>0.7</v>
      </c>
      <c r="N306" t="str">
        <f t="shared" si="19"/>
        <v>2011</v>
      </c>
      <c r="O306">
        <v>0.5</v>
      </c>
      <c r="P306">
        <f t="shared" si="18"/>
        <v>1</v>
      </c>
      <c r="Q306">
        <v>21728</v>
      </c>
      <c r="R306">
        <v>9324</v>
      </c>
      <c r="T306" s="25">
        <v>2011</v>
      </c>
    </row>
    <row r="307" spans="1:20" x14ac:dyDescent="0.3">
      <c r="A307" t="s">
        <v>547</v>
      </c>
      <c r="B307" t="s">
        <v>125</v>
      </c>
      <c r="C307">
        <v>2014</v>
      </c>
      <c r="D307" t="s">
        <v>19</v>
      </c>
      <c r="E307" t="s">
        <v>108</v>
      </c>
      <c r="F307" s="20" t="s">
        <v>999</v>
      </c>
      <c r="G307" s="20" t="s">
        <v>998</v>
      </c>
      <c r="H307" t="s">
        <v>20</v>
      </c>
      <c r="I307" t="s">
        <v>586</v>
      </c>
      <c r="J307" s="23" t="s">
        <v>977</v>
      </c>
      <c r="K307" s="29">
        <v>11230</v>
      </c>
      <c r="L307" s="23" t="str">
        <f t="shared" si="20"/>
        <v>6</v>
      </c>
      <c r="M307">
        <v>2.27</v>
      </c>
      <c r="N307" t="str">
        <f t="shared" si="19"/>
        <v>2011</v>
      </c>
      <c r="O307">
        <v>1.5</v>
      </c>
      <c r="P307">
        <f t="shared" si="18"/>
        <v>1</v>
      </c>
      <c r="Q307">
        <v>20095</v>
      </c>
      <c r="R307">
        <v>8666</v>
      </c>
      <c r="S307" t="s">
        <v>596</v>
      </c>
      <c r="T307" s="25">
        <v>2011</v>
      </c>
    </row>
    <row r="308" spans="1:20" x14ac:dyDescent="0.3">
      <c r="A308" t="s">
        <v>547</v>
      </c>
      <c r="B308" t="s">
        <v>125</v>
      </c>
      <c r="C308">
        <v>2014</v>
      </c>
      <c r="D308" t="s">
        <v>19</v>
      </c>
      <c r="E308" t="s">
        <v>108</v>
      </c>
      <c r="F308" s="20" t="s">
        <v>999</v>
      </c>
      <c r="G308" s="20" t="s">
        <v>998</v>
      </c>
      <c r="H308" t="s">
        <v>20</v>
      </c>
      <c r="I308" t="s">
        <v>587</v>
      </c>
      <c r="J308" s="23" t="s">
        <v>977</v>
      </c>
      <c r="K308" s="29">
        <v>11151</v>
      </c>
      <c r="L308" s="23" t="str">
        <f t="shared" si="20"/>
        <v>6</v>
      </c>
      <c r="M308">
        <v>2.99</v>
      </c>
      <c r="N308" t="str">
        <f t="shared" si="19"/>
        <v>2011</v>
      </c>
      <c r="O308">
        <v>2.5</v>
      </c>
      <c r="P308">
        <f t="shared" si="18"/>
        <v>1</v>
      </c>
      <c r="Q308">
        <v>18783</v>
      </c>
      <c r="R308">
        <v>8160</v>
      </c>
      <c r="S308" t="s">
        <v>597</v>
      </c>
      <c r="T308" s="25">
        <v>2011</v>
      </c>
    </row>
    <row r="309" spans="1:20" x14ac:dyDescent="0.3">
      <c r="A309" t="s">
        <v>547</v>
      </c>
      <c r="B309" t="s">
        <v>125</v>
      </c>
      <c r="C309">
        <v>2014</v>
      </c>
      <c r="D309" t="s">
        <v>19</v>
      </c>
      <c r="E309" t="s">
        <v>108</v>
      </c>
      <c r="F309" s="20" t="s">
        <v>999</v>
      </c>
      <c r="G309" s="20" t="s">
        <v>998</v>
      </c>
      <c r="H309" t="s">
        <v>20</v>
      </c>
      <c r="I309" t="s">
        <v>588</v>
      </c>
      <c r="J309" s="23" t="s">
        <v>977</v>
      </c>
      <c r="K309" s="29">
        <v>9714</v>
      </c>
      <c r="L309" s="23" t="str">
        <f t="shared" si="20"/>
        <v>6</v>
      </c>
      <c r="M309">
        <v>0.56999999999999995</v>
      </c>
      <c r="N309" t="str">
        <f t="shared" si="19"/>
        <v>2011</v>
      </c>
      <c r="O309">
        <v>0.5</v>
      </c>
      <c r="P309">
        <f t="shared" si="18"/>
        <v>1</v>
      </c>
      <c r="Q309">
        <v>6137</v>
      </c>
      <c r="R309">
        <v>4190</v>
      </c>
      <c r="T309" s="25">
        <v>2011</v>
      </c>
    </row>
    <row r="310" spans="1:20" x14ac:dyDescent="0.3">
      <c r="A310" t="s">
        <v>547</v>
      </c>
      <c r="B310" t="s">
        <v>125</v>
      </c>
      <c r="C310">
        <v>2014</v>
      </c>
      <c r="D310" t="s">
        <v>19</v>
      </c>
      <c r="E310" t="s">
        <v>108</v>
      </c>
      <c r="F310" s="20" t="s">
        <v>999</v>
      </c>
      <c r="G310" s="20" t="s">
        <v>998</v>
      </c>
      <c r="H310" t="s">
        <v>20</v>
      </c>
      <c r="I310" t="s">
        <v>589</v>
      </c>
      <c r="J310" s="23" t="s">
        <v>977</v>
      </c>
      <c r="K310" s="29">
        <v>9410</v>
      </c>
      <c r="L310" s="23" t="str">
        <f t="shared" si="20"/>
        <v>6</v>
      </c>
      <c r="M310">
        <v>2.66</v>
      </c>
      <c r="N310" t="str">
        <f t="shared" si="19"/>
        <v>2011</v>
      </c>
      <c r="O310">
        <v>1.5</v>
      </c>
      <c r="P310">
        <f t="shared" si="18"/>
        <v>1</v>
      </c>
      <c r="Q310">
        <v>5656</v>
      </c>
      <c r="R310">
        <v>3858</v>
      </c>
      <c r="S310" t="s">
        <v>598</v>
      </c>
      <c r="T310" s="25">
        <v>2011</v>
      </c>
    </row>
    <row r="311" spans="1:20" x14ac:dyDescent="0.3">
      <c r="A311" t="s">
        <v>547</v>
      </c>
      <c r="B311" t="s">
        <v>125</v>
      </c>
      <c r="C311">
        <v>2014</v>
      </c>
      <c r="D311" t="s">
        <v>19</v>
      </c>
      <c r="E311" t="s">
        <v>108</v>
      </c>
      <c r="F311" s="20" t="s">
        <v>999</v>
      </c>
      <c r="G311" s="20" t="s">
        <v>998</v>
      </c>
      <c r="H311" t="s">
        <v>20</v>
      </c>
      <c r="I311" t="s">
        <v>590</v>
      </c>
      <c r="J311" s="23" t="s">
        <v>977</v>
      </c>
      <c r="K311" s="29">
        <v>9318</v>
      </c>
      <c r="L311" s="23" t="str">
        <f t="shared" si="20"/>
        <v>6</v>
      </c>
      <c r="M311">
        <v>3.3</v>
      </c>
      <c r="N311" t="str">
        <f t="shared" si="19"/>
        <v>2011</v>
      </c>
      <c r="O311">
        <v>2.5</v>
      </c>
      <c r="P311">
        <f t="shared" si="18"/>
        <v>1</v>
      </c>
      <c r="Q311">
        <v>5275</v>
      </c>
      <c r="R311">
        <v>3582</v>
      </c>
      <c r="S311" t="s">
        <v>599</v>
      </c>
      <c r="T311" s="25">
        <v>2011</v>
      </c>
    </row>
    <row r="312" spans="1:20" x14ac:dyDescent="0.3">
      <c r="A312" s="5" t="s">
        <v>547</v>
      </c>
      <c r="B312" s="5" t="s">
        <v>639</v>
      </c>
      <c r="C312" s="5">
        <v>2016</v>
      </c>
      <c r="D312" s="5" t="s">
        <v>19</v>
      </c>
      <c r="E312" s="5" t="s">
        <v>108</v>
      </c>
      <c r="F312" s="20" t="s">
        <v>999</v>
      </c>
      <c r="G312" s="20" t="s">
        <v>998</v>
      </c>
      <c r="H312" s="5" t="s">
        <v>20</v>
      </c>
      <c r="I312" s="5" t="s">
        <v>657</v>
      </c>
      <c r="J312" s="23" t="s">
        <v>977</v>
      </c>
      <c r="K312" s="29">
        <v>11872</v>
      </c>
      <c r="L312" s="23" t="str">
        <f t="shared" si="20"/>
        <v>6</v>
      </c>
      <c r="M312" s="5">
        <v>3.56</v>
      </c>
      <c r="N312">
        <v>-1</v>
      </c>
      <c r="O312" s="5">
        <v>5</v>
      </c>
      <c r="P312">
        <f t="shared" si="18"/>
        <v>0</v>
      </c>
      <c r="Q312" s="5">
        <v>15155</v>
      </c>
      <c r="R312" s="5">
        <v>13090</v>
      </c>
      <c r="S312" s="5"/>
      <c r="T312" s="5"/>
    </row>
    <row r="313" spans="1:20" x14ac:dyDescent="0.3">
      <c r="A313" s="5" t="s">
        <v>547</v>
      </c>
      <c r="B313" s="5" t="s">
        <v>639</v>
      </c>
      <c r="C313" s="5">
        <v>2016</v>
      </c>
      <c r="D313" s="5" t="s">
        <v>19</v>
      </c>
      <c r="E313" s="5" t="s">
        <v>108</v>
      </c>
      <c r="F313" s="20" t="s">
        <v>999</v>
      </c>
      <c r="G313" s="20" t="s">
        <v>998</v>
      </c>
      <c r="H313" s="5" t="s">
        <v>20</v>
      </c>
      <c r="I313" s="5" t="s">
        <v>658</v>
      </c>
      <c r="J313" s="23" t="s">
        <v>977</v>
      </c>
      <c r="K313" s="29">
        <v>11383</v>
      </c>
      <c r="L313" s="23" t="str">
        <f t="shared" si="20"/>
        <v>6</v>
      </c>
      <c r="M313" s="5">
        <v>3.6</v>
      </c>
      <c r="N313">
        <v>-1</v>
      </c>
      <c r="O313" s="5">
        <v>6</v>
      </c>
      <c r="P313">
        <f t="shared" si="18"/>
        <v>0</v>
      </c>
      <c r="Q313" s="5">
        <v>15155</v>
      </c>
      <c r="R313" s="5">
        <v>13090</v>
      </c>
      <c r="S313" s="5"/>
      <c r="T313" s="5"/>
    </row>
    <row r="314" spans="1:20" x14ac:dyDescent="0.3">
      <c r="A314" s="5" t="s">
        <v>547</v>
      </c>
      <c r="B314" s="5" t="s">
        <v>639</v>
      </c>
      <c r="C314" s="5">
        <v>2016</v>
      </c>
      <c r="D314" s="5" t="s">
        <v>19</v>
      </c>
      <c r="E314" s="5" t="s">
        <v>108</v>
      </c>
      <c r="F314" s="20" t="s">
        <v>999</v>
      </c>
      <c r="G314" s="20" t="s">
        <v>998</v>
      </c>
      <c r="H314" s="5" t="s">
        <v>20</v>
      </c>
      <c r="I314" s="5" t="s">
        <v>653</v>
      </c>
      <c r="J314" s="23" t="s">
        <v>977</v>
      </c>
      <c r="K314" s="29">
        <v>12184</v>
      </c>
      <c r="L314" s="23" t="str">
        <f t="shared" si="20"/>
        <v>6</v>
      </c>
      <c r="M314" s="5">
        <v>5</v>
      </c>
      <c r="N314">
        <v>-1</v>
      </c>
      <c r="O314" s="5">
        <v>5</v>
      </c>
      <c r="P314">
        <f t="shared" si="18"/>
        <v>0</v>
      </c>
      <c r="Q314" s="5">
        <v>2912</v>
      </c>
      <c r="R314" s="5">
        <v>418</v>
      </c>
      <c r="S314" s="5"/>
      <c r="T314" s="5"/>
    </row>
    <row r="315" spans="1:20" x14ac:dyDescent="0.3">
      <c r="A315" s="5" t="s">
        <v>547</v>
      </c>
      <c r="B315" s="5" t="s">
        <v>639</v>
      </c>
      <c r="C315" s="5">
        <v>2016</v>
      </c>
      <c r="D315" s="5" t="s">
        <v>19</v>
      </c>
      <c r="E315" s="5" t="s">
        <v>108</v>
      </c>
      <c r="F315" s="20" t="s">
        <v>999</v>
      </c>
      <c r="G315" s="20" t="s">
        <v>998</v>
      </c>
      <c r="H315" s="5" t="s">
        <v>20</v>
      </c>
      <c r="I315" s="5" t="s">
        <v>654</v>
      </c>
      <c r="J315" s="23" t="s">
        <v>977</v>
      </c>
      <c r="K315" s="29">
        <v>11425</v>
      </c>
      <c r="L315" s="23" t="str">
        <f t="shared" si="20"/>
        <v>6</v>
      </c>
      <c r="M315" s="5">
        <v>1.95</v>
      </c>
      <c r="N315">
        <v>-1</v>
      </c>
      <c r="O315" s="5">
        <v>6</v>
      </c>
      <c r="P315">
        <f t="shared" si="18"/>
        <v>0</v>
      </c>
      <c r="Q315" s="5">
        <v>2912</v>
      </c>
      <c r="R315" s="5">
        <v>418</v>
      </c>
      <c r="S315" s="5"/>
      <c r="T315" s="5"/>
    </row>
    <row r="316" spans="1:20" x14ac:dyDescent="0.3">
      <c r="A316" s="5" t="s">
        <v>547</v>
      </c>
      <c r="B316" s="5" t="s">
        <v>639</v>
      </c>
      <c r="C316" s="5">
        <v>2016</v>
      </c>
      <c r="D316" s="5" t="s">
        <v>19</v>
      </c>
      <c r="E316" s="5" t="s">
        <v>108</v>
      </c>
      <c r="F316" s="20" t="s">
        <v>999</v>
      </c>
      <c r="G316" s="20" t="s">
        <v>998</v>
      </c>
      <c r="H316" s="5" t="s">
        <v>20</v>
      </c>
      <c r="I316" s="5" t="s">
        <v>655</v>
      </c>
      <c r="J316" s="23" t="s">
        <v>977</v>
      </c>
      <c r="K316" s="29">
        <v>11263</v>
      </c>
      <c r="L316" s="23" t="str">
        <f t="shared" si="20"/>
        <v>6</v>
      </c>
      <c r="M316" s="5">
        <v>3.34</v>
      </c>
      <c r="N316">
        <v>-1</v>
      </c>
      <c r="O316" s="5">
        <v>4</v>
      </c>
      <c r="P316">
        <f t="shared" si="18"/>
        <v>0</v>
      </c>
      <c r="Q316" s="5">
        <v>24934</v>
      </c>
      <c r="R316" s="5">
        <v>11158</v>
      </c>
      <c r="S316" s="5"/>
      <c r="T316" s="5"/>
    </row>
    <row r="317" spans="1:20" x14ac:dyDescent="0.3">
      <c r="A317" s="5" t="s">
        <v>547</v>
      </c>
      <c r="B317" s="5" t="s">
        <v>639</v>
      </c>
      <c r="C317" s="5">
        <v>2016</v>
      </c>
      <c r="D317" s="5" t="s">
        <v>19</v>
      </c>
      <c r="E317" s="5" t="s">
        <v>108</v>
      </c>
      <c r="F317" s="20" t="s">
        <v>999</v>
      </c>
      <c r="G317" s="20" t="s">
        <v>998</v>
      </c>
      <c r="H317" s="5" t="s">
        <v>20</v>
      </c>
      <c r="I317" s="5" t="s">
        <v>656</v>
      </c>
      <c r="J317" s="23" t="s">
        <v>977</v>
      </c>
      <c r="K317" s="29">
        <v>10832</v>
      </c>
      <c r="L317" s="23" t="str">
        <f t="shared" si="20"/>
        <v>6</v>
      </c>
      <c r="M317" s="5">
        <v>3.73</v>
      </c>
      <c r="N317">
        <v>-1</v>
      </c>
      <c r="O317" s="5">
        <v>5</v>
      </c>
      <c r="P317">
        <f t="shared" si="18"/>
        <v>0</v>
      </c>
      <c r="Q317" s="5">
        <v>24934</v>
      </c>
      <c r="R317" s="5">
        <v>11158</v>
      </c>
      <c r="S317" s="5"/>
      <c r="T317" s="5"/>
    </row>
    <row r="318" spans="1:20" x14ac:dyDescent="0.3">
      <c r="A318" s="5" t="s">
        <v>547</v>
      </c>
      <c r="B318" s="5" t="s">
        <v>639</v>
      </c>
      <c r="C318" s="5">
        <v>2016</v>
      </c>
      <c r="D318" s="5" t="s">
        <v>19</v>
      </c>
      <c r="E318" s="5" t="s">
        <v>108</v>
      </c>
      <c r="F318" s="20" t="s">
        <v>999</v>
      </c>
      <c r="G318" s="20" t="s">
        <v>998</v>
      </c>
      <c r="H318" s="5" t="s">
        <v>20</v>
      </c>
      <c r="I318" s="5" t="s">
        <v>659</v>
      </c>
      <c r="J318" s="23" t="s">
        <v>977</v>
      </c>
      <c r="K318" s="29">
        <v>9424</v>
      </c>
      <c r="L318" s="23" t="str">
        <f t="shared" si="20"/>
        <v>6</v>
      </c>
      <c r="M318" s="5">
        <v>4.76</v>
      </c>
      <c r="N318">
        <v>-1</v>
      </c>
      <c r="O318" s="5">
        <v>4</v>
      </c>
      <c r="P318">
        <f t="shared" si="18"/>
        <v>0</v>
      </c>
      <c r="Q318" s="5">
        <v>6470</v>
      </c>
      <c r="R318" s="5">
        <v>4410</v>
      </c>
      <c r="S318" s="5"/>
      <c r="T318" s="5"/>
    </row>
    <row r="319" spans="1:20" x14ac:dyDescent="0.3">
      <c r="A319" s="5" t="s">
        <v>547</v>
      </c>
      <c r="B319" s="5" t="s">
        <v>639</v>
      </c>
      <c r="C319" s="5">
        <v>2016</v>
      </c>
      <c r="D319" s="5" t="s">
        <v>19</v>
      </c>
      <c r="E319" s="5" t="s">
        <v>108</v>
      </c>
      <c r="F319" s="20" t="s">
        <v>999</v>
      </c>
      <c r="G319" s="20" t="s">
        <v>998</v>
      </c>
      <c r="H319" s="5" t="s">
        <v>20</v>
      </c>
      <c r="I319" s="5" t="s">
        <v>660</v>
      </c>
      <c r="J319" s="23" t="s">
        <v>977</v>
      </c>
      <c r="K319" s="29">
        <v>9146</v>
      </c>
      <c r="L319" s="23" t="str">
        <f t="shared" si="20"/>
        <v>6</v>
      </c>
      <c r="M319" s="5">
        <v>3.76</v>
      </c>
      <c r="N319">
        <v>-1</v>
      </c>
      <c r="O319" s="5">
        <v>5</v>
      </c>
      <c r="P319">
        <f t="shared" si="18"/>
        <v>0</v>
      </c>
      <c r="Q319" s="5">
        <v>6470</v>
      </c>
      <c r="R319" s="5">
        <v>4410</v>
      </c>
      <c r="S319" s="5"/>
      <c r="T319" s="5"/>
    </row>
    <row r="320" spans="1:20" x14ac:dyDescent="0.3">
      <c r="A320" s="5" t="s">
        <v>547</v>
      </c>
      <c r="B320" s="5" t="s">
        <v>639</v>
      </c>
      <c r="C320" s="5">
        <v>2016</v>
      </c>
      <c r="D320" s="5" t="s">
        <v>19</v>
      </c>
      <c r="E320" s="5" t="s">
        <v>108</v>
      </c>
      <c r="F320" s="20" t="s">
        <v>999</v>
      </c>
      <c r="G320" s="20" t="s">
        <v>998</v>
      </c>
      <c r="H320" s="5" t="s">
        <v>20</v>
      </c>
      <c r="I320" s="5" t="s">
        <v>662</v>
      </c>
      <c r="J320" s="23" t="s">
        <v>977</v>
      </c>
      <c r="K320" s="29">
        <v>5054</v>
      </c>
      <c r="L320" s="23" t="str">
        <f t="shared" si="20"/>
        <v>6</v>
      </c>
      <c r="M320" s="5">
        <v>0.86</v>
      </c>
      <c r="N320">
        <v>-1</v>
      </c>
      <c r="O320" s="5">
        <v>0.5</v>
      </c>
      <c r="P320">
        <f t="shared" si="18"/>
        <v>0</v>
      </c>
      <c r="Q320" s="5">
        <v>54080</v>
      </c>
      <c r="R320" s="5">
        <v>21661</v>
      </c>
      <c r="S320" s="5"/>
      <c r="T320" s="5"/>
    </row>
    <row r="321" spans="1:20" x14ac:dyDescent="0.3">
      <c r="A321" s="5" t="s">
        <v>547</v>
      </c>
      <c r="B321" s="5" t="s">
        <v>639</v>
      </c>
      <c r="C321" s="5">
        <v>2016</v>
      </c>
      <c r="D321" s="5" t="s">
        <v>19</v>
      </c>
      <c r="E321" s="5" t="s">
        <v>108</v>
      </c>
      <c r="F321" s="20" t="s">
        <v>999</v>
      </c>
      <c r="G321" s="20" t="s">
        <v>998</v>
      </c>
      <c r="H321" s="5" t="s">
        <v>20</v>
      </c>
      <c r="I321" s="5" t="s">
        <v>663</v>
      </c>
      <c r="J321" s="23" t="s">
        <v>977</v>
      </c>
      <c r="K321" s="29">
        <v>10432</v>
      </c>
      <c r="L321" s="23" t="str">
        <f t="shared" si="20"/>
        <v>6</v>
      </c>
      <c r="M321" s="5">
        <v>1.44</v>
      </c>
      <c r="N321">
        <v>-1</v>
      </c>
      <c r="O321" s="5">
        <v>2</v>
      </c>
      <c r="P321">
        <f t="shared" si="18"/>
        <v>0</v>
      </c>
      <c r="Q321" s="5">
        <v>54080</v>
      </c>
      <c r="R321" s="5">
        <v>21661</v>
      </c>
      <c r="S321" s="5"/>
      <c r="T321" s="5"/>
    </row>
    <row r="322" spans="1:20" x14ac:dyDescent="0.3">
      <c r="A322" s="20" t="s">
        <v>510</v>
      </c>
      <c r="B322" s="20" t="s">
        <v>107</v>
      </c>
      <c r="C322" s="20">
        <v>2013</v>
      </c>
      <c r="D322" s="20" t="s">
        <v>19</v>
      </c>
      <c r="E322" s="20" t="s">
        <v>307</v>
      </c>
      <c r="F322" s="20" t="s">
        <v>997</v>
      </c>
      <c r="G322" s="20" t="s">
        <v>998</v>
      </c>
      <c r="H322" s="20" t="s">
        <v>528</v>
      </c>
      <c r="I322" s="20" t="s">
        <v>516</v>
      </c>
      <c r="J322" s="23" t="s">
        <v>977</v>
      </c>
      <c r="K322" s="29">
        <v>15453</v>
      </c>
      <c r="L322" s="23" t="str">
        <f t="shared" si="20"/>
        <v>12</v>
      </c>
      <c r="M322" s="20">
        <v>1.9</v>
      </c>
      <c r="N322" t="str">
        <f t="shared" si="19"/>
        <v>2011</v>
      </c>
      <c r="O322" s="20">
        <v>0.5</v>
      </c>
      <c r="P322">
        <f t="shared" ref="P322:P345" si="22">IFERROR(IF(AND(K322&gt;0,L322&gt;0,M322&gt;0,N322&gt;0,O322&gt;0),1,0),0)</f>
        <v>1</v>
      </c>
      <c r="Q322" s="20">
        <v>19896</v>
      </c>
      <c r="R322" s="20">
        <v>19924</v>
      </c>
      <c r="S322" s="20"/>
      <c r="T322" s="20">
        <v>2011</v>
      </c>
    </row>
    <row r="323" spans="1:20" x14ac:dyDescent="0.3">
      <c r="A323" t="s">
        <v>510</v>
      </c>
      <c r="B323" t="s">
        <v>107</v>
      </c>
      <c r="C323">
        <v>2013</v>
      </c>
      <c r="D323" t="s">
        <v>19</v>
      </c>
      <c r="E323" t="s">
        <v>307</v>
      </c>
      <c r="F323" s="20" t="s">
        <v>997</v>
      </c>
      <c r="G323" s="20" t="s">
        <v>998</v>
      </c>
      <c r="H323" t="s">
        <v>528</v>
      </c>
      <c r="I323" t="s">
        <v>518</v>
      </c>
      <c r="J323" s="23" t="s">
        <v>977</v>
      </c>
      <c r="K323" s="29">
        <v>10036</v>
      </c>
      <c r="L323" s="23" t="str">
        <f t="shared" si="20"/>
        <v>12</v>
      </c>
      <c r="M323">
        <v>1.5</v>
      </c>
      <c r="N323" t="str">
        <f t="shared" ref="N323:N345" si="23">RIGHT(T323,4)</f>
        <v>2011</v>
      </c>
      <c r="O323">
        <v>1</v>
      </c>
      <c r="P323">
        <f t="shared" si="22"/>
        <v>1</v>
      </c>
      <c r="Q323">
        <v>19896</v>
      </c>
      <c r="R323">
        <v>19924</v>
      </c>
      <c r="T323">
        <v>2011</v>
      </c>
    </row>
    <row r="324" spans="1:20" x14ac:dyDescent="0.3">
      <c r="A324" t="s">
        <v>510</v>
      </c>
      <c r="B324" t="s">
        <v>107</v>
      </c>
      <c r="C324">
        <v>2013</v>
      </c>
      <c r="D324" t="s">
        <v>19</v>
      </c>
      <c r="E324" t="s">
        <v>307</v>
      </c>
      <c r="F324" s="20" t="s">
        <v>997</v>
      </c>
      <c r="G324" s="20" t="s">
        <v>998</v>
      </c>
      <c r="H324" t="s">
        <v>528</v>
      </c>
      <c r="I324" t="s">
        <v>517</v>
      </c>
      <c r="J324" s="23" t="s">
        <v>977</v>
      </c>
      <c r="K324" s="29">
        <v>10367</v>
      </c>
      <c r="L324" s="23" t="str">
        <f t="shared" si="20"/>
        <v>12</v>
      </c>
      <c r="M324">
        <v>2.2000000000000002</v>
      </c>
      <c r="N324" t="str">
        <f t="shared" si="23"/>
        <v>2011</v>
      </c>
      <c r="O324">
        <v>1</v>
      </c>
      <c r="P324">
        <f t="shared" si="22"/>
        <v>1</v>
      </c>
      <c r="Q324">
        <v>18907</v>
      </c>
      <c r="R324">
        <v>18947</v>
      </c>
      <c r="T324">
        <v>2011</v>
      </c>
    </row>
    <row r="325" spans="1:20" x14ac:dyDescent="0.3">
      <c r="A325" s="20" t="s">
        <v>510</v>
      </c>
      <c r="B325" s="20" t="s">
        <v>107</v>
      </c>
      <c r="C325" s="20">
        <v>2013</v>
      </c>
      <c r="D325" s="20" t="s">
        <v>372</v>
      </c>
      <c r="E325" s="20" t="s">
        <v>307</v>
      </c>
      <c r="F325" s="20" t="s">
        <v>997</v>
      </c>
      <c r="G325" s="20" t="s">
        <v>998</v>
      </c>
      <c r="H325" s="20" t="s">
        <v>528</v>
      </c>
      <c r="I325" s="20" t="s">
        <v>519</v>
      </c>
      <c r="J325" s="23" t="s">
        <v>977</v>
      </c>
      <c r="K325" s="29">
        <v>798</v>
      </c>
      <c r="L325" s="23" t="str">
        <f t="shared" si="20"/>
        <v>12</v>
      </c>
      <c r="M325" s="20">
        <v>1.5</v>
      </c>
      <c r="N325" t="str">
        <f t="shared" si="23"/>
        <v>2011</v>
      </c>
      <c r="O325" s="20">
        <v>0.5</v>
      </c>
      <c r="P325">
        <f t="shared" si="22"/>
        <v>1</v>
      </c>
      <c r="Q325" s="20">
        <v>19896</v>
      </c>
      <c r="R325" s="20">
        <v>19896</v>
      </c>
      <c r="S325" s="20"/>
      <c r="T325" s="20">
        <v>2011</v>
      </c>
    </row>
    <row r="326" spans="1:20" x14ac:dyDescent="0.3">
      <c r="A326" t="s">
        <v>510</v>
      </c>
      <c r="B326" t="s">
        <v>107</v>
      </c>
      <c r="C326">
        <v>2013</v>
      </c>
      <c r="D326" t="s">
        <v>372</v>
      </c>
      <c r="E326" t="s">
        <v>307</v>
      </c>
      <c r="F326" s="20" t="s">
        <v>997</v>
      </c>
      <c r="G326" s="20" t="s">
        <v>998</v>
      </c>
      <c r="H326" t="s">
        <v>528</v>
      </c>
      <c r="I326" t="s">
        <v>520</v>
      </c>
      <c r="J326" s="23" t="s">
        <v>977</v>
      </c>
      <c r="K326" s="29">
        <v>605</v>
      </c>
      <c r="L326" s="23" t="str">
        <f t="shared" si="20"/>
        <v>12</v>
      </c>
      <c r="M326">
        <v>1.5</v>
      </c>
      <c r="N326" t="str">
        <f t="shared" si="23"/>
        <v>2011</v>
      </c>
      <c r="O326">
        <v>1</v>
      </c>
      <c r="P326">
        <f t="shared" si="22"/>
        <v>1</v>
      </c>
      <c r="Q326">
        <v>19896</v>
      </c>
      <c r="R326">
        <v>19896</v>
      </c>
      <c r="T326">
        <v>2011</v>
      </c>
    </row>
    <row r="327" spans="1:20" x14ac:dyDescent="0.3">
      <c r="A327" t="s">
        <v>510</v>
      </c>
      <c r="B327" t="s">
        <v>107</v>
      </c>
      <c r="C327">
        <v>2013</v>
      </c>
      <c r="D327" t="s">
        <v>372</v>
      </c>
      <c r="E327" t="s">
        <v>307</v>
      </c>
      <c r="F327" s="20" t="s">
        <v>997</v>
      </c>
      <c r="G327" s="20" t="s">
        <v>998</v>
      </c>
      <c r="H327" t="s">
        <v>528</v>
      </c>
      <c r="I327" t="s">
        <v>521</v>
      </c>
      <c r="J327" s="23" t="s">
        <v>977</v>
      </c>
      <c r="K327" s="29">
        <v>562</v>
      </c>
      <c r="L327" s="23" t="str">
        <f t="shared" ref="L327:L345" si="24">IF(ISNUMBER(FIND("Bi-monthly",H327)),"6", IF(ISNUMBER(FIND("Monthly",H327)), "12", IF(OR(ISNUMBER(SEARCH("Quarterly",H327)), ISNUMBER(SEARCH("four",H327))), "4", -1)))</f>
        <v>12</v>
      </c>
      <c r="M327">
        <v>1.9</v>
      </c>
      <c r="N327" t="str">
        <f t="shared" si="23"/>
        <v>2011</v>
      </c>
      <c r="O327">
        <v>1</v>
      </c>
      <c r="P327">
        <f t="shared" si="22"/>
        <v>1</v>
      </c>
      <c r="Q327">
        <v>18907</v>
      </c>
      <c r="R327">
        <v>18947</v>
      </c>
      <c r="T327">
        <v>2011</v>
      </c>
    </row>
    <row r="328" spans="1:20" x14ac:dyDescent="0.3">
      <c r="A328" s="5" t="s">
        <v>510</v>
      </c>
      <c r="B328" s="5" t="s">
        <v>125</v>
      </c>
      <c r="C328" s="5">
        <v>2014</v>
      </c>
      <c r="D328" s="5" t="s">
        <v>19</v>
      </c>
      <c r="E328" s="5" t="s">
        <v>307</v>
      </c>
      <c r="F328" s="20" t="s">
        <v>997</v>
      </c>
      <c r="G328" s="20" t="s">
        <v>998</v>
      </c>
      <c r="H328" s="5" t="s">
        <v>528</v>
      </c>
      <c r="I328" s="5" t="s">
        <v>525</v>
      </c>
      <c r="J328" s="23" t="s">
        <v>977</v>
      </c>
      <c r="K328" s="29">
        <v>10023</v>
      </c>
      <c r="L328" s="23" t="str">
        <f t="shared" si="24"/>
        <v>12</v>
      </c>
      <c r="M328" s="5">
        <v>2.6</v>
      </c>
      <c r="N328" t="str">
        <f t="shared" si="23"/>
        <v>2011</v>
      </c>
      <c r="O328" s="5">
        <v>3</v>
      </c>
      <c r="P328">
        <f t="shared" si="22"/>
        <v>1</v>
      </c>
      <c r="Q328" s="5">
        <v>16754</v>
      </c>
      <c r="R328" s="5">
        <v>18947</v>
      </c>
      <c r="S328" s="5"/>
      <c r="T328" s="5">
        <v>2011</v>
      </c>
    </row>
    <row r="329" spans="1:20" x14ac:dyDescent="0.3">
      <c r="A329" s="5" t="s">
        <v>510</v>
      </c>
      <c r="B329" s="5" t="s">
        <v>125</v>
      </c>
      <c r="C329" s="5">
        <v>2014</v>
      </c>
      <c r="D329" s="5" t="s">
        <v>372</v>
      </c>
      <c r="E329" s="5" t="s">
        <v>307</v>
      </c>
      <c r="F329" s="20" t="s">
        <v>997</v>
      </c>
      <c r="G329" s="20" t="s">
        <v>998</v>
      </c>
      <c r="H329" s="5" t="s">
        <v>528</v>
      </c>
      <c r="I329" s="5" t="s">
        <v>526</v>
      </c>
      <c r="J329" s="23" t="s">
        <v>977</v>
      </c>
      <c r="K329" s="29">
        <v>580</v>
      </c>
      <c r="L329" s="23" t="str">
        <f t="shared" si="24"/>
        <v>12</v>
      </c>
      <c r="M329" s="5">
        <v>2</v>
      </c>
      <c r="N329" t="str">
        <f t="shared" si="23"/>
        <v>2011</v>
      </c>
      <c r="O329" s="5">
        <v>3</v>
      </c>
      <c r="P329">
        <f t="shared" si="22"/>
        <v>1</v>
      </c>
      <c r="Q329" s="5">
        <v>16754</v>
      </c>
      <c r="R329" s="5">
        <v>18947</v>
      </c>
      <c r="S329" s="5"/>
      <c r="T329" s="5">
        <v>2011</v>
      </c>
    </row>
    <row r="330" spans="1:20" x14ac:dyDescent="0.3">
      <c r="A330" t="s">
        <v>510</v>
      </c>
      <c r="B330" t="s">
        <v>125</v>
      </c>
      <c r="C330">
        <v>2016</v>
      </c>
      <c r="D330" t="s">
        <v>19</v>
      </c>
      <c r="E330" t="s">
        <v>307</v>
      </c>
      <c r="F330" s="20" t="s">
        <v>997</v>
      </c>
      <c r="G330" s="20" t="s">
        <v>998</v>
      </c>
      <c r="H330" t="s">
        <v>528</v>
      </c>
      <c r="I330" t="s">
        <v>536</v>
      </c>
      <c r="J330" s="23" t="s">
        <v>977</v>
      </c>
      <c r="K330" s="29">
        <v>9904</v>
      </c>
      <c r="L330" s="23" t="str">
        <f t="shared" si="24"/>
        <v>12</v>
      </c>
      <c r="M330">
        <v>2.4</v>
      </c>
      <c r="N330" t="str">
        <f t="shared" si="23"/>
        <v>2011</v>
      </c>
      <c r="O330">
        <v>4</v>
      </c>
      <c r="P330">
        <f t="shared" si="22"/>
        <v>1</v>
      </c>
      <c r="Q330">
        <v>14967</v>
      </c>
      <c r="R330">
        <v>15369</v>
      </c>
      <c r="T330">
        <v>2011</v>
      </c>
    </row>
    <row r="331" spans="1:20" x14ac:dyDescent="0.3">
      <c r="A331" t="s">
        <v>510</v>
      </c>
      <c r="B331" t="s">
        <v>125</v>
      </c>
      <c r="C331">
        <v>2016</v>
      </c>
      <c r="D331" t="s">
        <v>372</v>
      </c>
      <c r="E331" t="s">
        <v>307</v>
      </c>
      <c r="F331" s="20" t="s">
        <v>997</v>
      </c>
      <c r="G331" s="20" t="s">
        <v>998</v>
      </c>
      <c r="H331" t="s">
        <v>528</v>
      </c>
      <c r="I331" t="s">
        <v>535</v>
      </c>
      <c r="J331" s="23" t="s">
        <v>977</v>
      </c>
      <c r="K331" s="29">
        <v>440</v>
      </c>
      <c r="L331" s="23" t="str">
        <f t="shared" si="24"/>
        <v>12</v>
      </c>
      <c r="M331">
        <v>1.9</v>
      </c>
      <c r="N331" t="str">
        <f t="shared" si="23"/>
        <v>2011</v>
      </c>
      <c r="O331">
        <v>4</v>
      </c>
      <c r="P331">
        <f t="shared" si="22"/>
        <v>1</v>
      </c>
      <c r="Q331">
        <v>14967</v>
      </c>
      <c r="R331">
        <v>15369</v>
      </c>
      <c r="T331">
        <v>2011</v>
      </c>
    </row>
    <row r="332" spans="1:20" x14ac:dyDescent="0.3">
      <c r="A332" t="s">
        <v>306</v>
      </c>
      <c r="B332" t="s">
        <v>12</v>
      </c>
      <c r="C332">
        <v>2011</v>
      </c>
      <c r="D332" t="s">
        <v>19</v>
      </c>
      <c r="E332" t="s">
        <v>307</v>
      </c>
      <c r="F332" s="20" t="s">
        <v>997</v>
      </c>
      <c r="G332" s="20" t="s">
        <v>998</v>
      </c>
      <c r="H332" t="s">
        <v>114</v>
      </c>
      <c r="I332" t="s">
        <v>309</v>
      </c>
      <c r="J332" s="23" t="str">
        <f t="shared" ref="J332:J341" si="25">IF(OR(ISNUMBER(SEARCH("High",I332)), ISNUMBER(SEARCH("high",I332)), ISNUMBER(SEARCH("top",I332)), ISNUMBER(SEARCH("Top",I332))),"High", IF(OR(ISNUMBER(SEARCH("Low",I332)), ISNUMBER(SEARCH("low",I332)), ISNUMBER(SEARCH("Bottom",I332))), "Low",""))</f>
        <v>High</v>
      </c>
      <c r="K332" s="29">
        <v>13093</v>
      </c>
      <c r="L332" s="23" t="str">
        <f t="shared" si="24"/>
        <v>12</v>
      </c>
      <c r="M332">
        <v>2.37</v>
      </c>
      <c r="N332" t="str">
        <f t="shared" si="23"/>
        <v>2008</v>
      </c>
      <c r="O332">
        <v>1</v>
      </c>
      <c r="P332">
        <f t="shared" si="22"/>
        <v>1</v>
      </c>
      <c r="Q332">
        <v>20200</v>
      </c>
      <c r="R332">
        <v>29800</v>
      </c>
      <c r="S332">
        <v>0.11</v>
      </c>
      <c r="T332">
        <v>2008</v>
      </c>
    </row>
    <row r="333" spans="1:20" x14ac:dyDescent="0.3">
      <c r="A333" t="s">
        <v>306</v>
      </c>
      <c r="B333" t="s">
        <v>12</v>
      </c>
      <c r="C333">
        <v>2011</v>
      </c>
      <c r="D333" t="s">
        <v>19</v>
      </c>
      <c r="E333" t="s">
        <v>307</v>
      </c>
      <c r="F333" s="20" t="s">
        <v>997</v>
      </c>
      <c r="G333" s="20" t="s">
        <v>998</v>
      </c>
      <c r="H333" t="s">
        <v>115</v>
      </c>
      <c r="I333" t="s">
        <v>310</v>
      </c>
      <c r="J333" s="23" t="str">
        <f t="shared" si="25"/>
        <v>Low</v>
      </c>
      <c r="K333" s="29">
        <v>5997</v>
      </c>
      <c r="L333" s="23" t="str">
        <f t="shared" si="24"/>
        <v>4</v>
      </c>
      <c r="M333">
        <v>1.25</v>
      </c>
      <c r="N333" t="str">
        <f t="shared" si="23"/>
        <v>2008</v>
      </c>
      <c r="O333">
        <v>1</v>
      </c>
      <c r="P333">
        <f t="shared" si="22"/>
        <v>1</v>
      </c>
      <c r="Q333">
        <v>8300</v>
      </c>
      <c r="R333">
        <v>12200</v>
      </c>
      <c r="S333">
        <v>0.18</v>
      </c>
      <c r="T333">
        <v>2008</v>
      </c>
    </row>
    <row r="334" spans="1:20" x14ac:dyDescent="0.3">
      <c r="A334" t="s">
        <v>306</v>
      </c>
      <c r="B334" t="s">
        <v>12</v>
      </c>
      <c r="C334">
        <v>2011</v>
      </c>
      <c r="D334" t="s">
        <v>19</v>
      </c>
      <c r="E334" t="s">
        <v>307</v>
      </c>
      <c r="F334" s="20" t="s">
        <v>997</v>
      </c>
      <c r="G334" s="20" t="s">
        <v>998</v>
      </c>
      <c r="H334" t="s">
        <v>114</v>
      </c>
      <c r="I334" t="s">
        <v>311</v>
      </c>
      <c r="J334" s="23" t="str">
        <f t="shared" si="25"/>
        <v>High</v>
      </c>
      <c r="K334" s="29">
        <v>12786</v>
      </c>
      <c r="L334" s="23" t="str">
        <f t="shared" si="24"/>
        <v>12</v>
      </c>
      <c r="M334">
        <v>2.89</v>
      </c>
      <c r="N334" t="str">
        <f t="shared" si="23"/>
        <v>2008</v>
      </c>
      <c r="O334">
        <v>2</v>
      </c>
      <c r="P334">
        <f t="shared" si="22"/>
        <v>1</v>
      </c>
      <c r="Q334">
        <v>20200</v>
      </c>
      <c r="R334">
        <v>29800</v>
      </c>
      <c r="S334">
        <v>0.11</v>
      </c>
      <c r="T334">
        <v>2008</v>
      </c>
    </row>
    <row r="335" spans="1:20" x14ac:dyDescent="0.3">
      <c r="A335" t="s">
        <v>306</v>
      </c>
      <c r="B335" t="s">
        <v>12</v>
      </c>
      <c r="C335">
        <v>2011</v>
      </c>
      <c r="D335" t="s">
        <v>19</v>
      </c>
      <c r="E335" t="s">
        <v>307</v>
      </c>
      <c r="F335" s="20" t="s">
        <v>997</v>
      </c>
      <c r="G335" s="20" t="s">
        <v>998</v>
      </c>
      <c r="H335" t="s">
        <v>115</v>
      </c>
      <c r="I335" t="s">
        <v>312</v>
      </c>
      <c r="J335" s="23" t="str">
        <f t="shared" si="25"/>
        <v>Low</v>
      </c>
      <c r="K335" s="29">
        <v>6023</v>
      </c>
      <c r="L335" s="23" t="str">
        <f t="shared" si="24"/>
        <v>4</v>
      </c>
      <c r="M335">
        <v>1.7</v>
      </c>
      <c r="N335" t="str">
        <f t="shared" si="23"/>
        <v>2008</v>
      </c>
      <c r="O335">
        <v>2</v>
      </c>
      <c r="P335">
        <f t="shared" si="22"/>
        <v>1</v>
      </c>
      <c r="Q335">
        <v>8300</v>
      </c>
      <c r="R335">
        <v>12200</v>
      </c>
      <c r="S335">
        <v>0.18</v>
      </c>
      <c r="T335">
        <v>2008</v>
      </c>
    </row>
    <row r="336" spans="1:20" x14ac:dyDescent="0.3">
      <c r="A336" t="s">
        <v>306</v>
      </c>
      <c r="B336" t="s">
        <v>313</v>
      </c>
      <c r="C336">
        <v>2012</v>
      </c>
      <c r="D336" t="s">
        <v>19</v>
      </c>
      <c r="E336" t="s">
        <v>307</v>
      </c>
      <c r="F336" s="20" t="s">
        <v>997</v>
      </c>
      <c r="G336" s="20" t="s">
        <v>998</v>
      </c>
      <c r="H336" t="s">
        <v>314</v>
      </c>
      <c r="I336" t="s">
        <v>316</v>
      </c>
      <c r="J336" s="23" t="s">
        <v>977</v>
      </c>
      <c r="K336" s="29">
        <v>11221</v>
      </c>
      <c r="L336" s="23" t="str">
        <f t="shared" si="24"/>
        <v>4</v>
      </c>
      <c r="M336">
        <v>1.82</v>
      </c>
      <c r="N336" t="str">
        <f t="shared" si="23"/>
        <v>2008</v>
      </c>
      <c r="O336">
        <v>1</v>
      </c>
      <c r="P336">
        <f t="shared" si="22"/>
        <v>1</v>
      </c>
      <c r="Q336">
        <v>33968</v>
      </c>
      <c r="R336" s="11">
        <v>49545</v>
      </c>
      <c r="S336">
        <v>1E-4</v>
      </c>
      <c r="T336">
        <v>2008</v>
      </c>
    </row>
    <row r="337" spans="1:20" x14ac:dyDescent="0.3">
      <c r="A337" t="s">
        <v>306</v>
      </c>
      <c r="B337" t="s">
        <v>313</v>
      </c>
      <c r="C337">
        <v>2012</v>
      </c>
      <c r="D337" t="s">
        <v>19</v>
      </c>
      <c r="E337" t="s">
        <v>307</v>
      </c>
      <c r="F337" s="20" t="s">
        <v>997</v>
      </c>
      <c r="G337" s="20" t="s">
        <v>998</v>
      </c>
      <c r="H337" t="s">
        <v>314</v>
      </c>
      <c r="I337" t="s">
        <v>316</v>
      </c>
      <c r="J337" s="23" t="s">
        <v>977</v>
      </c>
      <c r="K337" s="29">
        <v>11221</v>
      </c>
      <c r="L337" s="23" t="str">
        <f t="shared" si="24"/>
        <v>4</v>
      </c>
      <c r="M337">
        <v>2.4300000000000002</v>
      </c>
      <c r="N337" t="str">
        <f t="shared" si="23"/>
        <v>2008</v>
      </c>
      <c r="O337">
        <v>2</v>
      </c>
      <c r="P337">
        <f t="shared" si="22"/>
        <v>1</v>
      </c>
      <c r="Q337">
        <v>33968</v>
      </c>
      <c r="R337" s="11">
        <v>49545</v>
      </c>
      <c r="S337">
        <v>1E-4</v>
      </c>
      <c r="T337">
        <v>2008</v>
      </c>
    </row>
    <row r="338" spans="1:20" x14ac:dyDescent="0.3">
      <c r="A338" t="s">
        <v>306</v>
      </c>
      <c r="B338" t="s">
        <v>313</v>
      </c>
      <c r="C338">
        <v>2012</v>
      </c>
      <c r="D338" t="s">
        <v>19</v>
      </c>
      <c r="E338" t="s">
        <v>307</v>
      </c>
      <c r="F338" s="20" t="s">
        <v>997</v>
      </c>
      <c r="G338" s="20" t="s">
        <v>998</v>
      </c>
      <c r="H338" t="s">
        <v>314</v>
      </c>
      <c r="I338" t="s">
        <v>316</v>
      </c>
      <c r="J338" s="23" t="s">
        <v>977</v>
      </c>
      <c r="K338" s="29">
        <v>11221</v>
      </c>
      <c r="L338" s="23" t="str">
        <f t="shared" si="24"/>
        <v>4</v>
      </c>
      <c r="M338">
        <v>2.38</v>
      </c>
      <c r="N338" t="str">
        <f t="shared" si="23"/>
        <v>2008</v>
      </c>
      <c r="O338">
        <v>3</v>
      </c>
      <c r="P338">
        <f t="shared" si="22"/>
        <v>1</v>
      </c>
      <c r="Q338">
        <v>33968</v>
      </c>
      <c r="R338" s="11">
        <v>49545</v>
      </c>
      <c r="S338">
        <v>1E-4</v>
      </c>
      <c r="T338">
        <v>2008</v>
      </c>
    </row>
    <row r="339" spans="1:20" x14ac:dyDescent="0.3">
      <c r="A339" t="s">
        <v>306</v>
      </c>
      <c r="B339" t="s">
        <v>313</v>
      </c>
      <c r="C339">
        <v>2012</v>
      </c>
      <c r="D339" t="s">
        <v>19</v>
      </c>
      <c r="E339" t="s">
        <v>307</v>
      </c>
      <c r="F339" s="20" t="s">
        <v>997</v>
      </c>
      <c r="G339" s="20" t="s">
        <v>998</v>
      </c>
      <c r="H339" t="s">
        <v>314</v>
      </c>
      <c r="I339" t="s">
        <v>316</v>
      </c>
      <c r="J339" s="23" t="s">
        <v>977</v>
      </c>
      <c r="K339" s="29">
        <v>11221</v>
      </c>
      <c r="L339" s="23" t="str">
        <f t="shared" si="24"/>
        <v>4</v>
      </c>
      <c r="M339">
        <v>2.09</v>
      </c>
      <c r="N339" t="str">
        <f t="shared" si="23"/>
        <v>2008</v>
      </c>
      <c r="O339">
        <v>4</v>
      </c>
      <c r="P339">
        <f t="shared" si="22"/>
        <v>1</v>
      </c>
      <c r="Q339">
        <v>33968</v>
      </c>
      <c r="R339" s="11">
        <v>49545</v>
      </c>
      <c r="S339">
        <v>1E-4</v>
      </c>
      <c r="T339">
        <v>2008</v>
      </c>
    </row>
    <row r="340" spans="1:20" x14ac:dyDescent="0.3">
      <c r="A340" s="20" t="s">
        <v>306</v>
      </c>
      <c r="B340" s="20" t="s">
        <v>313</v>
      </c>
      <c r="C340" s="20">
        <v>2012</v>
      </c>
      <c r="D340" s="20" t="s">
        <v>19</v>
      </c>
      <c r="E340" s="20" t="s">
        <v>307</v>
      </c>
      <c r="F340" s="20" t="s">
        <v>997</v>
      </c>
      <c r="G340" s="20" t="s">
        <v>998</v>
      </c>
      <c r="H340" s="20" t="s">
        <v>314</v>
      </c>
      <c r="I340" s="20" t="s">
        <v>316</v>
      </c>
      <c r="J340" s="23" t="s">
        <v>977</v>
      </c>
      <c r="K340" s="29">
        <v>11221</v>
      </c>
      <c r="L340" s="23" t="str">
        <f t="shared" si="24"/>
        <v>4</v>
      </c>
      <c r="M340" s="20">
        <v>1.58</v>
      </c>
      <c r="N340" t="str">
        <f t="shared" si="23"/>
        <v>2008</v>
      </c>
      <c r="O340" s="20">
        <v>3</v>
      </c>
      <c r="P340">
        <f t="shared" si="22"/>
        <v>1</v>
      </c>
      <c r="Q340" s="20">
        <v>9965</v>
      </c>
      <c r="R340" s="22">
        <v>14961</v>
      </c>
      <c r="S340" s="20">
        <v>1E-4</v>
      </c>
      <c r="T340" s="20">
        <v>2008</v>
      </c>
    </row>
    <row r="341" spans="1:20" x14ac:dyDescent="0.3">
      <c r="A341" t="s">
        <v>529</v>
      </c>
      <c r="B341" t="s">
        <v>530</v>
      </c>
      <c r="C341">
        <v>2014</v>
      </c>
      <c r="D341" t="s">
        <v>19</v>
      </c>
      <c r="E341" t="s">
        <v>307</v>
      </c>
      <c r="F341" s="20" t="s">
        <v>997</v>
      </c>
      <c r="G341" s="20" t="s">
        <v>998</v>
      </c>
      <c r="H341" t="s">
        <v>114</v>
      </c>
      <c r="I341" t="s">
        <v>539</v>
      </c>
      <c r="J341" s="23" t="str">
        <f t="shared" si="25"/>
        <v>High</v>
      </c>
      <c r="K341" s="29">
        <v>10935</v>
      </c>
      <c r="L341" s="23" t="str">
        <f t="shared" si="24"/>
        <v>12</v>
      </c>
      <c r="M341">
        <v>1.4</v>
      </c>
      <c r="N341" t="str">
        <f t="shared" si="23"/>
        <v>2012</v>
      </c>
      <c r="O341">
        <v>1</v>
      </c>
      <c r="P341">
        <f t="shared" si="22"/>
        <v>1</v>
      </c>
      <c r="Q341">
        <v>65821</v>
      </c>
      <c r="R341">
        <v>65910</v>
      </c>
      <c r="S341" t="s">
        <v>542</v>
      </c>
      <c r="T341" s="25">
        <v>2012</v>
      </c>
    </row>
    <row r="342" spans="1:20" x14ac:dyDescent="0.3">
      <c r="A342" s="5" t="s">
        <v>529</v>
      </c>
      <c r="B342" s="5" t="s">
        <v>125</v>
      </c>
      <c r="C342" s="5">
        <v>2016</v>
      </c>
      <c r="D342" s="5" t="s">
        <v>19</v>
      </c>
      <c r="E342" s="5" t="s">
        <v>307</v>
      </c>
      <c r="F342" s="20" t="s">
        <v>997</v>
      </c>
      <c r="G342" s="20" t="s">
        <v>998</v>
      </c>
      <c r="H342" s="5" t="s">
        <v>114</v>
      </c>
      <c r="I342" s="5" t="s">
        <v>634</v>
      </c>
      <c r="J342" s="23" t="s">
        <v>977</v>
      </c>
      <c r="K342" s="29">
        <v>6131</v>
      </c>
      <c r="L342" s="23" t="str">
        <f t="shared" si="24"/>
        <v>12</v>
      </c>
      <c r="M342" s="5">
        <v>0.8</v>
      </c>
      <c r="N342" t="str">
        <f t="shared" si="23"/>
        <v>2014</v>
      </c>
      <c r="O342" s="5">
        <v>1</v>
      </c>
      <c r="P342">
        <f t="shared" si="22"/>
        <v>1</v>
      </c>
      <c r="Q342" s="5">
        <v>71187</v>
      </c>
      <c r="R342" s="5">
        <v>75000</v>
      </c>
      <c r="S342" s="5"/>
      <c r="T342" s="16">
        <v>2014</v>
      </c>
    </row>
    <row r="343" spans="1:20" x14ac:dyDescent="0.3">
      <c r="A343" t="s">
        <v>795</v>
      </c>
      <c r="B343" t="s">
        <v>12</v>
      </c>
      <c r="C343">
        <v>2018</v>
      </c>
      <c r="D343" t="s">
        <v>372</v>
      </c>
      <c r="E343" t="s">
        <v>603</v>
      </c>
      <c r="F343" s="20" t="s">
        <v>985</v>
      </c>
      <c r="G343" s="20" t="s">
        <v>986</v>
      </c>
      <c r="H343" t="s">
        <v>800</v>
      </c>
      <c r="I343" t="s">
        <v>796</v>
      </c>
      <c r="J343" s="23" t="s">
        <v>977</v>
      </c>
      <c r="K343" s="29">
        <v>1248.3</v>
      </c>
      <c r="L343" s="23" t="str">
        <f t="shared" si="24"/>
        <v>12</v>
      </c>
      <c r="M343">
        <v>0.51</v>
      </c>
      <c r="N343" t="str">
        <f t="shared" si="23"/>
        <v>2015</v>
      </c>
      <c r="O343">
        <v>1</v>
      </c>
      <c r="P343">
        <f t="shared" si="22"/>
        <v>1</v>
      </c>
      <c r="Q343">
        <v>52483</v>
      </c>
      <c r="R343">
        <v>214827</v>
      </c>
      <c r="S343">
        <v>0.12</v>
      </c>
      <c r="T343">
        <v>2015</v>
      </c>
    </row>
    <row r="344" spans="1:20" x14ac:dyDescent="0.3">
      <c r="A344" t="s">
        <v>795</v>
      </c>
      <c r="B344" t="s">
        <v>12</v>
      </c>
      <c r="C344">
        <v>2018</v>
      </c>
      <c r="D344" t="s">
        <v>372</v>
      </c>
      <c r="E344" t="s">
        <v>603</v>
      </c>
      <c r="F344" s="20" t="s">
        <v>985</v>
      </c>
      <c r="G344" s="20" t="s">
        <v>986</v>
      </c>
      <c r="H344" t="s">
        <v>800</v>
      </c>
      <c r="I344" t="s">
        <v>797</v>
      </c>
      <c r="J344" s="23" t="s">
        <v>977</v>
      </c>
      <c r="K344" s="29">
        <v>1153.4000000000001</v>
      </c>
      <c r="L344" s="23" t="str">
        <f t="shared" si="24"/>
        <v>12</v>
      </c>
      <c r="M344">
        <v>0.9</v>
      </c>
      <c r="N344" t="str">
        <f t="shared" si="23"/>
        <v>2015</v>
      </c>
      <c r="O344">
        <v>2</v>
      </c>
      <c r="P344">
        <f t="shared" si="22"/>
        <v>1</v>
      </c>
      <c r="Q344">
        <v>52483</v>
      </c>
      <c r="R344">
        <v>214827</v>
      </c>
      <c r="S344">
        <v>0.15</v>
      </c>
      <c r="T344">
        <v>2015</v>
      </c>
    </row>
    <row r="345" spans="1:20" x14ac:dyDescent="0.3">
      <c r="A345" t="s">
        <v>795</v>
      </c>
      <c r="B345" t="s">
        <v>12</v>
      </c>
      <c r="C345">
        <v>2018</v>
      </c>
      <c r="D345" t="s">
        <v>372</v>
      </c>
      <c r="E345" t="s">
        <v>603</v>
      </c>
      <c r="F345" s="20" t="s">
        <v>985</v>
      </c>
      <c r="G345" s="20" t="s">
        <v>986</v>
      </c>
      <c r="H345" t="s">
        <v>800</v>
      </c>
      <c r="I345" t="s">
        <v>798</v>
      </c>
      <c r="J345" s="23" t="s">
        <v>977</v>
      </c>
      <c r="K345" s="29">
        <v>1182.5999999999999</v>
      </c>
      <c r="L345" s="23" t="str">
        <f t="shared" si="24"/>
        <v>12</v>
      </c>
      <c r="M345">
        <v>0.95</v>
      </c>
      <c r="N345" t="str">
        <f t="shared" si="23"/>
        <v>2015</v>
      </c>
      <c r="O345">
        <v>3</v>
      </c>
      <c r="P345">
        <f t="shared" si="22"/>
        <v>1</v>
      </c>
      <c r="Q345">
        <v>52483</v>
      </c>
      <c r="R345">
        <v>214827</v>
      </c>
      <c r="S345">
        <v>0.18</v>
      </c>
      <c r="T345">
        <v>2015</v>
      </c>
    </row>
  </sheetData>
  <mergeCells count="2">
    <mergeCell ref="R192:R195"/>
    <mergeCell ref="R196:R19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7FD4D-43A3-456A-8C41-6C8B0354F2EC}">
  <dimension ref="A1:S7"/>
  <sheetViews>
    <sheetView zoomScale="70" zoomScaleNormal="70" workbookViewId="0">
      <selection activeCell="A57" sqref="A57"/>
    </sheetView>
  </sheetViews>
  <sheetFormatPr defaultRowHeight="14.4" x14ac:dyDescent="0.3"/>
  <cols>
    <col min="1" max="1" width="36.33203125" customWidth="1"/>
    <col min="2" max="2" width="11" customWidth="1"/>
    <col min="4" max="4" width="11.33203125" customWidth="1"/>
    <col min="6" max="6" width="36.33203125" customWidth="1"/>
    <col min="7" max="7" width="44.33203125" customWidth="1"/>
    <col min="11" max="11" width="12.44140625" customWidth="1"/>
    <col min="18" max="18" width="71.33203125" customWidth="1"/>
    <col min="19" max="19" width="71.6640625" customWidth="1"/>
  </cols>
  <sheetData>
    <row r="1" spans="1:19" x14ac:dyDescent="0.3">
      <c r="A1" s="3" t="s">
        <v>58</v>
      </c>
      <c r="B1" s="3" t="s">
        <v>59</v>
      </c>
      <c r="C1" s="3" t="s">
        <v>60</v>
      </c>
      <c r="D1" s="3" t="s">
        <v>61</v>
      </c>
      <c r="E1" s="3" t="s">
        <v>62</v>
      </c>
      <c r="F1" s="3" t="s">
        <v>63</v>
      </c>
      <c r="G1" s="3" t="s">
        <v>64</v>
      </c>
      <c r="H1" s="3" t="s">
        <v>65</v>
      </c>
      <c r="I1" s="3" t="s">
        <v>13</v>
      </c>
      <c r="J1" s="3" t="s">
        <v>1</v>
      </c>
      <c r="K1" s="3" t="s">
        <v>345</v>
      </c>
      <c r="L1" s="3" t="s">
        <v>126</v>
      </c>
      <c r="M1" s="3" t="s">
        <v>68</v>
      </c>
      <c r="N1" s="3" t="s">
        <v>69</v>
      </c>
      <c r="O1" s="3" t="s">
        <v>70</v>
      </c>
      <c r="P1" s="3" t="s">
        <v>72</v>
      </c>
      <c r="Q1" s="3" t="s">
        <v>73</v>
      </c>
      <c r="R1" s="3" t="s">
        <v>14</v>
      </c>
      <c r="S1" s="3" t="s">
        <v>74</v>
      </c>
    </row>
    <row r="2" spans="1:19" x14ac:dyDescent="0.3">
      <c r="A2" t="s">
        <v>328</v>
      </c>
      <c r="B2" t="s">
        <v>329</v>
      </c>
      <c r="C2">
        <v>2012</v>
      </c>
      <c r="D2" t="s">
        <v>19</v>
      </c>
      <c r="E2" t="s">
        <v>330</v>
      </c>
      <c r="F2" t="s">
        <v>115</v>
      </c>
      <c r="G2" t="s">
        <v>332</v>
      </c>
      <c r="H2">
        <v>26855</v>
      </c>
      <c r="I2">
        <v>16102</v>
      </c>
      <c r="J2">
        <v>1</v>
      </c>
      <c r="K2" t="s">
        <v>333</v>
      </c>
      <c r="L2">
        <v>2012</v>
      </c>
      <c r="M2">
        <v>1</v>
      </c>
      <c r="N2">
        <v>1</v>
      </c>
      <c r="O2" t="s">
        <v>31</v>
      </c>
      <c r="P2" t="s">
        <v>334</v>
      </c>
      <c r="Q2">
        <v>1</v>
      </c>
      <c r="R2" s="32" t="s">
        <v>339</v>
      </c>
      <c r="S2" s="32" t="s">
        <v>331</v>
      </c>
    </row>
    <row r="3" spans="1:19" x14ac:dyDescent="0.3">
      <c r="A3" s="20" t="s">
        <v>328</v>
      </c>
      <c r="B3" s="20" t="s">
        <v>329</v>
      </c>
      <c r="C3" s="20">
        <v>2012</v>
      </c>
      <c r="D3" s="20" t="s">
        <v>19</v>
      </c>
      <c r="E3" s="20" t="s">
        <v>330</v>
      </c>
      <c r="F3" s="20" t="s">
        <v>115</v>
      </c>
      <c r="G3" s="20" t="s">
        <v>336</v>
      </c>
      <c r="H3" s="20"/>
      <c r="I3" s="20"/>
      <c r="J3" s="20">
        <v>1.1000000000000001</v>
      </c>
      <c r="K3" s="20" t="s">
        <v>338</v>
      </c>
      <c r="L3" s="20">
        <v>2012</v>
      </c>
      <c r="M3" s="20">
        <v>1</v>
      </c>
      <c r="N3" s="20">
        <v>1</v>
      </c>
      <c r="O3" s="20" t="s">
        <v>31</v>
      </c>
      <c r="P3" s="20" t="s">
        <v>334</v>
      </c>
      <c r="Q3" s="20">
        <v>1</v>
      </c>
      <c r="R3" s="32"/>
      <c r="S3" s="32"/>
    </row>
    <row r="4" spans="1:19" x14ac:dyDescent="0.3">
      <c r="A4" s="20" t="s">
        <v>328</v>
      </c>
      <c r="B4" s="20" t="s">
        <v>329</v>
      </c>
      <c r="C4" s="20">
        <v>2012</v>
      </c>
      <c r="D4" s="20" t="s">
        <v>19</v>
      </c>
      <c r="E4" s="20" t="s">
        <v>330</v>
      </c>
      <c r="F4" s="20" t="s">
        <v>335</v>
      </c>
      <c r="G4" s="20" t="s">
        <v>337</v>
      </c>
      <c r="H4" s="20"/>
      <c r="I4" s="20"/>
      <c r="J4" s="20">
        <v>0.8</v>
      </c>
      <c r="K4" s="20" t="s">
        <v>333</v>
      </c>
      <c r="L4" s="20">
        <v>2012</v>
      </c>
      <c r="M4" s="20">
        <v>1</v>
      </c>
      <c r="N4" s="20">
        <v>1</v>
      </c>
      <c r="O4" s="20" t="s">
        <v>31</v>
      </c>
      <c r="P4" s="20" t="s">
        <v>334</v>
      </c>
      <c r="Q4" s="20">
        <v>1</v>
      </c>
      <c r="R4" s="32"/>
      <c r="S4" s="32"/>
    </row>
    <row r="5" spans="1:19" ht="15" customHeight="1" x14ac:dyDescent="0.3">
      <c r="A5" s="5" t="s">
        <v>328</v>
      </c>
      <c r="B5" s="5" t="s">
        <v>329</v>
      </c>
      <c r="C5" s="5">
        <v>2014</v>
      </c>
      <c r="D5" s="5" t="s">
        <v>19</v>
      </c>
      <c r="E5" s="5" t="s">
        <v>330</v>
      </c>
      <c r="F5" s="5" t="s">
        <v>346</v>
      </c>
      <c r="G5" s="5" t="s">
        <v>342</v>
      </c>
      <c r="H5" s="5">
        <v>20813</v>
      </c>
      <c r="I5" s="5">
        <v>21917</v>
      </c>
      <c r="J5" s="5">
        <v>1.58</v>
      </c>
      <c r="K5" s="5">
        <v>-13.98</v>
      </c>
      <c r="L5" s="5">
        <v>2012</v>
      </c>
      <c r="M5" s="5" t="s">
        <v>347</v>
      </c>
      <c r="N5" s="5">
        <v>1</v>
      </c>
      <c r="O5" s="5" t="s">
        <v>31</v>
      </c>
      <c r="P5" s="5" t="s">
        <v>349</v>
      </c>
      <c r="Q5" s="5">
        <v>3</v>
      </c>
      <c r="R5" s="34" t="s">
        <v>341</v>
      </c>
      <c r="S5" s="34" t="s">
        <v>340</v>
      </c>
    </row>
    <row r="6" spans="1:19" x14ac:dyDescent="0.3">
      <c r="A6" s="5" t="s">
        <v>328</v>
      </c>
      <c r="B6" s="5" t="s">
        <v>329</v>
      </c>
      <c r="C6" s="5">
        <v>2014</v>
      </c>
      <c r="D6" s="5" t="s">
        <v>19</v>
      </c>
      <c r="E6" s="5" t="s">
        <v>330</v>
      </c>
      <c r="F6" s="5" t="s">
        <v>346</v>
      </c>
      <c r="G6" s="5" t="s">
        <v>343</v>
      </c>
      <c r="H6" s="5">
        <v>46628</v>
      </c>
      <c r="I6" s="5">
        <v>34671</v>
      </c>
      <c r="J6" s="5">
        <v>1.1499999999999999</v>
      </c>
      <c r="K6" s="5">
        <v>-8.08</v>
      </c>
      <c r="L6" s="5">
        <v>2013</v>
      </c>
      <c r="M6" s="5" t="s">
        <v>348</v>
      </c>
      <c r="N6" s="5">
        <v>2</v>
      </c>
      <c r="O6" s="5" t="s">
        <v>31</v>
      </c>
      <c r="P6" s="5" t="s">
        <v>349</v>
      </c>
      <c r="Q6" s="5">
        <v>3</v>
      </c>
      <c r="R6" s="34"/>
      <c r="S6" s="34"/>
    </row>
    <row r="7" spans="1:19" x14ac:dyDescent="0.3">
      <c r="A7" s="5" t="s">
        <v>328</v>
      </c>
      <c r="B7" s="5" t="s">
        <v>329</v>
      </c>
      <c r="C7" s="5">
        <v>2014</v>
      </c>
      <c r="D7" s="5" t="s">
        <v>19</v>
      </c>
      <c r="E7" s="5" t="s">
        <v>330</v>
      </c>
      <c r="F7" s="5" t="s">
        <v>115</v>
      </c>
      <c r="G7" s="5" t="s">
        <v>344</v>
      </c>
      <c r="H7" s="5">
        <v>143520</v>
      </c>
      <c r="I7" s="5">
        <v>60929</v>
      </c>
      <c r="J7" s="5">
        <v>0.93</v>
      </c>
      <c r="K7" s="5">
        <v>-6.87</v>
      </c>
      <c r="L7" s="5">
        <v>2014</v>
      </c>
      <c r="M7" s="5">
        <v>1</v>
      </c>
      <c r="N7" s="5">
        <v>3</v>
      </c>
      <c r="O7" s="5" t="s">
        <v>31</v>
      </c>
      <c r="P7" s="5" t="s">
        <v>349</v>
      </c>
      <c r="Q7" s="5">
        <v>3</v>
      </c>
      <c r="R7" s="34"/>
      <c r="S7" s="34"/>
    </row>
  </sheetData>
  <mergeCells count="4">
    <mergeCell ref="R2:R4"/>
    <mergeCell ref="S2:S4"/>
    <mergeCell ref="R5:R7"/>
    <mergeCell ref="S5:S7"/>
  </mergeCells>
  <hyperlinks>
    <hyperlink ref="P3" r:id="rId1" xr:uid="{CEE81D4D-96AB-4F11-B0B6-230450BCAD8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14820-466A-48D2-A5F0-47A440EA6F4A}">
  <dimension ref="A1:S4"/>
  <sheetViews>
    <sheetView zoomScale="70" zoomScaleNormal="70" workbookViewId="0">
      <selection activeCell="R41" sqref="R41"/>
    </sheetView>
  </sheetViews>
  <sheetFormatPr defaultRowHeight="14.4" x14ac:dyDescent="0.3"/>
  <cols>
    <col min="1" max="1" width="16.109375" customWidth="1"/>
    <col min="7" max="7" width="35.6640625" customWidth="1"/>
    <col min="11" max="11" width="11.109375" customWidth="1"/>
    <col min="13" max="13" width="13.5546875" customWidth="1"/>
    <col min="18" max="18" width="51.88671875" customWidth="1"/>
    <col min="19" max="19" width="55.6640625" customWidth="1"/>
  </cols>
  <sheetData>
    <row r="1" spans="1:19" x14ac:dyDescent="0.3">
      <c r="A1" s="3" t="s">
        <v>58</v>
      </c>
      <c r="B1" s="3" t="s">
        <v>59</v>
      </c>
      <c r="C1" s="3" t="s">
        <v>60</v>
      </c>
      <c r="D1" s="3" t="s">
        <v>61</v>
      </c>
      <c r="E1" s="3" t="s">
        <v>62</v>
      </c>
      <c r="F1" s="3" t="s">
        <v>63</v>
      </c>
      <c r="G1" s="3" t="s">
        <v>64</v>
      </c>
      <c r="H1" s="3" t="s">
        <v>65</v>
      </c>
      <c r="I1" s="3" t="s">
        <v>13</v>
      </c>
      <c r="J1" s="3" t="s">
        <v>1</v>
      </c>
      <c r="K1" s="3" t="s">
        <v>522</v>
      </c>
      <c r="L1" s="3" t="s">
        <v>126</v>
      </c>
      <c r="M1" s="3" t="s">
        <v>68</v>
      </c>
      <c r="N1" s="3" t="s">
        <v>69</v>
      </c>
      <c r="O1" s="3" t="s">
        <v>70</v>
      </c>
      <c r="P1" s="3" t="s">
        <v>72</v>
      </c>
      <c r="Q1" s="3" t="s">
        <v>73</v>
      </c>
      <c r="R1" s="3" t="s">
        <v>14</v>
      </c>
      <c r="S1" s="3" t="s">
        <v>74</v>
      </c>
    </row>
    <row r="2" spans="1:19" x14ac:dyDescent="0.3">
      <c r="A2" t="s">
        <v>664</v>
      </c>
      <c r="B2" t="s">
        <v>107</v>
      </c>
      <c r="C2">
        <v>2014</v>
      </c>
      <c r="D2" t="s">
        <v>19</v>
      </c>
      <c r="E2" t="s">
        <v>666</v>
      </c>
      <c r="F2" t="s">
        <v>36</v>
      </c>
      <c r="G2" t="s">
        <v>668</v>
      </c>
      <c r="H2">
        <v>24655</v>
      </c>
      <c r="I2">
        <v>12313</v>
      </c>
      <c r="J2">
        <v>2.44</v>
      </c>
      <c r="K2" t="s">
        <v>672</v>
      </c>
      <c r="L2" s="15">
        <v>40634</v>
      </c>
      <c r="M2">
        <v>1.5</v>
      </c>
      <c r="N2">
        <v>1</v>
      </c>
      <c r="O2" t="s">
        <v>267</v>
      </c>
      <c r="P2" t="s">
        <v>667</v>
      </c>
      <c r="Q2">
        <v>1</v>
      </c>
      <c r="R2" s="32" t="s">
        <v>671</v>
      </c>
      <c r="S2" s="32" t="s">
        <v>665</v>
      </c>
    </row>
    <row r="3" spans="1:19" x14ac:dyDescent="0.3">
      <c r="A3" t="s">
        <v>664</v>
      </c>
      <c r="B3" t="s">
        <v>107</v>
      </c>
      <c r="C3">
        <v>2014</v>
      </c>
      <c r="D3" t="s">
        <v>19</v>
      </c>
      <c r="E3" t="s">
        <v>666</v>
      </c>
      <c r="F3" t="s">
        <v>36</v>
      </c>
      <c r="G3" t="s">
        <v>669</v>
      </c>
      <c r="H3">
        <v>106889</v>
      </c>
      <c r="I3">
        <v>53406</v>
      </c>
      <c r="J3">
        <v>1.64</v>
      </c>
      <c r="K3" t="s">
        <v>673</v>
      </c>
      <c r="L3" s="15">
        <v>40634</v>
      </c>
      <c r="M3">
        <v>1.5</v>
      </c>
      <c r="N3">
        <v>1</v>
      </c>
      <c r="O3" t="s">
        <v>267</v>
      </c>
      <c r="P3" t="s">
        <v>667</v>
      </c>
      <c r="Q3">
        <v>1</v>
      </c>
      <c r="R3" s="32"/>
      <c r="S3" s="32"/>
    </row>
    <row r="4" spans="1:19" x14ac:dyDescent="0.3">
      <c r="A4" t="s">
        <v>664</v>
      </c>
      <c r="B4" t="s">
        <v>107</v>
      </c>
      <c r="C4">
        <v>2014</v>
      </c>
      <c r="D4" t="s">
        <v>372</v>
      </c>
      <c r="E4" t="s">
        <v>666</v>
      </c>
      <c r="F4" t="s">
        <v>36</v>
      </c>
      <c r="G4" t="s">
        <v>670</v>
      </c>
      <c r="H4">
        <v>82120</v>
      </c>
      <c r="I4">
        <v>40984</v>
      </c>
      <c r="J4">
        <v>0.82</v>
      </c>
      <c r="K4" t="s">
        <v>674</v>
      </c>
      <c r="L4" s="15">
        <v>40634</v>
      </c>
      <c r="M4">
        <v>1.5</v>
      </c>
      <c r="N4">
        <v>1</v>
      </c>
      <c r="O4" t="s">
        <v>267</v>
      </c>
      <c r="P4" t="s">
        <v>667</v>
      </c>
      <c r="Q4">
        <v>1</v>
      </c>
      <c r="R4" s="32"/>
      <c r="S4" s="32"/>
    </row>
  </sheetData>
  <mergeCells count="2">
    <mergeCell ref="R2:R4"/>
    <mergeCell ref="S2:S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35A1-1418-48B5-A7CA-4769B979B60B}">
  <dimension ref="A1:S28"/>
  <sheetViews>
    <sheetView zoomScale="70" zoomScaleNormal="70" workbookViewId="0">
      <selection activeCell="J13" sqref="J13"/>
    </sheetView>
  </sheetViews>
  <sheetFormatPr defaultRowHeight="14.4" x14ac:dyDescent="0.3"/>
  <cols>
    <col min="1" max="1" width="7" customWidth="1"/>
    <col min="5" max="5" width="14.109375" customWidth="1"/>
    <col min="6" max="6" width="14.5546875" customWidth="1"/>
    <col min="7" max="7" width="30" customWidth="1"/>
    <col min="11" max="11" width="12.88671875" customWidth="1"/>
    <col min="12" max="12" width="15.44140625" customWidth="1"/>
    <col min="18" max="18" width="67.109375" customWidth="1"/>
    <col min="19" max="19" width="58" customWidth="1"/>
  </cols>
  <sheetData>
    <row r="1" spans="1:19" x14ac:dyDescent="0.3">
      <c r="A1" s="3" t="s">
        <v>58</v>
      </c>
      <c r="B1" s="3" t="s">
        <v>59</v>
      </c>
      <c r="C1" s="3" t="s">
        <v>60</v>
      </c>
      <c r="D1" s="3" t="s">
        <v>61</v>
      </c>
      <c r="E1" s="3" t="s">
        <v>62</v>
      </c>
      <c r="F1" s="3" t="s">
        <v>63</v>
      </c>
      <c r="G1" s="3" t="s">
        <v>64</v>
      </c>
      <c r="H1" s="3" t="s">
        <v>65</v>
      </c>
      <c r="I1" s="3" t="s">
        <v>13</v>
      </c>
      <c r="J1" s="3" t="s">
        <v>1</v>
      </c>
      <c r="K1" s="3" t="s">
        <v>257</v>
      </c>
      <c r="L1" s="3" t="s">
        <v>126</v>
      </c>
      <c r="M1" s="3" t="s">
        <v>68</v>
      </c>
      <c r="N1" s="3" t="s">
        <v>255</v>
      </c>
      <c r="O1" s="3" t="s">
        <v>70</v>
      </c>
      <c r="P1" s="3" t="s">
        <v>72</v>
      </c>
      <c r="Q1" s="3" t="s">
        <v>73</v>
      </c>
      <c r="R1" s="3" t="s">
        <v>14</v>
      </c>
      <c r="S1" s="3" t="s">
        <v>74</v>
      </c>
    </row>
    <row r="2" spans="1:19" x14ac:dyDescent="0.3">
      <c r="A2" t="s">
        <v>251</v>
      </c>
      <c r="B2" t="s">
        <v>12</v>
      </c>
      <c r="C2">
        <v>2011</v>
      </c>
      <c r="D2" t="s">
        <v>19</v>
      </c>
      <c r="E2" t="s">
        <v>249</v>
      </c>
      <c r="F2" t="s">
        <v>114</v>
      </c>
      <c r="G2" t="s">
        <v>282</v>
      </c>
      <c r="H2">
        <v>24853</v>
      </c>
      <c r="I2">
        <v>24752</v>
      </c>
      <c r="J2">
        <v>1.61</v>
      </c>
      <c r="K2" t="s">
        <v>264</v>
      </c>
      <c r="L2">
        <v>2009</v>
      </c>
      <c r="M2">
        <v>1</v>
      </c>
      <c r="N2">
        <v>2009</v>
      </c>
      <c r="O2" t="s">
        <v>267</v>
      </c>
      <c r="P2" t="s">
        <v>268</v>
      </c>
      <c r="Q2">
        <v>1</v>
      </c>
      <c r="R2" s="32" t="s">
        <v>909</v>
      </c>
      <c r="S2" s="3"/>
    </row>
    <row r="3" spans="1:19" x14ac:dyDescent="0.3">
      <c r="A3" t="s">
        <v>251</v>
      </c>
      <c r="B3" t="s">
        <v>12</v>
      </c>
      <c r="C3">
        <v>2011</v>
      </c>
      <c r="D3" t="s">
        <v>19</v>
      </c>
      <c r="E3" t="s">
        <v>249</v>
      </c>
      <c r="F3" t="s">
        <v>114</v>
      </c>
      <c r="G3" t="s">
        <v>285</v>
      </c>
      <c r="H3">
        <v>64194</v>
      </c>
      <c r="I3">
        <v>32511</v>
      </c>
      <c r="J3">
        <v>1.25</v>
      </c>
      <c r="K3" t="s">
        <v>266</v>
      </c>
      <c r="L3">
        <v>2010</v>
      </c>
      <c r="M3">
        <v>1</v>
      </c>
      <c r="N3">
        <v>2010</v>
      </c>
      <c r="O3" t="s">
        <v>267</v>
      </c>
      <c r="P3" t="s">
        <v>268</v>
      </c>
      <c r="Q3">
        <v>1</v>
      </c>
      <c r="R3" s="32"/>
      <c r="S3" s="3"/>
    </row>
    <row r="4" spans="1:19" x14ac:dyDescent="0.3">
      <c r="A4" t="s">
        <v>251</v>
      </c>
      <c r="B4" t="s">
        <v>12</v>
      </c>
      <c r="C4">
        <v>2011</v>
      </c>
      <c r="D4" t="s">
        <v>250</v>
      </c>
      <c r="E4" t="s">
        <v>249</v>
      </c>
      <c r="F4" t="s">
        <v>114</v>
      </c>
      <c r="G4" t="s">
        <v>908</v>
      </c>
      <c r="H4">
        <v>24994</v>
      </c>
      <c r="I4">
        <v>24876</v>
      </c>
      <c r="J4">
        <v>0.81</v>
      </c>
      <c r="K4" t="s">
        <v>265</v>
      </c>
      <c r="L4">
        <v>2009</v>
      </c>
      <c r="M4">
        <v>1</v>
      </c>
      <c r="N4">
        <v>2009</v>
      </c>
      <c r="O4" t="s">
        <v>267</v>
      </c>
      <c r="P4" t="s">
        <v>268</v>
      </c>
      <c r="Q4">
        <v>1</v>
      </c>
      <c r="R4" s="32"/>
      <c r="S4" s="3"/>
    </row>
    <row r="5" spans="1:19" ht="15" customHeight="1" x14ac:dyDescent="0.3">
      <c r="A5" s="5" t="s">
        <v>251</v>
      </c>
      <c r="B5" s="5" t="s">
        <v>12</v>
      </c>
      <c r="C5" s="5">
        <v>2012</v>
      </c>
      <c r="D5" s="5" t="s">
        <v>19</v>
      </c>
      <c r="E5" s="5" t="s">
        <v>249</v>
      </c>
      <c r="F5" s="5" t="s">
        <v>114</v>
      </c>
      <c r="G5" s="5" t="s">
        <v>283</v>
      </c>
      <c r="H5" s="5">
        <v>23685</v>
      </c>
      <c r="I5" s="5">
        <v>24754</v>
      </c>
      <c r="J5" s="5">
        <v>2.06</v>
      </c>
      <c r="K5" s="5" t="s">
        <v>261</v>
      </c>
      <c r="L5" s="5">
        <v>2009</v>
      </c>
      <c r="M5" s="5">
        <v>2</v>
      </c>
      <c r="N5" s="5">
        <v>2009</v>
      </c>
      <c r="O5" s="5" t="s">
        <v>267</v>
      </c>
      <c r="P5" s="5" t="s">
        <v>269</v>
      </c>
      <c r="Q5" s="5">
        <v>2</v>
      </c>
      <c r="R5" s="5"/>
      <c r="S5" s="34" t="s">
        <v>256</v>
      </c>
    </row>
    <row r="6" spans="1:19" x14ac:dyDescent="0.3">
      <c r="A6" s="5" t="s">
        <v>251</v>
      </c>
      <c r="B6" s="5" t="s">
        <v>12</v>
      </c>
      <c r="C6" s="5">
        <v>2012</v>
      </c>
      <c r="D6" s="5" t="s">
        <v>19</v>
      </c>
      <c r="E6" s="5" t="s">
        <v>249</v>
      </c>
      <c r="F6" s="5" t="s">
        <v>114</v>
      </c>
      <c r="G6" s="5" t="s">
        <v>286</v>
      </c>
      <c r="H6" s="5">
        <v>67980</v>
      </c>
      <c r="I6" s="5">
        <v>32511</v>
      </c>
      <c r="J6" s="5">
        <v>1.63</v>
      </c>
      <c r="K6" s="5" t="s">
        <v>262</v>
      </c>
      <c r="L6" s="5">
        <v>2010</v>
      </c>
      <c r="M6" s="5">
        <v>2</v>
      </c>
      <c r="N6" s="5">
        <v>2010</v>
      </c>
      <c r="O6" s="5" t="s">
        <v>267</v>
      </c>
      <c r="P6" s="5" t="s">
        <v>269</v>
      </c>
      <c r="Q6" s="5">
        <v>2</v>
      </c>
      <c r="R6" s="5"/>
      <c r="S6" s="34"/>
    </row>
    <row r="7" spans="1:19" x14ac:dyDescent="0.3">
      <c r="A7" s="5" t="s">
        <v>251</v>
      </c>
      <c r="B7" s="5" t="s">
        <v>12</v>
      </c>
      <c r="C7" s="5">
        <v>2012</v>
      </c>
      <c r="D7" s="5" t="s">
        <v>19</v>
      </c>
      <c r="E7" s="5" t="s">
        <v>249</v>
      </c>
      <c r="F7" s="5" t="s">
        <v>114</v>
      </c>
      <c r="G7" s="5" t="s">
        <v>288</v>
      </c>
      <c r="H7" s="5">
        <v>94322</v>
      </c>
      <c r="I7" s="5">
        <v>22235</v>
      </c>
      <c r="J7" s="5">
        <v>1.37</v>
      </c>
      <c r="K7" s="5" t="s">
        <v>263</v>
      </c>
      <c r="L7" s="5">
        <v>2011</v>
      </c>
      <c r="M7" s="5">
        <v>1</v>
      </c>
      <c r="N7" s="5">
        <v>2011</v>
      </c>
      <c r="O7" s="5" t="s">
        <v>267</v>
      </c>
      <c r="P7" s="5" t="s">
        <v>269</v>
      </c>
      <c r="Q7" s="5">
        <v>2</v>
      </c>
      <c r="R7" s="5"/>
      <c r="S7" s="34"/>
    </row>
    <row r="8" spans="1:19" x14ac:dyDescent="0.3">
      <c r="A8" s="5" t="s">
        <v>251</v>
      </c>
      <c r="B8" s="5" t="s">
        <v>12</v>
      </c>
      <c r="C8" s="5">
        <v>2012</v>
      </c>
      <c r="D8" s="5" t="s">
        <v>250</v>
      </c>
      <c r="E8" s="5" t="s">
        <v>249</v>
      </c>
      <c r="F8" s="5" t="s">
        <v>114</v>
      </c>
      <c r="G8" s="5" t="s">
        <v>910</v>
      </c>
      <c r="H8" s="5">
        <v>23685</v>
      </c>
      <c r="I8" s="5">
        <v>24876</v>
      </c>
      <c r="J8" s="5">
        <v>1.25</v>
      </c>
      <c r="K8" s="5" t="s">
        <v>260</v>
      </c>
      <c r="L8" s="5">
        <v>2009</v>
      </c>
      <c r="M8" s="5">
        <v>2</v>
      </c>
      <c r="N8" s="5">
        <v>2009</v>
      </c>
      <c r="O8" s="5" t="s">
        <v>267</v>
      </c>
      <c r="P8" s="5" t="s">
        <v>269</v>
      </c>
      <c r="Q8" s="5">
        <v>2</v>
      </c>
      <c r="R8" s="5"/>
      <c r="S8" s="34"/>
    </row>
    <row r="9" spans="1:19" x14ac:dyDescent="0.3">
      <c r="A9" s="5" t="s">
        <v>251</v>
      </c>
      <c r="B9" s="5" t="s">
        <v>12</v>
      </c>
      <c r="C9" s="5">
        <v>2012</v>
      </c>
      <c r="D9" s="5" t="s">
        <v>250</v>
      </c>
      <c r="E9" s="5" t="s">
        <v>249</v>
      </c>
      <c r="F9" s="5" t="s">
        <v>114</v>
      </c>
      <c r="G9" s="5" t="s">
        <v>911</v>
      </c>
      <c r="H9" s="5">
        <v>74759</v>
      </c>
      <c r="I9" s="5">
        <v>10000</v>
      </c>
      <c r="J9" s="5">
        <v>1.21</v>
      </c>
      <c r="K9" s="5" t="s">
        <v>259</v>
      </c>
      <c r="L9" s="5">
        <v>2010</v>
      </c>
      <c r="M9" s="5">
        <v>1</v>
      </c>
      <c r="N9" s="5">
        <v>2010</v>
      </c>
      <c r="O9" s="5" t="s">
        <v>267</v>
      </c>
      <c r="P9" s="5" t="s">
        <v>269</v>
      </c>
      <c r="Q9" s="5">
        <v>2</v>
      </c>
      <c r="R9" s="5"/>
      <c r="S9" s="34"/>
    </row>
    <row r="10" spans="1:19" x14ac:dyDescent="0.3">
      <c r="A10" s="5" t="s">
        <v>251</v>
      </c>
      <c r="B10" s="5" t="s">
        <v>12</v>
      </c>
      <c r="C10" s="5">
        <v>2012</v>
      </c>
      <c r="D10" s="5" t="s">
        <v>250</v>
      </c>
      <c r="E10" s="5" t="s">
        <v>249</v>
      </c>
      <c r="F10" s="5" t="s">
        <v>114</v>
      </c>
      <c r="G10" s="5" t="s">
        <v>912</v>
      </c>
      <c r="H10" s="5">
        <v>87691</v>
      </c>
      <c r="I10" s="5">
        <v>9036</v>
      </c>
      <c r="J10" s="5">
        <v>0.99</v>
      </c>
      <c r="K10" s="5" t="s">
        <v>258</v>
      </c>
      <c r="L10" s="5">
        <v>2011</v>
      </c>
      <c r="M10" s="5">
        <v>1</v>
      </c>
      <c r="N10" s="5">
        <v>2011</v>
      </c>
      <c r="O10" s="5" t="s">
        <v>267</v>
      </c>
      <c r="P10" s="5" t="s">
        <v>269</v>
      </c>
      <c r="Q10" s="5">
        <v>2</v>
      </c>
      <c r="R10" s="5"/>
      <c r="S10" s="34"/>
    </row>
    <row r="11" spans="1:19" x14ac:dyDescent="0.3">
      <c r="A11" t="s">
        <v>251</v>
      </c>
      <c r="B11" t="s">
        <v>12</v>
      </c>
      <c r="C11">
        <v>2013</v>
      </c>
      <c r="D11" t="s">
        <v>19</v>
      </c>
      <c r="E11" t="s">
        <v>249</v>
      </c>
      <c r="F11" t="s">
        <v>114</v>
      </c>
      <c r="G11" t="s">
        <v>284</v>
      </c>
      <c r="H11">
        <v>21155</v>
      </c>
      <c r="I11">
        <v>9833</v>
      </c>
      <c r="J11">
        <v>2.38</v>
      </c>
      <c r="K11" t="s">
        <v>271</v>
      </c>
      <c r="L11">
        <v>2009</v>
      </c>
      <c r="M11">
        <v>3</v>
      </c>
      <c r="N11">
        <v>2009</v>
      </c>
      <c r="O11" t="s">
        <v>267</v>
      </c>
      <c r="P11" t="s">
        <v>270</v>
      </c>
      <c r="Q11">
        <v>3</v>
      </c>
      <c r="R11" s="32" t="s">
        <v>279</v>
      </c>
      <c r="S11" s="30"/>
    </row>
    <row r="12" spans="1:19" x14ac:dyDescent="0.3">
      <c r="A12" t="s">
        <v>251</v>
      </c>
      <c r="B12" t="s">
        <v>12</v>
      </c>
      <c r="C12">
        <v>2013</v>
      </c>
      <c r="D12" t="s">
        <v>19</v>
      </c>
      <c r="E12" t="s">
        <v>249</v>
      </c>
      <c r="F12" t="s">
        <v>114</v>
      </c>
      <c r="G12" t="s">
        <v>287</v>
      </c>
      <c r="H12">
        <v>62305</v>
      </c>
      <c r="I12">
        <v>9581</v>
      </c>
      <c r="J12">
        <v>2.12</v>
      </c>
      <c r="K12" t="s">
        <v>272</v>
      </c>
      <c r="L12">
        <v>2010</v>
      </c>
      <c r="M12">
        <v>3</v>
      </c>
      <c r="N12">
        <v>2010</v>
      </c>
      <c r="O12" t="s">
        <v>267</v>
      </c>
      <c r="P12" t="s">
        <v>270</v>
      </c>
      <c r="Q12">
        <v>3</v>
      </c>
      <c r="R12" s="32"/>
      <c r="S12" s="30"/>
    </row>
    <row r="13" spans="1:19" x14ac:dyDescent="0.3">
      <c r="A13" t="s">
        <v>251</v>
      </c>
      <c r="B13" t="s">
        <v>12</v>
      </c>
      <c r="C13">
        <v>2013</v>
      </c>
      <c r="D13" t="s">
        <v>19</v>
      </c>
      <c r="E13" t="s">
        <v>249</v>
      </c>
      <c r="F13" t="s">
        <v>114</v>
      </c>
      <c r="G13" t="s">
        <v>289</v>
      </c>
      <c r="H13">
        <v>82417</v>
      </c>
      <c r="I13">
        <v>9022</v>
      </c>
      <c r="J13">
        <v>2.54</v>
      </c>
      <c r="K13" t="s">
        <v>273</v>
      </c>
      <c r="L13">
        <v>2011</v>
      </c>
      <c r="M13">
        <v>2</v>
      </c>
      <c r="N13">
        <v>2011</v>
      </c>
      <c r="O13" t="s">
        <v>267</v>
      </c>
      <c r="P13" t="s">
        <v>270</v>
      </c>
      <c r="Q13">
        <v>3</v>
      </c>
      <c r="R13" s="32"/>
      <c r="S13" s="30"/>
    </row>
    <row r="14" spans="1:19" x14ac:dyDescent="0.3">
      <c r="A14" t="s">
        <v>251</v>
      </c>
      <c r="B14" t="s">
        <v>12</v>
      </c>
      <c r="C14">
        <v>2013</v>
      </c>
      <c r="D14" t="s">
        <v>19</v>
      </c>
      <c r="E14" t="s">
        <v>249</v>
      </c>
      <c r="F14" t="s">
        <v>114</v>
      </c>
      <c r="G14" t="s">
        <v>290</v>
      </c>
      <c r="H14">
        <v>79064</v>
      </c>
      <c r="I14">
        <v>36996</v>
      </c>
      <c r="J14">
        <v>1.03</v>
      </c>
      <c r="K14" t="s">
        <v>274</v>
      </c>
      <c r="L14">
        <v>2012</v>
      </c>
      <c r="M14">
        <v>1</v>
      </c>
      <c r="N14">
        <v>2012</v>
      </c>
      <c r="O14" t="s">
        <v>267</v>
      </c>
      <c r="P14" t="s">
        <v>270</v>
      </c>
      <c r="Q14">
        <v>3</v>
      </c>
      <c r="R14" s="32"/>
      <c r="S14" s="30"/>
    </row>
    <row r="15" spans="1:19" x14ac:dyDescent="0.3">
      <c r="A15" t="s">
        <v>251</v>
      </c>
      <c r="B15" t="s">
        <v>12</v>
      </c>
      <c r="C15">
        <v>2013</v>
      </c>
      <c r="D15" t="s">
        <v>250</v>
      </c>
      <c r="E15" t="s">
        <v>249</v>
      </c>
      <c r="F15" t="s">
        <v>114</v>
      </c>
      <c r="G15" t="s">
        <v>913</v>
      </c>
      <c r="H15">
        <v>19408</v>
      </c>
      <c r="I15">
        <v>8679</v>
      </c>
      <c r="J15">
        <v>1.62</v>
      </c>
      <c r="K15" t="s">
        <v>275</v>
      </c>
      <c r="L15">
        <v>2009</v>
      </c>
      <c r="M15">
        <v>3</v>
      </c>
      <c r="N15">
        <v>2012</v>
      </c>
      <c r="O15" t="s">
        <v>267</v>
      </c>
      <c r="P15" t="s">
        <v>270</v>
      </c>
      <c r="Q15">
        <v>3</v>
      </c>
      <c r="R15" s="32"/>
      <c r="S15" s="30"/>
    </row>
    <row r="16" spans="1:19" x14ac:dyDescent="0.3">
      <c r="A16" t="s">
        <v>251</v>
      </c>
      <c r="B16" t="s">
        <v>12</v>
      </c>
      <c r="C16">
        <v>2013</v>
      </c>
      <c r="D16" t="s">
        <v>250</v>
      </c>
      <c r="E16" t="s">
        <v>249</v>
      </c>
      <c r="F16" t="s">
        <v>114</v>
      </c>
      <c r="G16" t="s">
        <v>914</v>
      </c>
      <c r="H16">
        <v>69750</v>
      </c>
      <c r="I16">
        <v>8581</v>
      </c>
      <c r="J16">
        <v>1.97</v>
      </c>
      <c r="K16" t="s">
        <v>276</v>
      </c>
      <c r="L16">
        <v>2010</v>
      </c>
      <c r="M16">
        <v>2</v>
      </c>
      <c r="N16">
        <v>2012</v>
      </c>
      <c r="O16" t="s">
        <v>267</v>
      </c>
      <c r="P16" t="s">
        <v>270</v>
      </c>
      <c r="Q16">
        <v>3</v>
      </c>
      <c r="R16" s="32"/>
      <c r="S16" s="30"/>
    </row>
    <row r="17" spans="1:19" x14ac:dyDescent="0.3">
      <c r="A17" t="s">
        <v>251</v>
      </c>
      <c r="B17" t="s">
        <v>12</v>
      </c>
      <c r="C17">
        <v>2013</v>
      </c>
      <c r="D17" t="s">
        <v>250</v>
      </c>
      <c r="E17" t="s">
        <v>249</v>
      </c>
      <c r="F17" t="s">
        <v>114</v>
      </c>
      <c r="G17" t="s">
        <v>915</v>
      </c>
      <c r="H17">
        <v>80472</v>
      </c>
      <c r="I17">
        <v>9483</v>
      </c>
      <c r="J17">
        <v>1.34</v>
      </c>
      <c r="K17" t="s">
        <v>277</v>
      </c>
      <c r="L17">
        <v>2011</v>
      </c>
      <c r="M17">
        <v>2</v>
      </c>
      <c r="N17">
        <v>2012</v>
      </c>
      <c r="O17" t="s">
        <v>267</v>
      </c>
      <c r="P17" t="s">
        <v>270</v>
      </c>
      <c r="Q17">
        <v>3</v>
      </c>
      <c r="R17" s="32"/>
      <c r="S17" s="30"/>
    </row>
    <row r="18" spans="1:19" x14ac:dyDescent="0.3">
      <c r="A18" t="s">
        <v>251</v>
      </c>
      <c r="B18" t="s">
        <v>12</v>
      </c>
      <c r="C18">
        <v>2013</v>
      </c>
      <c r="D18" t="s">
        <v>250</v>
      </c>
      <c r="E18" t="s">
        <v>249</v>
      </c>
      <c r="F18" t="s">
        <v>114</v>
      </c>
      <c r="G18" t="s">
        <v>916</v>
      </c>
      <c r="H18">
        <v>83938</v>
      </c>
      <c r="I18">
        <v>9745</v>
      </c>
      <c r="J18">
        <v>1.1399999999999999</v>
      </c>
      <c r="K18" t="s">
        <v>278</v>
      </c>
      <c r="L18">
        <v>2012</v>
      </c>
      <c r="M18">
        <v>1</v>
      </c>
      <c r="N18">
        <v>2012</v>
      </c>
      <c r="O18" t="s">
        <v>267</v>
      </c>
      <c r="P18" t="s">
        <v>270</v>
      </c>
      <c r="Q18">
        <v>3</v>
      </c>
      <c r="R18" s="32"/>
      <c r="S18" s="30"/>
    </row>
    <row r="19" spans="1:19" ht="15" customHeight="1" x14ac:dyDescent="0.3">
      <c r="A19" s="20" t="s">
        <v>251</v>
      </c>
      <c r="B19" s="20" t="s">
        <v>12</v>
      </c>
      <c r="C19" s="20">
        <v>2015</v>
      </c>
      <c r="D19" s="20" t="s">
        <v>19</v>
      </c>
      <c r="E19" s="20" t="s">
        <v>249</v>
      </c>
      <c r="F19" s="20" t="s">
        <v>114</v>
      </c>
      <c r="G19" s="20" t="s">
        <v>291</v>
      </c>
      <c r="H19" s="20"/>
      <c r="I19" s="20"/>
      <c r="J19" s="20">
        <v>2.37</v>
      </c>
      <c r="K19" s="20"/>
      <c r="L19" s="20">
        <v>2009</v>
      </c>
      <c r="M19" s="20"/>
      <c r="N19" s="20">
        <v>2009</v>
      </c>
      <c r="O19" s="20" t="s">
        <v>267</v>
      </c>
      <c r="P19" s="20" t="s">
        <v>296</v>
      </c>
      <c r="Q19" s="20">
        <v>4</v>
      </c>
      <c r="R19" s="37" t="s">
        <v>304</v>
      </c>
      <c r="S19" s="21"/>
    </row>
    <row r="20" spans="1:19" x14ac:dyDescent="0.3">
      <c r="A20" s="20" t="s">
        <v>251</v>
      </c>
      <c r="B20" s="20" t="s">
        <v>12</v>
      </c>
      <c r="C20" s="20">
        <v>2015</v>
      </c>
      <c r="D20" s="20" t="s">
        <v>19</v>
      </c>
      <c r="E20" s="20" t="s">
        <v>249</v>
      </c>
      <c r="F20" s="20" t="s">
        <v>114</v>
      </c>
      <c r="G20" s="20" t="s">
        <v>292</v>
      </c>
      <c r="H20" s="20"/>
      <c r="I20" s="20"/>
      <c r="J20" s="20">
        <v>1.58</v>
      </c>
      <c r="K20" s="20"/>
      <c r="L20" s="20">
        <v>2010</v>
      </c>
      <c r="M20" s="20"/>
      <c r="N20" s="20">
        <v>2010</v>
      </c>
      <c r="O20" s="20" t="s">
        <v>267</v>
      </c>
      <c r="P20" s="20" t="s">
        <v>296</v>
      </c>
      <c r="Q20" s="20">
        <v>4</v>
      </c>
      <c r="R20" s="37"/>
      <c r="S20" s="21"/>
    </row>
    <row r="21" spans="1:19" x14ac:dyDescent="0.3">
      <c r="A21" s="20" t="s">
        <v>251</v>
      </c>
      <c r="B21" s="20" t="s">
        <v>12</v>
      </c>
      <c r="C21" s="20">
        <v>2015</v>
      </c>
      <c r="D21" s="20" t="s">
        <v>19</v>
      </c>
      <c r="E21" s="20" t="s">
        <v>249</v>
      </c>
      <c r="F21" s="20" t="s">
        <v>114</v>
      </c>
      <c r="G21" s="20" t="s">
        <v>293</v>
      </c>
      <c r="H21" s="20"/>
      <c r="I21" s="20"/>
      <c r="J21" s="20">
        <v>2.5099999999999998</v>
      </c>
      <c r="K21" s="20"/>
      <c r="L21" s="20">
        <v>2011</v>
      </c>
      <c r="M21" s="20"/>
      <c r="N21" s="20">
        <v>2011</v>
      </c>
      <c r="O21" s="20" t="s">
        <v>267</v>
      </c>
      <c r="P21" s="20" t="s">
        <v>296</v>
      </c>
      <c r="Q21" s="20">
        <v>4</v>
      </c>
      <c r="R21" s="37"/>
      <c r="S21" s="21"/>
    </row>
    <row r="22" spans="1:19" x14ac:dyDescent="0.3">
      <c r="A22" s="20" t="s">
        <v>251</v>
      </c>
      <c r="B22" s="20" t="s">
        <v>12</v>
      </c>
      <c r="C22" s="20">
        <v>2015</v>
      </c>
      <c r="D22" s="20" t="s">
        <v>19</v>
      </c>
      <c r="E22" s="20" t="s">
        <v>249</v>
      </c>
      <c r="F22" s="20" t="s">
        <v>114</v>
      </c>
      <c r="G22" s="20" t="s">
        <v>294</v>
      </c>
      <c r="H22" s="20"/>
      <c r="I22" s="20"/>
      <c r="J22" s="20">
        <v>2.2000000000000002</v>
      </c>
      <c r="K22" s="20"/>
      <c r="L22" s="20">
        <v>2012</v>
      </c>
      <c r="M22" s="20"/>
      <c r="N22" s="20">
        <v>2012</v>
      </c>
      <c r="O22" s="20" t="s">
        <v>267</v>
      </c>
      <c r="P22" s="20" t="s">
        <v>296</v>
      </c>
      <c r="Q22" s="20">
        <v>4</v>
      </c>
      <c r="R22" s="37"/>
      <c r="S22" s="21"/>
    </row>
    <row r="23" spans="1:19" x14ac:dyDescent="0.3">
      <c r="A23" s="20" t="s">
        <v>251</v>
      </c>
      <c r="B23" s="20" t="s">
        <v>12</v>
      </c>
      <c r="C23" s="20">
        <v>2015</v>
      </c>
      <c r="D23" s="20" t="s">
        <v>19</v>
      </c>
      <c r="E23" s="20" t="s">
        <v>249</v>
      </c>
      <c r="F23" s="20" t="s">
        <v>114</v>
      </c>
      <c r="G23" s="20" t="s">
        <v>295</v>
      </c>
      <c r="H23" s="20"/>
      <c r="I23" s="20"/>
      <c r="J23" s="20">
        <v>1.31</v>
      </c>
      <c r="K23" s="20"/>
      <c r="L23" s="20">
        <v>2013</v>
      </c>
      <c r="M23" s="20"/>
      <c r="N23" s="20">
        <v>2013</v>
      </c>
      <c r="O23" s="20" t="s">
        <v>267</v>
      </c>
      <c r="P23" s="20" t="s">
        <v>296</v>
      </c>
      <c r="Q23" s="20">
        <v>4</v>
      </c>
      <c r="R23" s="37"/>
      <c r="S23" s="21"/>
    </row>
    <row r="24" spans="1:19" x14ac:dyDescent="0.3">
      <c r="A24" s="20" t="s">
        <v>251</v>
      </c>
      <c r="B24" s="20" t="s">
        <v>12</v>
      </c>
      <c r="C24" s="20">
        <v>2015</v>
      </c>
      <c r="D24" s="20" t="s">
        <v>250</v>
      </c>
      <c r="E24" s="20" t="s">
        <v>249</v>
      </c>
      <c r="F24" s="20" t="s">
        <v>114</v>
      </c>
      <c r="G24" s="20" t="s">
        <v>301</v>
      </c>
      <c r="H24" s="20"/>
      <c r="I24" s="20"/>
      <c r="J24" s="20">
        <v>1.49</v>
      </c>
      <c r="K24" s="20"/>
      <c r="L24" s="20">
        <v>2009</v>
      </c>
      <c r="M24" s="20"/>
      <c r="N24" s="20">
        <v>2012</v>
      </c>
      <c r="O24" s="20" t="s">
        <v>267</v>
      </c>
      <c r="P24" s="20" t="s">
        <v>296</v>
      </c>
      <c r="Q24" s="20">
        <v>4</v>
      </c>
      <c r="R24" s="37"/>
      <c r="S24" s="21"/>
    </row>
    <row r="25" spans="1:19" x14ac:dyDescent="0.3">
      <c r="A25" s="20" t="s">
        <v>251</v>
      </c>
      <c r="B25" s="20" t="s">
        <v>12</v>
      </c>
      <c r="C25" s="20">
        <v>2015</v>
      </c>
      <c r="D25" s="20" t="s">
        <v>250</v>
      </c>
      <c r="E25" s="20" t="s">
        <v>249</v>
      </c>
      <c r="F25" s="20" t="s">
        <v>114</v>
      </c>
      <c r="G25" s="20" t="s">
        <v>300</v>
      </c>
      <c r="H25" s="20"/>
      <c r="I25" s="20"/>
      <c r="J25" s="20">
        <v>1.81</v>
      </c>
      <c r="K25" s="20"/>
      <c r="L25" s="20">
        <v>2010</v>
      </c>
      <c r="M25" s="20"/>
      <c r="N25" s="20">
        <v>2012</v>
      </c>
      <c r="O25" s="20" t="s">
        <v>267</v>
      </c>
      <c r="P25" s="20" t="s">
        <v>296</v>
      </c>
      <c r="Q25" s="20">
        <v>4</v>
      </c>
      <c r="R25" s="37"/>
      <c r="S25" s="21"/>
    </row>
    <row r="26" spans="1:19" x14ac:dyDescent="0.3">
      <c r="A26" s="20" t="s">
        <v>251</v>
      </c>
      <c r="B26" s="20" t="s">
        <v>12</v>
      </c>
      <c r="C26" s="20">
        <v>2015</v>
      </c>
      <c r="D26" s="20" t="s">
        <v>250</v>
      </c>
      <c r="E26" s="20" t="s">
        <v>249</v>
      </c>
      <c r="F26" s="20" t="s">
        <v>114</v>
      </c>
      <c r="G26" s="20" t="s">
        <v>299</v>
      </c>
      <c r="H26" s="20"/>
      <c r="I26" s="20"/>
      <c r="J26" s="20">
        <v>1.1200000000000001</v>
      </c>
      <c r="K26" s="20"/>
      <c r="L26" s="20">
        <v>2011</v>
      </c>
      <c r="M26" s="20"/>
      <c r="N26" s="20">
        <v>2012</v>
      </c>
      <c r="O26" s="20" t="s">
        <v>267</v>
      </c>
      <c r="P26" s="20" t="s">
        <v>296</v>
      </c>
      <c r="Q26" s="20">
        <v>4</v>
      </c>
      <c r="R26" s="37"/>
      <c r="S26" s="21"/>
    </row>
    <row r="27" spans="1:19" x14ac:dyDescent="0.3">
      <c r="A27" s="20" t="s">
        <v>251</v>
      </c>
      <c r="B27" s="20" t="s">
        <v>12</v>
      </c>
      <c r="C27" s="20">
        <v>2015</v>
      </c>
      <c r="D27" s="20" t="s">
        <v>250</v>
      </c>
      <c r="E27" s="20" t="s">
        <v>249</v>
      </c>
      <c r="F27" s="20" t="s">
        <v>114</v>
      </c>
      <c r="G27" s="20" t="s">
        <v>298</v>
      </c>
      <c r="H27" s="20"/>
      <c r="I27" s="20"/>
      <c r="J27" s="20">
        <v>1.77</v>
      </c>
      <c r="K27" s="20"/>
      <c r="L27" s="20">
        <v>2012</v>
      </c>
      <c r="M27" s="20"/>
      <c r="N27" s="20">
        <v>2012</v>
      </c>
      <c r="O27" s="20" t="s">
        <v>267</v>
      </c>
      <c r="P27" s="20" t="s">
        <v>296</v>
      </c>
      <c r="Q27" s="20">
        <v>4</v>
      </c>
      <c r="R27" s="37"/>
      <c r="S27" s="21"/>
    </row>
    <row r="28" spans="1:19" x14ac:dyDescent="0.3">
      <c r="A28" s="20" t="s">
        <v>251</v>
      </c>
      <c r="B28" s="20" t="s">
        <v>12</v>
      </c>
      <c r="C28" s="20">
        <v>2015</v>
      </c>
      <c r="D28" s="20" t="s">
        <v>250</v>
      </c>
      <c r="E28" s="20" t="s">
        <v>249</v>
      </c>
      <c r="F28" s="20" t="s">
        <v>114</v>
      </c>
      <c r="G28" s="20" t="s">
        <v>297</v>
      </c>
      <c r="H28" s="20"/>
      <c r="I28" s="20"/>
      <c r="J28" s="20">
        <v>0.89</v>
      </c>
      <c r="K28" s="20"/>
      <c r="L28" s="20">
        <v>2013</v>
      </c>
      <c r="M28" s="20"/>
      <c r="N28" s="20">
        <v>2013</v>
      </c>
      <c r="O28" s="20" t="s">
        <v>267</v>
      </c>
      <c r="P28" s="20" t="s">
        <v>296</v>
      </c>
      <c r="Q28" s="20">
        <v>4</v>
      </c>
      <c r="R28" s="37"/>
      <c r="S28" s="21"/>
    </row>
  </sheetData>
  <mergeCells count="5">
    <mergeCell ref="S5:S10"/>
    <mergeCell ref="R11:R18"/>
    <mergeCell ref="R2:R4"/>
    <mergeCell ref="S11:S18"/>
    <mergeCell ref="R19:R28"/>
  </mergeCells>
  <hyperlinks>
    <hyperlink ref="P19" r:id="rId1" xr:uid="{44CE9486-92F1-49C1-B0A1-E581D0CB2A3C}"/>
    <hyperlink ref="P20" r:id="rId2" xr:uid="{D481C669-0EF1-4B34-96EA-630ACE97E0B3}"/>
    <hyperlink ref="P21" r:id="rId3" xr:uid="{6AC2B73A-CFC5-4FAA-86C1-99D9465A4E8C}"/>
    <hyperlink ref="P22" r:id="rId4" xr:uid="{5BA540FB-5B53-447D-90A7-B6E268A13339}"/>
    <hyperlink ref="P23" r:id="rId5" xr:uid="{A2067245-67D4-4C32-A923-3CF308386EC0}"/>
    <hyperlink ref="P24" r:id="rId6" xr:uid="{E9D384AE-2CD0-4CD8-8F63-55C27385AD08}"/>
    <hyperlink ref="P25" r:id="rId7" xr:uid="{DF7FBCCB-F162-4D27-86A1-971CF666B539}"/>
    <hyperlink ref="P26" r:id="rId8" xr:uid="{34A33A34-1C50-4CCD-8CE6-3874707F692E}"/>
    <hyperlink ref="P27" r:id="rId9" xr:uid="{0074C177-B4A0-4531-9197-34DD4023B5BA}"/>
    <hyperlink ref="P28" r:id="rId10" xr:uid="{C0ED84D7-5495-49DF-AB55-287615B8CE4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3715-6549-48CF-8B64-EACF1BE34671}">
  <dimension ref="A1:S9"/>
  <sheetViews>
    <sheetView zoomScale="70" zoomScaleNormal="70" workbookViewId="0">
      <selection activeCell="D6" sqref="D6:D9"/>
    </sheetView>
  </sheetViews>
  <sheetFormatPr defaultRowHeight="14.4" x14ac:dyDescent="0.3"/>
  <cols>
    <col min="7" max="7" width="35.88671875" customWidth="1"/>
    <col min="11" max="11" width="10.88671875" customWidth="1"/>
    <col min="18" max="18" width="62.33203125" customWidth="1"/>
    <col min="19" max="19" width="42.44140625" customWidth="1"/>
  </cols>
  <sheetData>
    <row r="1" spans="1:19" x14ac:dyDescent="0.3">
      <c r="A1" s="3" t="s">
        <v>58</v>
      </c>
      <c r="B1" s="3" t="s">
        <v>59</v>
      </c>
      <c r="C1" s="3" t="s">
        <v>60</v>
      </c>
      <c r="D1" s="3" t="s">
        <v>61</v>
      </c>
      <c r="E1" s="3" t="s">
        <v>62</v>
      </c>
      <c r="F1" s="3" t="s">
        <v>63</v>
      </c>
      <c r="G1" s="3" t="s">
        <v>64</v>
      </c>
      <c r="H1" s="3" t="s">
        <v>65</v>
      </c>
      <c r="I1" s="3" t="s">
        <v>13</v>
      </c>
      <c r="J1" s="3" t="s">
        <v>1</v>
      </c>
      <c r="K1" s="3" t="s">
        <v>257</v>
      </c>
      <c r="L1" s="3" t="s">
        <v>126</v>
      </c>
      <c r="M1" s="3" t="s">
        <v>68</v>
      </c>
      <c r="N1" s="3" t="s">
        <v>69</v>
      </c>
      <c r="O1" s="3" t="s">
        <v>70</v>
      </c>
      <c r="P1" s="3" t="s">
        <v>72</v>
      </c>
      <c r="Q1" s="3" t="s">
        <v>73</v>
      </c>
      <c r="R1" s="3" t="s">
        <v>14</v>
      </c>
      <c r="S1" s="3" t="s">
        <v>74</v>
      </c>
    </row>
    <row r="2" spans="1:19" x14ac:dyDescent="0.3">
      <c r="A2" t="s">
        <v>691</v>
      </c>
      <c r="B2" t="s">
        <v>12</v>
      </c>
      <c r="C2">
        <v>2015</v>
      </c>
      <c r="D2" t="s">
        <v>19</v>
      </c>
      <c r="E2" t="s">
        <v>676</v>
      </c>
      <c r="F2" t="s">
        <v>114</v>
      </c>
      <c r="G2" t="s">
        <v>681</v>
      </c>
      <c r="H2">
        <v>105139</v>
      </c>
      <c r="I2" s="30">
        <v>27651</v>
      </c>
      <c r="J2">
        <v>1.1000000000000001</v>
      </c>
      <c r="K2" t="s">
        <v>682</v>
      </c>
      <c r="L2">
        <v>2013</v>
      </c>
      <c r="M2" t="s">
        <v>686</v>
      </c>
      <c r="N2">
        <v>1</v>
      </c>
      <c r="O2" t="s">
        <v>267</v>
      </c>
      <c r="P2" t="s">
        <v>675</v>
      </c>
      <c r="Q2">
        <v>1</v>
      </c>
      <c r="R2" s="31" t="s">
        <v>677</v>
      </c>
      <c r="S2" s="32" t="s">
        <v>678</v>
      </c>
    </row>
    <row r="3" spans="1:19" x14ac:dyDescent="0.3">
      <c r="A3" t="s">
        <v>691</v>
      </c>
      <c r="B3" t="s">
        <v>12</v>
      </c>
      <c r="C3">
        <v>2015</v>
      </c>
      <c r="D3" t="s">
        <v>19</v>
      </c>
      <c r="E3" t="s">
        <v>676</v>
      </c>
      <c r="F3" t="s">
        <v>114</v>
      </c>
      <c r="G3" t="s">
        <v>680</v>
      </c>
      <c r="H3">
        <v>114228</v>
      </c>
      <c r="I3" s="30"/>
      <c r="J3">
        <v>0.92</v>
      </c>
      <c r="K3" t="s">
        <v>679</v>
      </c>
      <c r="L3">
        <v>2013</v>
      </c>
      <c r="M3" t="s">
        <v>686</v>
      </c>
      <c r="N3">
        <v>1</v>
      </c>
      <c r="O3" t="s">
        <v>267</v>
      </c>
      <c r="P3" t="s">
        <v>698</v>
      </c>
      <c r="Q3">
        <v>1</v>
      </c>
      <c r="R3" s="31"/>
      <c r="S3" s="32"/>
    </row>
    <row r="4" spans="1:19" x14ac:dyDescent="0.3">
      <c r="A4" t="s">
        <v>691</v>
      </c>
      <c r="B4" t="s">
        <v>12</v>
      </c>
      <c r="C4">
        <v>2015</v>
      </c>
      <c r="D4" t="s">
        <v>19</v>
      </c>
      <c r="E4" t="s">
        <v>676</v>
      </c>
      <c r="F4" t="s">
        <v>114</v>
      </c>
      <c r="G4" t="s">
        <v>688</v>
      </c>
      <c r="H4">
        <v>25545</v>
      </c>
      <c r="I4" s="30"/>
      <c r="J4">
        <v>-2.2400000000000002</v>
      </c>
      <c r="K4" t="s">
        <v>690</v>
      </c>
      <c r="L4">
        <v>2013</v>
      </c>
      <c r="M4" t="s">
        <v>684</v>
      </c>
      <c r="N4" t="s">
        <v>683</v>
      </c>
      <c r="O4" t="s">
        <v>267</v>
      </c>
      <c r="P4" t="s">
        <v>699</v>
      </c>
      <c r="Q4">
        <v>1</v>
      </c>
      <c r="R4" s="31"/>
      <c r="S4" s="32"/>
    </row>
    <row r="5" spans="1:19" x14ac:dyDescent="0.3">
      <c r="A5" t="s">
        <v>691</v>
      </c>
      <c r="B5" t="s">
        <v>12</v>
      </c>
      <c r="C5">
        <v>2015</v>
      </c>
      <c r="D5" t="s">
        <v>19</v>
      </c>
      <c r="E5" t="s">
        <v>676</v>
      </c>
      <c r="F5" t="s">
        <v>114</v>
      </c>
      <c r="G5" t="s">
        <v>687</v>
      </c>
      <c r="H5">
        <v>16916</v>
      </c>
      <c r="I5" s="30"/>
      <c r="J5">
        <v>1.64</v>
      </c>
      <c r="K5" t="s">
        <v>689</v>
      </c>
      <c r="L5">
        <v>2013</v>
      </c>
      <c r="M5" t="s">
        <v>685</v>
      </c>
      <c r="N5" t="s">
        <v>683</v>
      </c>
      <c r="O5" t="s">
        <v>267</v>
      </c>
      <c r="P5" t="s">
        <v>700</v>
      </c>
      <c r="Q5">
        <v>1</v>
      </c>
      <c r="R5" s="31"/>
      <c r="S5" s="32"/>
    </row>
    <row r="6" spans="1:19" x14ac:dyDescent="0.3">
      <c r="A6" t="s">
        <v>691</v>
      </c>
      <c r="B6" t="s">
        <v>12</v>
      </c>
      <c r="C6">
        <v>2015</v>
      </c>
      <c r="D6" t="s">
        <v>372</v>
      </c>
      <c r="E6" t="s">
        <v>676</v>
      </c>
      <c r="F6" t="s">
        <v>114</v>
      </c>
      <c r="G6" t="s">
        <v>693</v>
      </c>
      <c r="H6">
        <v>16191</v>
      </c>
      <c r="I6" s="30">
        <v>28425</v>
      </c>
      <c r="J6">
        <v>0.67</v>
      </c>
      <c r="K6" t="s">
        <v>694</v>
      </c>
      <c r="L6">
        <v>2013</v>
      </c>
      <c r="M6" t="s">
        <v>686</v>
      </c>
      <c r="N6">
        <v>1</v>
      </c>
      <c r="O6" t="s">
        <v>267</v>
      </c>
      <c r="P6" t="s">
        <v>701</v>
      </c>
      <c r="Q6">
        <v>1</v>
      </c>
      <c r="R6" s="31"/>
      <c r="S6" s="32"/>
    </row>
    <row r="7" spans="1:19" x14ac:dyDescent="0.3">
      <c r="A7" t="s">
        <v>691</v>
      </c>
      <c r="B7" t="s">
        <v>12</v>
      </c>
      <c r="C7">
        <v>2015</v>
      </c>
      <c r="D7" t="s">
        <v>372</v>
      </c>
      <c r="E7" t="s">
        <v>676</v>
      </c>
      <c r="F7" t="s">
        <v>114</v>
      </c>
      <c r="G7" t="s">
        <v>692</v>
      </c>
      <c r="H7">
        <v>114228</v>
      </c>
      <c r="I7" s="30"/>
      <c r="J7">
        <v>0.34</v>
      </c>
      <c r="K7" t="s">
        <v>695</v>
      </c>
      <c r="L7">
        <v>2013</v>
      </c>
      <c r="M7" t="s">
        <v>686</v>
      </c>
      <c r="N7">
        <v>1</v>
      </c>
      <c r="O7" t="s">
        <v>267</v>
      </c>
      <c r="P7" t="s">
        <v>702</v>
      </c>
      <c r="Q7">
        <v>1</v>
      </c>
      <c r="R7" s="31"/>
      <c r="S7" s="32"/>
    </row>
    <row r="8" spans="1:19" x14ac:dyDescent="0.3">
      <c r="A8" t="s">
        <v>691</v>
      </c>
      <c r="B8" t="s">
        <v>12</v>
      </c>
      <c r="C8">
        <v>2015</v>
      </c>
      <c r="D8" t="s">
        <v>372</v>
      </c>
      <c r="E8" t="s">
        <v>676</v>
      </c>
      <c r="F8" t="s">
        <v>114</v>
      </c>
      <c r="G8" t="s">
        <v>693</v>
      </c>
      <c r="H8">
        <v>4293</v>
      </c>
      <c r="I8" s="30"/>
      <c r="J8">
        <v>0.66</v>
      </c>
      <c r="K8" t="s">
        <v>697</v>
      </c>
      <c r="L8">
        <v>2013</v>
      </c>
      <c r="M8" t="s">
        <v>684</v>
      </c>
      <c r="N8" t="s">
        <v>683</v>
      </c>
      <c r="O8" t="s">
        <v>267</v>
      </c>
      <c r="P8" t="s">
        <v>703</v>
      </c>
      <c r="Q8">
        <v>1</v>
      </c>
      <c r="R8" s="31"/>
      <c r="S8" s="32"/>
    </row>
    <row r="9" spans="1:19" x14ac:dyDescent="0.3">
      <c r="A9" t="s">
        <v>691</v>
      </c>
      <c r="B9" t="s">
        <v>12</v>
      </c>
      <c r="C9">
        <v>2015</v>
      </c>
      <c r="D9" t="s">
        <v>372</v>
      </c>
      <c r="E9" t="s">
        <v>676</v>
      </c>
      <c r="F9" t="s">
        <v>114</v>
      </c>
      <c r="G9" t="s">
        <v>692</v>
      </c>
      <c r="H9">
        <v>14189</v>
      </c>
      <c r="I9" s="30"/>
      <c r="J9">
        <v>0.49</v>
      </c>
      <c r="K9" t="s">
        <v>696</v>
      </c>
      <c r="L9">
        <v>2013</v>
      </c>
      <c r="M9" t="s">
        <v>685</v>
      </c>
      <c r="N9" t="s">
        <v>683</v>
      </c>
      <c r="O9" t="s">
        <v>267</v>
      </c>
      <c r="P9" t="s">
        <v>704</v>
      </c>
      <c r="Q9">
        <v>1</v>
      </c>
      <c r="R9" s="31"/>
      <c r="S9" s="32"/>
    </row>
  </sheetData>
  <mergeCells count="4">
    <mergeCell ref="I2:I5"/>
    <mergeCell ref="I6:I9"/>
    <mergeCell ref="R2:R9"/>
    <mergeCell ref="S2:S9"/>
  </mergeCells>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6234-7716-4BDD-B976-A53C70FF15A6}">
  <dimension ref="A1:S3"/>
  <sheetViews>
    <sheetView zoomScale="70" zoomScaleNormal="70" workbookViewId="0">
      <selection activeCell="M14" sqref="M14"/>
    </sheetView>
  </sheetViews>
  <sheetFormatPr defaultRowHeight="14.4" x14ac:dyDescent="0.3"/>
  <cols>
    <col min="1" max="1" width="29.5546875" customWidth="1"/>
    <col min="2" max="2" width="12" customWidth="1"/>
    <col min="3" max="3" width="15.6640625" customWidth="1"/>
    <col min="4" max="4" width="13.88671875" customWidth="1"/>
    <col min="6" max="6" width="20.44140625" customWidth="1"/>
    <col min="7" max="7" width="23.109375" customWidth="1"/>
    <col min="8" max="8" width="11" customWidth="1"/>
    <col min="12" max="12" width="20" customWidth="1"/>
    <col min="13" max="13" width="16.88671875" customWidth="1"/>
    <col min="15" max="15" width="18.33203125" customWidth="1"/>
    <col min="17" max="17" width="18.109375" customWidth="1"/>
    <col min="18" max="18" width="98.5546875" customWidth="1"/>
  </cols>
  <sheetData>
    <row r="1" spans="1:19" x14ac:dyDescent="0.3">
      <c r="A1" s="3" t="s">
        <v>58</v>
      </c>
      <c r="B1" s="3" t="s">
        <v>59</v>
      </c>
      <c r="C1" s="3" t="s">
        <v>60</v>
      </c>
      <c r="D1" s="3" t="s">
        <v>61</v>
      </c>
      <c r="E1" s="3" t="s">
        <v>62</v>
      </c>
      <c r="F1" s="3" t="s">
        <v>63</v>
      </c>
      <c r="G1" s="3" t="s">
        <v>64</v>
      </c>
      <c r="H1" s="3" t="s">
        <v>65</v>
      </c>
      <c r="I1" s="3" t="s">
        <v>13</v>
      </c>
      <c r="J1" s="3" t="s">
        <v>1</v>
      </c>
      <c r="K1" s="3" t="s">
        <v>257</v>
      </c>
      <c r="L1" s="3" t="s">
        <v>126</v>
      </c>
      <c r="M1" s="3" t="s">
        <v>68</v>
      </c>
      <c r="N1" s="3" t="s">
        <v>69</v>
      </c>
      <c r="O1" s="3" t="s">
        <v>70</v>
      </c>
      <c r="P1" s="3" t="s">
        <v>72</v>
      </c>
      <c r="Q1" s="3" t="s">
        <v>73</v>
      </c>
      <c r="R1" s="3" t="s">
        <v>14</v>
      </c>
      <c r="S1" s="3" t="s">
        <v>74</v>
      </c>
    </row>
    <row r="2" spans="1:19" x14ac:dyDescent="0.3">
      <c r="A2" t="s">
        <v>707</v>
      </c>
      <c r="B2" t="s">
        <v>12</v>
      </c>
      <c r="C2">
        <v>2014</v>
      </c>
      <c r="D2" t="s">
        <v>19</v>
      </c>
      <c r="E2" t="s">
        <v>708</v>
      </c>
      <c r="F2" t="s">
        <v>36</v>
      </c>
      <c r="G2" t="s">
        <v>710</v>
      </c>
      <c r="H2">
        <v>44803</v>
      </c>
      <c r="I2">
        <v>28000</v>
      </c>
      <c r="J2">
        <v>0.55000000000000004</v>
      </c>
      <c r="K2">
        <v>0.17</v>
      </c>
      <c r="L2">
        <v>2013</v>
      </c>
      <c r="M2">
        <v>1</v>
      </c>
      <c r="N2">
        <v>1</v>
      </c>
      <c r="O2" t="s">
        <v>267</v>
      </c>
      <c r="P2" t="s">
        <v>709</v>
      </c>
      <c r="Q2">
        <v>1</v>
      </c>
      <c r="R2" t="s">
        <v>711</v>
      </c>
    </row>
    <row r="3" spans="1:19" x14ac:dyDescent="0.3">
      <c r="A3" s="20" t="s">
        <v>707</v>
      </c>
      <c r="B3" s="20" t="s">
        <v>12</v>
      </c>
      <c r="C3" s="20">
        <v>2015</v>
      </c>
      <c r="D3" s="20" t="s">
        <v>19</v>
      </c>
      <c r="E3" s="20" t="s">
        <v>708</v>
      </c>
      <c r="F3" s="20" t="s">
        <v>36</v>
      </c>
      <c r="G3" s="20" t="s">
        <v>36</v>
      </c>
      <c r="H3" s="20">
        <v>49989</v>
      </c>
      <c r="I3" s="20" t="s">
        <v>36</v>
      </c>
      <c r="J3" s="20" t="s">
        <v>36</v>
      </c>
      <c r="K3" s="20" t="s">
        <v>36</v>
      </c>
      <c r="L3" s="20" t="s">
        <v>36</v>
      </c>
      <c r="M3" s="20" t="s">
        <v>36</v>
      </c>
      <c r="N3" s="20" t="s">
        <v>36</v>
      </c>
      <c r="O3" s="20" t="s">
        <v>267</v>
      </c>
      <c r="P3" s="20" t="s">
        <v>719</v>
      </c>
      <c r="Q3" s="20">
        <v>2</v>
      </c>
      <c r="R3" s="20" t="s">
        <v>720</v>
      </c>
    </row>
  </sheetData>
  <hyperlinks>
    <hyperlink ref="P3" r:id="rId1" xr:uid="{03D03900-CA0B-48F8-8D24-546CEE0E05D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3504-704F-4EDA-8EEC-E0A719414C04}">
  <dimension ref="A1:S9"/>
  <sheetViews>
    <sheetView zoomScale="70" zoomScaleNormal="70" workbookViewId="0">
      <selection activeCell="M6" sqref="M6"/>
    </sheetView>
  </sheetViews>
  <sheetFormatPr defaultRowHeight="14.4" x14ac:dyDescent="0.3"/>
  <cols>
    <col min="7" max="7" width="23.6640625" customWidth="1"/>
    <col min="18" max="18" width="61.88671875" customWidth="1"/>
    <col min="19" max="19" width="65" customWidth="1"/>
  </cols>
  <sheetData>
    <row r="1" spans="1:19" x14ac:dyDescent="0.3">
      <c r="A1" s="3" t="s">
        <v>58</v>
      </c>
      <c r="B1" s="3" t="s">
        <v>59</v>
      </c>
      <c r="C1" s="3" t="s">
        <v>60</v>
      </c>
      <c r="D1" s="3" t="s">
        <v>61</v>
      </c>
      <c r="E1" s="3" t="s">
        <v>62</v>
      </c>
      <c r="F1" s="3" t="s">
        <v>63</v>
      </c>
      <c r="G1" s="3" t="s">
        <v>64</v>
      </c>
      <c r="H1" s="3" t="s">
        <v>65</v>
      </c>
      <c r="I1" s="3" t="s">
        <v>13</v>
      </c>
      <c r="J1" s="3" t="s">
        <v>1</v>
      </c>
      <c r="K1" s="3" t="s">
        <v>257</v>
      </c>
      <c r="L1" s="3" t="s">
        <v>126</v>
      </c>
      <c r="M1" s="3" t="s">
        <v>68</v>
      </c>
      <c r="N1" s="3" t="s">
        <v>69</v>
      </c>
      <c r="O1" s="3" t="s">
        <v>70</v>
      </c>
      <c r="P1" s="3" t="s">
        <v>72</v>
      </c>
      <c r="Q1" s="3" t="s">
        <v>73</v>
      </c>
      <c r="R1" s="3" t="s">
        <v>14</v>
      </c>
      <c r="S1" s="3" t="s">
        <v>74</v>
      </c>
    </row>
    <row r="2" spans="1:19" x14ac:dyDescent="0.3">
      <c r="A2" t="s">
        <v>712</v>
      </c>
      <c r="B2" t="s">
        <v>12</v>
      </c>
      <c r="C2">
        <v>2014</v>
      </c>
      <c r="D2" t="s">
        <v>372</v>
      </c>
      <c r="E2" t="s">
        <v>16</v>
      </c>
      <c r="F2" t="s">
        <v>114</v>
      </c>
      <c r="G2" t="s">
        <v>715</v>
      </c>
      <c r="H2">
        <v>153037</v>
      </c>
      <c r="I2">
        <v>21287</v>
      </c>
      <c r="J2">
        <v>0.81</v>
      </c>
      <c r="L2">
        <v>2013</v>
      </c>
      <c r="M2">
        <v>1</v>
      </c>
      <c r="N2">
        <v>1</v>
      </c>
      <c r="O2" t="s">
        <v>31</v>
      </c>
      <c r="P2" t="s">
        <v>714</v>
      </c>
      <c r="Q2">
        <v>1</v>
      </c>
      <c r="R2" s="31" t="s">
        <v>717</v>
      </c>
    </row>
    <row r="3" spans="1:19" x14ac:dyDescent="0.3">
      <c r="A3" t="s">
        <v>713</v>
      </c>
      <c r="B3" t="s">
        <v>12</v>
      </c>
      <c r="C3">
        <v>2014</v>
      </c>
      <c r="D3" t="s">
        <v>372</v>
      </c>
      <c r="E3" t="s">
        <v>16</v>
      </c>
      <c r="F3" t="s">
        <v>114</v>
      </c>
      <c r="G3" t="s">
        <v>716</v>
      </c>
      <c r="H3">
        <v>93206</v>
      </c>
      <c r="I3">
        <v>21424</v>
      </c>
      <c r="J3">
        <v>0.59</v>
      </c>
      <c r="L3">
        <v>2013</v>
      </c>
      <c r="M3">
        <v>1</v>
      </c>
      <c r="N3">
        <v>1</v>
      </c>
      <c r="O3" t="s">
        <v>31</v>
      </c>
      <c r="P3" t="s">
        <v>714</v>
      </c>
      <c r="Q3">
        <v>1</v>
      </c>
      <c r="R3" s="31"/>
    </row>
    <row r="4" spans="1:19" x14ac:dyDescent="0.3">
      <c r="A4" s="5" t="s">
        <v>712</v>
      </c>
      <c r="B4" s="5" t="s">
        <v>12</v>
      </c>
      <c r="C4" s="5">
        <v>2016</v>
      </c>
      <c r="D4" s="5" t="s">
        <v>372</v>
      </c>
      <c r="E4" s="5" t="s">
        <v>16</v>
      </c>
      <c r="F4" s="5" t="s">
        <v>114</v>
      </c>
      <c r="G4" s="5" t="s">
        <v>784</v>
      </c>
      <c r="H4" s="5">
        <v>151189</v>
      </c>
      <c r="I4" s="5">
        <v>20999</v>
      </c>
      <c r="J4" s="5">
        <v>1.1000000000000001</v>
      </c>
      <c r="K4" s="5"/>
      <c r="L4" s="5">
        <v>2013</v>
      </c>
      <c r="M4" s="5">
        <v>2</v>
      </c>
      <c r="N4" s="5">
        <v>1</v>
      </c>
      <c r="O4" s="5" t="s">
        <v>31</v>
      </c>
      <c r="P4" s="5" t="s">
        <v>783</v>
      </c>
      <c r="Q4" s="5">
        <v>2</v>
      </c>
      <c r="R4" s="36" t="s">
        <v>782</v>
      </c>
      <c r="S4" s="5"/>
    </row>
    <row r="5" spans="1:19" x14ac:dyDescent="0.3">
      <c r="A5" s="5" t="s">
        <v>713</v>
      </c>
      <c r="B5" s="5" t="s">
        <v>12</v>
      </c>
      <c r="C5" s="5">
        <v>2016</v>
      </c>
      <c r="D5" s="5" t="s">
        <v>372</v>
      </c>
      <c r="E5" s="5" t="s">
        <v>16</v>
      </c>
      <c r="F5" s="5" t="s">
        <v>114</v>
      </c>
      <c r="G5" s="5" t="s">
        <v>785</v>
      </c>
      <c r="H5" s="5">
        <v>91338</v>
      </c>
      <c r="I5" s="5">
        <v>20997</v>
      </c>
      <c r="J5" s="5">
        <v>0.68</v>
      </c>
      <c r="K5" s="5"/>
      <c r="L5" s="5">
        <v>2013</v>
      </c>
      <c r="M5" s="5">
        <v>2</v>
      </c>
      <c r="N5" s="5">
        <v>1</v>
      </c>
      <c r="O5" s="5" t="s">
        <v>31</v>
      </c>
      <c r="P5" s="5" t="s">
        <v>783</v>
      </c>
      <c r="Q5" s="5">
        <v>2</v>
      </c>
      <c r="R5" s="36"/>
      <c r="S5" s="5"/>
    </row>
    <row r="6" spans="1:19" x14ac:dyDescent="0.3">
      <c r="A6" t="s">
        <v>712</v>
      </c>
      <c r="B6" t="s">
        <v>12</v>
      </c>
      <c r="C6">
        <v>2018</v>
      </c>
      <c r="D6" t="s">
        <v>372</v>
      </c>
      <c r="E6" t="s">
        <v>16</v>
      </c>
      <c r="F6" t="s">
        <v>114</v>
      </c>
      <c r="G6" t="s">
        <v>791</v>
      </c>
      <c r="H6">
        <v>26574</v>
      </c>
      <c r="I6">
        <v>19455</v>
      </c>
      <c r="J6">
        <v>0.7</v>
      </c>
      <c r="K6">
        <v>0.21</v>
      </c>
      <c r="L6">
        <v>2013</v>
      </c>
      <c r="M6">
        <v>3</v>
      </c>
      <c r="N6" t="s">
        <v>788</v>
      </c>
      <c r="O6" t="s">
        <v>31</v>
      </c>
      <c r="P6" t="s">
        <v>15</v>
      </c>
      <c r="Q6">
        <v>3</v>
      </c>
      <c r="R6" s="32" t="s">
        <v>794</v>
      </c>
      <c r="S6" s="32" t="s">
        <v>787</v>
      </c>
    </row>
    <row r="7" spans="1:19" x14ac:dyDescent="0.3">
      <c r="A7" t="s">
        <v>713</v>
      </c>
      <c r="B7" t="s">
        <v>12</v>
      </c>
      <c r="C7">
        <v>2018</v>
      </c>
      <c r="D7" t="s">
        <v>372</v>
      </c>
      <c r="E7" t="s">
        <v>16</v>
      </c>
      <c r="F7" t="s">
        <v>114</v>
      </c>
      <c r="G7" t="s">
        <v>790</v>
      </c>
      <c r="H7">
        <v>12059</v>
      </c>
      <c r="I7">
        <v>18992</v>
      </c>
      <c r="J7">
        <v>1.03</v>
      </c>
      <c r="K7">
        <v>0.25</v>
      </c>
      <c r="L7">
        <v>2013</v>
      </c>
      <c r="M7">
        <v>3</v>
      </c>
      <c r="N7" t="s">
        <v>788</v>
      </c>
      <c r="O7" t="s">
        <v>31</v>
      </c>
      <c r="P7" t="s">
        <v>15</v>
      </c>
      <c r="Q7">
        <v>3</v>
      </c>
      <c r="R7" s="32"/>
      <c r="S7" s="32"/>
    </row>
    <row r="8" spans="1:19" x14ac:dyDescent="0.3">
      <c r="A8" t="s">
        <v>712</v>
      </c>
      <c r="B8" t="s">
        <v>12</v>
      </c>
      <c r="C8">
        <v>2018</v>
      </c>
      <c r="D8" t="s">
        <v>372</v>
      </c>
      <c r="E8" t="s">
        <v>16</v>
      </c>
      <c r="F8" t="s">
        <v>114</v>
      </c>
      <c r="G8" s="12" t="s">
        <v>792</v>
      </c>
      <c r="H8" s="20">
        <v>53501</v>
      </c>
      <c r="I8" s="20">
        <v>17268</v>
      </c>
      <c r="J8" s="20">
        <v>0.38</v>
      </c>
      <c r="K8" s="20">
        <v>0.24</v>
      </c>
      <c r="L8" s="20">
        <v>2013</v>
      </c>
      <c r="M8" s="20" t="s">
        <v>154</v>
      </c>
      <c r="N8" s="20" t="s">
        <v>789</v>
      </c>
      <c r="O8" s="20" t="s">
        <v>31</v>
      </c>
      <c r="P8" s="20" t="s">
        <v>15</v>
      </c>
      <c r="Q8" s="20">
        <v>3</v>
      </c>
      <c r="R8" s="32"/>
      <c r="S8" s="32"/>
    </row>
    <row r="9" spans="1:19" x14ac:dyDescent="0.3">
      <c r="A9" t="s">
        <v>713</v>
      </c>
      <c r="B9" t="s">
        <v>12</v>
      </c>
      <c r="C9">
        <v>2018</v>
      </c>
      <c r="D9" t="s">
        <v>372</v>
      </c>
      <c r="E9" t="s">
        <v>16</v>
      </c>
      <c r="F9" t="s">
        <v>114</v>
      </c>
      <c r="G9" s="12" t="s">
        <v>793</v>
      </c>
      <c r="H9" s="20">
        <v>62892</v>
      </c>
      <c r="I9" s="20">
        <v>17274</v>
      </c>
      <c r="J9" s="20">
        <v>0.61</v>
      </c>
      <c r="K9" s="20">
        <v>0.27</v>
      </c>
      <c r="L9" s="20">
        <v>2013</v>
      </c>
      <c r="M9" s="20" t="s">
        <v>154</v>
      </c>
      <c r="N9" s="20" t="s">
        <v>789</v>
      </c>
      <c r="O9" s="20" t="s">
        <v>31</v>
      </c>
      <c r="P9" s="20" t="s">
        <v>15</v>
      </c>
      <c r="Q9" s="20">
        <v>3</v>
      </c>
      <c r="R9" s="32"/>
      <c r="S9" s="32"/>
    </row>
  </sheetData>
  <mergeCells count="4">
    <mergeCell ref="R2:R3"/>
    <mergeCell ref="R4:R5"/>
    <mergeCell ref="R6:R9"/>
    <mergeCell ref="S6:S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A737-D1C9-4CC8-8B85-B13B4B530D59}">
  <dimension ref="A1:S47"/>
  <sheetViews>
    <sheetView zoomScale="60" zoomScaleNormal="60" workbookViewId="0">
      <selection activeCell="R2" sqref="R2:R11"/>
    </sheetView>
  </sheetViews>
  <sheetFormatPr defaultRowHeight="14.4" x14ac:dyDescent="0.3"/>
  <cols>
    <col min="7" max="7" width="46" customWidth="1"/>
    <col min="14" max="14" width="30" customWidth="1"/>
    <col min="18" max="18" width="57" customWidth="1"/>
    <col min="19" max="19" width="72.33203125" customWidth="1"/>
  </cols>
  <sheetData>
    <row r="1" spans="1:19" x14ac:dyDescent="0.3">
      <c r="A1" s="3" t="s">
        <v>58</v>
      </c>
      <c r="B1" s="3" t="s">
        <v>59</v>
      </c>
      <c r="C1" s="3" t="s">
        <v>60</v>
      </c>
      <c r="D1" s="3" t="s">
        <v>61</v>
      </c>
      <c r="E1" s="3" t="s">
        <v>62</v>
      </c>
      <c r="F1" s="3" t="s">
        <v>63</v>
      </c>
      <c r="G1" s="3" t="s">
        <v>64</v>
      </c>
      <c r="H1" s="3" t="s">
        <v>65</v>
      </c>
      <c r="I1" s="3" t="s">
        <v>13</v>
      </c>
      <c r="J1" s="3" t="s">
        <v>1</v>
      </c>
      <c r="K1" s="3" t="s">
        <v>66</v>
      </c>
      <c r="L1" s="3" t="s">
        <v>126</v>
      </c>
      <c r="M1" s="3" t="s">
        <v>68</v>
      </c>
      <c r="N1" s="3" t="s">
        <v>69</v>
      </c>
      <c r="O1" s="3" t="s">
        <v>70</v>
      </c>
      <c r="P1" s="3" t="s">
        <v>72</v>
      </c>
      <c r="Q1" s="3" t="s">
        <v>73</v>
      </c>
      <c r="R1" s="3" t="s">
        <v>14</v>
      </c>
      <c r="S1" s="3" t="s">
        <v>74</v>
      </c>
    </row>
    <row r="2" spans="1:19" ht="15.75" customHeight="1" x14ac:dyDescent="0.3">
      <c r="A2" t="s">
        <v>357</v>
      </c>
      <c r="B2" t="s">
        <v>358</v>
      </c>
      <c r="C2">
        <v>2013</v>
      </c>
      <c r="D2" t="s">
        <v>19</v>
      </c>
      <c r="E2" t="s">
        <v>307</v>
      </c>
      <c r="F2" t="s">
        <v>360</v>
      </c>
      <c r="G2" t="s">
        <v>367</v>
      </c>
      <c r="H2">
        <v>58493</v>
      </c>
      <c r="I2">
        <v>58528</v>
      </c>
      <c r="J2">
        <v>1.5</v>
      </c>
      <c r="K2">
        <v>0.11</v>
      </c>
      <c r="L2">
        <v>2011</v>
      </c>
      <c r="M2" t="s">
        <v>361</v>
      </c>
      <c r="N2" t="s">
        <v>359</v>
      </c>
      <c r="O2" t="s">
        <v>109</v>
      </c>
      <c r="P2" s="14" t="s">
        <v>373</v>
      </c>
      <c r="Q2">
        <v>1</v>
      </c>
      <c r="R2" s="32" t="s">
        <v>355</v>
      </c>
      <c r="S2" s="32" t="s">
        <v>356</v>
      </c>
    </row>
    <row r="3" spans="1:19" x14ac:dyDescent="0.3">
      <c r="A3" t="s">
        <v>357</v>
      </c>
      <c r="B3" t="s">
        <v>358</v>
      </c>
      <c r="C3">
        <v>2013</v>
      </c>
      <c r="D3" t="s">
        <v>19</v>
      </c>
      <c r="E3" t="s">
        <v>307</v>
      </c>
      <c r="F3" t="s">
        <v>360</v>
      </c>
      <c r="G3" t="s">
        <v>368</v>
      </c>
      <c r="H3">
        <v>70518</v>
      </c>
      <c r="I3">
        <v>70529</v>
      </c>
      <c r="J3">
        <v>1.1000000000000001</v>
      </c>
      <c r="K3">
        <v>0.11</v>
      </c>
      <c r="L3">
        <v>2011</v>
      </c>
      <c r="M3" t="s">
        <v>363</v>
      </c>
      <c r="N3" t="s">
        <v>362</v>
      </c>
      <c r="O3" t="s">
        <v>109</v>
      </c>
      <c r="P3" s="14" t="s">
        <v>374</v>
      </c>
      <c r="Q3">
        <v>1</v>
      </c>
      <c r="R3" s="32"/>
      <c r="S3" s="32"/>
    </row>
    <row r="4" spans="1:19" x14ac:dyDescent="0.3">
      <c r="A4" t="s">
        <v>357</v>
      </c>
      <c r="B4" t="s">
        <v>358</v>
      </c>
      <c r="C4">
        <v>2013</v>
      </c>
      <c r="D4" t="s">
        <v>19</v>
      </c>
      <c r="E4" t="s">
        <v>307</v>
      </c>
      <c r="F4" t="s">
        <v>364</v>
      </c>
      <c r="G4" t="s">
        <v>369</v>
      </c>
      <c r="H4">
        <v>70547</v>
      </c>
      <c r="I4">
        <v>70529</v>
      </c>
      <c r="J4">
        <v>0.9</v>
      </c>
      <c r="K4">
        <v>0.11</v>
      </c>
      <c r="L4">
        <v>2011</v>
      </c>
      <c r="M4" t="s">
        <v>363</v>
      </c>
      <c r="N4" t="s">
        <v>362</v>
      </c>
      <c r="O4" t="s">
        <v>109</v>
      </c>
      <c r="P4" s="14" t="s">
        <v>375</v>
      </c>
      <c r="Q4">
        <v>1</v>
      </c>
      <c r="R4" s="32"/>
      <c r="S4" s="32"/>
    </row>
    <row r="5" spans="1:19" x14ac:dyDescent="0.3">
      <c r="A5" t="s">
        <v>357</v>
      </c>
      <c r="B5" t="s">
        <v>358</v>
      </c>
      <c r="C5">
        <v>2013</v>
      </c>
      <c r="D5" t="s">
        <v>19</v>
      </c>
      <c r="E5" t="s">
        <v>307</v>
      </c>
      <c r="F5" t="s">
        <v>360</v>
      </c>
      <c r="G5" t="s">
        <v>370</v>
      </c>
      <c r="H5">
        <v>43363</v>
      </c>
      <c r="I5">
        <v>43396</v>
      </c>
      <c r="J5">
        <v>1.4</v>
      </c>
      <c r="K5">
        <v>0.16</v>
      </c>
      <c r="L5">
        <v>2011</v>
      </c>
      <c r="M5" t="s">
        <v>363</v>
      </c>
      <c r="N5" t="s">
        <v>362</v>
      </c>
      <c r="O5" t="s">
        <v>109</v>
      </c>
      <c r="P5" s="14" t="s">
        <v>376</v>
      </c>
      <c r="Q5">
        <v>1</v>
      </c>
      <c r="R5" s="32"/>
      <c r="S5" s="32"/>
    </row>
    <row r="6" spans="1:19" x14ac:dyDescent="0.3">
      <c r="A6" t="s">
        <v>357</v>
      </c>
      <c r="B6" t="s">
        <v>358</v>
      </c>
      <c r="C6">
        <v>2013</v>
      </c>
      <c r="D6" t="s">
        <v>19</v>
      </c>
      <c r="E6" t="s">
        <v>307</v>
      </c>
      <c r="F6" t="s">
        <v>360</v>
      </c>
      <c r="G6" t="s">
        <v>371</v>
      </c>
      <c r="H6">
        <v>356419</v>
      </c>
      <c r="I6">
        <v>89026</v>
      </c>
      <c r="J6">
        <v>1.1000000000000001</v>
      </c>
      <c r="K6">
        <v>7.0000000000000007E-2</v>
      </c>
      <c r="L6">
        <v>2012</v>
      </c>
      <c r="M6" t="s">
        <v>366</v>
      </c>
      <c r="N6" t="s">
        <v>365</v>
      </c>
      <c r="O6" t="s">
        <v>109</v>
      </c>
      <c r="P6" s="14" t="s">
        <v>377</v>
      </c>
      <c r="Q6">
        <v>1</v>
      </c>
      <c r="R6" s="32"/>
      <c r="S6" s="32"/>
    </row>
    <row r="7" spans="1:19" x14ac:dyDescent="0.3">
      <c r="A7" t="s">
        <v>357</v>
      </c>
      <c r="B7" t="s">
        <v>358</v>
      </c>
      <c r="C7">
        <v>2013</v>
      </c>
      <c r="D7" t="s">
        <v>19</v>
      </c>
      <c r="E7" t="s">
        <v>307</v>
      </c>
      <c r="F7" t="s">
        <v>360</v>
      </c>
      <c r="G7" t="s">
        <v>917</v>
      </c>
      <c r="H7">
        <v>39124</v>
      </c>
      <c r="I7">
        <v>9825</v>
      </c>
      <c r="J7">
        <v>1.1000000000000001</v>
      </c>
      <c r="K7">
        <v>0.25</v>
      </c>
      <c r="L7">
        <v>2012</v>
      </c>
      <c r="M7" t="s">
        <v>366</v>
      </c>
      <c r="N7" t="s">
        <v>365</v>
      </c>
      <c r="O7" t="s">
        <v>109</v>
      </c>
      <c r="P7" s="14" t="s">
        <v>378</v>
      </c>
      <c r="Q7">
        <v>1</v>
      </c>
      <c r="R7" s="32"/>
      <c r="S7" s="32"/>
    </row>
    <row r="8" spans="1:19" x14ac:dyDescent="0.3">
      <c r="A8" t="s">
        <v>357</v>
      </c>
      <c r="B8" t="s">
        <v>358</v>
      </c>
      <c r="C8">
        <v>2013</v>
      </c>
      <c r="D8" t="s">
        <v>372</v>
      </c>
      <c r="E8" t="s">
        <v>307</v>
      </c>
      <c r="F8" t="s">
        <v>360</v>
      </c>
      <c r="G8" t="s">
        <v>918</v>
      </c>
      <c r="H8">
        <v>58493</v>
      </c>
      <c r="I8">
        <v>58528</v>
      </c>
      <c r="J8">
        <v>0.9</v>
      </c>
      <c r="K8">
        <v>0.11</v>
      </c>
      <c r="L8">
        <v>2011</v>
      </c>
      <c r="M8" t="s">
        <v>361</v>
      </c>
      <c r="N8" t="s">
        <v>359</v>
      </c>
      <c r="O8" t="s">
        <v>109</v>
      </c>
      <c r="P8" s="14" t="s">
        <v>379</v>
      </c>
      <c r="Q8">
        <v>1</v>
      </c>
      <c r="R8" s="32"/>
      <c r="S8" s="32"/>
    </row>
    <row r="9" spans="1:19" x14ac:dyDescent="0.3">
      <c r="A9" t="s">
        <v>357</v>
      </c>
      <c r="B9" t="s">
        <v>358</v>
      </c>
      <c r="C9">
        <v>2013</v>
      </c>
      <c r="D9" t="s">
        <v>372</v>
      </c>
      <c r="E9" t="s">
        <v>307</v>
      </c>
      <c r="F9" t="s">
        <v>360</v>
      </c>
      <c r="G9" t="s">
        <v>919</v>
      </c>
      <c r="H9">
        <v>70518</v>
      </c>
      <c r="I9">
        <v>70529</v>
      </c>
      <c r="J9">
        <v>0.6</v>
      </c>
      <c r="K9">
        <v>0.11</v>
      </c>
      <c r="L9">
        <v>2011</v>
      </c>
      <c r="M9" t="s">
        <v>363</v>
      </c>
      <c r="N9" t="s">
        <v>362</v>
      </c>
      <c r="O9" t="s">
        <v>109</v>
      </c>
      <c r="P9" s="14" t="s">
        <v>380</v>
      </c>
      <c r="Q9">
        <v>1</v>
      </c>
      <c r="R9" s="32"/>
      <c r="S9" s="32"/>
    </row>
    <row r="10" spans="1:19" x14ac:dyDescent="0.3">
      <c r="A10" t="s">
        <v>357</v>
      </c>
      <c r="B10" t="s">
        <v>358</v>
      </c>
      <c r="C10">
        <v>2013</v>
      </c>
      <c r="D10" t="s">
        <v>372</v>
      </c>
      <c r="E10" t="s">
        <v>307</v>
      </c>
      <c r="F10" t="s">
        <v>364</v>
      </c>
      <c r="G10" t="s">
        <v>920</v>
      </c>
      <c r="H10">
        <v>70547</v>
      </c>
      <c r="I10">
        <v>70529</v>
      </c>
      <c r="J10">
        <v>0.6</v>
      </c>
      <c r="K10">
        <v>0.11</v>
      </c>
      <c r="L10">
        <v>2011</v>
      </c>
      <c r="M10" t="s">
        <v>363</v>
      </c>
      <c r="N10" t="s">
        <v>362</v>
      </c>
      <c r="O10" t="s">
        <v>109</v>
      </c>
      <c r="P10" s="14" t="s">
        <v>381</v>
      </c>
      <c r="Q10">
        <v>1</v>
      </c>
      <c r="R10" s="32"/>
      <c r="S10" s="32"/>
    </row>
    <row r="11" spans="1:19" x14ac:dyDescent="0.3">
      <c r="A11" t="s">
        <v>357</v>
      </c>
      <c r="B11" t="s">
        <v>358</v>
      </c>
      <c r="C11">
        <v>2013</v>
      </c>
      <c r="D11" t="s">
        <v>372</v>
      </c>
      <c r="E11" t="s">
        <v>307</v>
      </c>
      <c r="F11" t="s">
        <v>360</v>
      </c>
      <c r="G11" t="s">
        <v>921</v>
      </c>
      <c r="H11">
        <v>356419</v>
      </c>
      <c r="I11">
        <v>89026</v>
      </c>
      <c r="J11">
        <v>0.4</v>
      </c>
      <c r="K11">
        <v>0.11</v>
      </c>
      <c r="L11">
        <v>2012</v>
      </c>
      <c r="M11" t="s">
        <v>366</v>
      </c>
      <c r="N11" t="s">
        <v>365</v>
      </c>
      <c r="O11" t="s">
        <v>109</v>
      </c>
      <c r="P11" s="14" t="s">
        <v>382</v>
      </c>
      <c r="Q11">
        <v>1</v>
      </c>
      <c r="R11" s="32"/>
      <c r="S11" s="32"/>
    </row>
    <row r="12" spans="1:19" x14ac:dyDescent="0.3">
      <c r="A12" s="5" t="s">
        <v>357</v>
      </c>
      <c r="B12" s="5" t="s">
        <v>125</v>
      </c>
      <c r="C12" s="5">
        <v>2014</v>
      </c>
      <c r="D12" s="5" t="s">
        <v>19</v>
      </c>
      <c r="E12" s="5" t="s">
        <v>307</v>
      </c>
      <c r="F12" s="5" t="s">
        <v>360</v>
      </c>
      <c r="G12" s="5" t="s">
        <v>384</v>
      </c>
      <c r="H12" s="5">
        <v>49363</v>
      </c>
      <c r="I12" s="5">
        <v>49306</v>
      </c>
      <c r="J12" s="5">
        <v>1.9</v>
      </c>
      <c r="K12" s="5"/>
      <c r="L12" s="5">
        <v>2011</v>
      </c>
      <c r="M12" s="5" t="s">
        <v>397</v>
      </c>
      <c r="N12" s="5" t="s">
        <v>359</v>
      </c>
      <c r="O12" s="5" t="s">
        <v>109</v>
      </c>
      <c r="P12" s="5" t="s">
        <v>401</v>
      </c>
      <c r="Q12" s="5">
        <v>2</v>
      </c>
      <c r="R12" s="34" t="s">
        <v>933</v>
      </c>
      <c r="S12" s="34" t="s">
        <v>393</v>
      </c>
    </row>
    <row r="13" spans="1:19" x14ac:dyDescent="0.3">
      <c r="A13" s="5" t="s">
        <v>357</v>
      </c>
      <c r="B13" s="5" t="s">
        <v>125</v>
      </c>
      <c r="C13" s="5">
        <v>2014</v>
      </c>
      <c r="D13" s="5" t="s">
        <v>19</v>
      </c>
      <c r="E13" s="5" t="s">
        <v>307</v>
      </c>
      <c r="F13" s="5" t="s">
        <v>360</v>
      </c>
      <c r="G13" s="5" t="s">
        <v>385</v>
      </c>
      <c r="H13" s="5">
        <f>147745/3</f>
        <v>49248.333333333336</v>
      </c>
      <c r="I13" s="5">
        <f>89605/3</f>
        <v>29868.333333333332</v>
      </c>
      <c r="J13" s="5">
        <v>1.3</v>
      </c>
      <c r="K13" s="5"/>
      <c r="L13" s="5">
        <v>2011</v>
      </c>
      <c r="M13" s="5" t="s">
        <v>398</v>
      </c>
      <c r="N13" s="5" t="s">
        <v>928</v>
      </c>
      <c r="O13" s="5" t="s">
        <v>109</v>
      </c>
      <c r="P13" s="5" t="s">
        <v>401</v>
      </c>
      <c r="Q13" s="5">
        <v>2</v>
      </c>
      <c r="R13" s="34"/>
      <c r="S13" s="34"/>
    </row>
    <row r="14" spans="1:19" x14ac:dyDescent="0.3">
      <c r="A14" s="5" t="s">
        <v>357</v>
      </c>
      <c r="B14" s="5" t="s">
        <v>125</v>
      </c>
      <c r="C14" s="5">
        <v>2014</v>
      </c>
      <c r="D14" s="5" t="s">
        <v>19</v>
      </c>
      <c r="E14" s="5" t="s">
        <v>307</v>
      </c>
      <c r="F14" s="5" t="s">
        <v>364</v>
      </c>
      <c r="G14" s="5" t="s">
        <v>385</v>
      </c>
      <c r="H14" s="5">
        <f>147745/3</f>
        <v>49248.333333333336</v>
      </c>
      <c r="I14" s="5">
        <f>89605/3</f>
        <v>29868.333333333332</v>
      </c>
      <c r="J14" s="5">
        <v>1.2</v>
      </c>
      <c r="K14" s="5"/>
      <c r="L14" s="5">
        <v>2011</v>
      </c>
      <c r="M14" s="5" t="s">
        <v>398</v>
      </c>
      <c r="N14" s="5" t="s">
        <v>929</v>
      </c>
      <c r="O14" s="5" t="s">
        <v>109</v>
      </c>
      <c r="P14" s="13" t="s">
        <v>401</v>
      </c>
      <c r="Q14" s="5">
        <v>2</v>
      </c>
      <c r="R14" s="34"/>
      <c r="S14" s="34"/>
    </row>
    <row r="15" spans="1:19" x14ac:dyDescent="0.3">
      <c r="A15" s="5" t="s">
        <v>357</v>
      </c>
      <c r="B15" s="5" t="s">
        <v>125</v>
      </c>
      <c r="C15" s="5">
        <v>2014</v>
      </c>
      <c r="D15" s="5" t="s">
        <v>19</v>
      </c>
      <c r="E15" s="5" t="s">
        <v>307</v>
      </c>
      <c r="F15" s="5" t="s">
        <v>360</v>
      </c>
      <c r="G15" s="5" t="s">
        <v>386</v>
      </c>
      <c r="H15" s="5">
        <f>147745/3</f>
        <v>49248.333333333336</v>
      </c>
      <c r="I15" s="5">
        <f>89605/3</f>
        <v>29868.333333333332</v>
      </c>
      <c r="J15" s="5">
        <v>1.4</v>
      </c>
      <c r="K15" s="5"/>
      <c r="L15" s="5">
        <v>2011</v>
      </c>
      <c r="M15" s="5" t="s">
        <v>398</v>
      </c>
      <c r="N15" s="5" t="s">
        <v>930</v>
      </c>
      <c r="O15" s="5" t="s">
        <v>109</v>
      </c>
      <c r="P15" s="5" t="s">
        <v>401</v>
      </c>
      <c r="Q15" s="5">
        <v>2</v>
      </c>
      <c r="R15" s="34"/>
      <c r="S15" s="34"/>
    </row>
    <row r="16" spans="1:19" x14ac:dyDescent="0.3">
      <c r="A16" s="5" t="s">
        <v>357</v>
      </c>
      <c r="B16" s="5" t="s">
        <v>125</v>
      </c>
      <c r="C16" s="5">
        <v>2014</v>
      </c>
      <c r="D16" s="5" t="s">
        <v>19</v>
      </c>
      <c r="E16" s="5" t="s">
        <v>307</v>
      </c>
      <c r="F16" s="5" t="s">
        <v>360</v>
      </c>
      <c r="G16" s="5" t="s">
        <v>387</v>
      </c>
      <c r="H16" s="5">
        <f>329853/2</f>
        <v>164926.5</v>
      </c>
      <c r="I16" s="5">
        <f>82488/2</f>
        <v>41244</v>
      </c>
      <c r="J16" s="5">
        <v>1.3</v>
      </c>
      <c r="K16" s="5"/>
      <c r="L16" s="5">
        <v>2012</v>
      </c>
      <c r="M16" s="5" t="s">
        <v>399</v>
      </c>
      <c r="N16" s="5" t="s">
        <v>365</v>
      </c>
      <c r="O16" s="5" t="s">
        <v>109</v>
      </c>
      <c r="P16" s="5" t="s">
        <v>401</v>
      </c>
      <c r="Q16" s="5">
        <v>2</v>
      </c>
      <c r="R16" s="34"/>
      <c r="S16" s="34"/>
    </row>
    <row r="17" spans="1:19" x14ac:dyDescent="0.3">
      <c r="A17" s="5" t="s">
        <v>357</v>
      </c>
      <c r="B17" s="5" t="s">
        <v>125</v>
      </c>
      <c r="C17" s="5">
        <v>2014</v>
      </c>
      <c r="D17" s="5" t="s">
        <v>19</v>
      </c>
      <c r="E17" s="5" t="s">
        <v>307</v>
      </c>
      <c r="F17" s="5" t="s">
        <v>360</v>
      </c>
      <c r="G17" s="5" t="s">
        <v>388</v>
      </c>
      <c r="H17" s="5">
        <f>329853/2</f>
        <v>164926.5</v>
      </c>
      <c r="I17" s="5">
        <f>82488/2</f>
        <v>41244</v>
      </c>
      <c r="J17" s="5">
        <v>1.4</v>
      </c>
      <c r="K17" s="5"/>
      <c r="L17" s="5">
        <v>2012</v>
      </c>
      <c r="M17" s="5" t="s">
        <v>399</v>
      </c>
      <c r="N17" s="5" t="s">
        <v>931</v>
      </c>
      <c r="O17" s="5" t="s">
        <v>109</v>
      </c>
      <c r="P17" s="5" t="s">
        <v>401</v>
      </c>
      <c r="Q17" s="5">
        <v>2</v>
      </c>
      <c r="R17" s="34"/>
      <c r="S17" s="34"/>
    </row>
    <row r="18" spans="1:19" x14ac:dyDescent="0.3">
      <c r="A18" s="5" t="s">
        <v>357</v>
      </c>
      <c r="B18" s="5" t="s">
        <v>125</v>
      </c>
      <c r="C18" s="5">
        <v>2014</v>
      </c>
      <c r="D18" s="5" t="s">
        <v>19</v>
      </c>
      <c r="E18" s="5" t="s">
        <v>307</v>
      </c>
      <c r="F18" s="5" t="s">
        <v>360</v>
      </c>
      <c r="G18" s="5" t="s">
        <v>394</v>
      </c>
      <c r="H18" s="5">
        <v>73650</v>
      </c>
      <c r="I18" s="5">
        <v>45961</v>
      </c>
      <c r="J18" s="5">
        <v>0.8</v>
      </c>
      <c r="K18" s="5"/>
      <c r="L18" s="5">
        <v>2013</v>
      </c>
      <c r="M18" s="5" t="s">
        <v>366</v>
      </c>
      <c r="N18" s="5" t="s">
        <v>389</v>
      </c>
      <c r="O18" s="5" t="s">
        <v>109</v>
      </c>
      <c r="P18" s="5" t="s">
        <v>401</v>
      </c>
      <c r="Q18" s="5">
        <v>2</v>
      </c>
      <c r="R18" s="34"/>
      <c r="S18" s="34"/>
    </row>
    <row r="19" spans="1:19" x14ac:dyDescent="0.3">
      <c r="A19" s="5" t="s">
        <v>357</v>
      </c>
      <c r="B19" s="5" t="s">
        <v>125</v>
      </c>
      <c r="C19" s="5">
        <v>2014</v>
      </c>
      <c r="D19" s="5" t="s">
        <v>19</v>
      </c>
      <c r="E19" s="5" t="s">
        <v>307</v>
      </c>
      <c r="F19" s="5" t="s">
        <v>360</v>
      </c>
      <c r="G19" s="5" t="s">
        <v>395</v>
      </c>
      <c r="H19" s="5">
        <v>286411</v>
      </c>
      <c r="I19" s="5">
        <v>44536</v>
      </c>
      <c r="J19" s="5">
        <v>0.9</v>
      </c>
      <c r="K19" s="5"/>
      <c r="L19" s="5">
        <v>2013</v>
      </c>
      <c r="M19" s="5" t="s">
        <v>366</v>
      </c>
      <c r="N19" s="5" t="s">
        <v>390</v>
      </c>
      <c r="O19" s="5" t="s">
        <v>109</v>
      </c>
      <c r="P19" s="13" t="s">
        <v>401</v>
      </c>
      <c r="Q19" s="5">
        <v>2</v>
      </c>
      <c r="R19" s="34"/>
      <c r="S19" s="34"/>
    </row>
    <row r="20" spans="1:19" x14ac:dyDescent="0.3">
      <c r="A20" s="5" t="s">
        <v>357</v>
      </c>
      <c r="B20" s="5" t="s">
        <v>125</v>
      </c>
      <c r="C20" s="5">
        <v>2014</v>
      </c>
      <c r="D20" s="5" t="s">
        <v>19</v>
      </c>
      <c r="E20" s="5" t="s">
        <v>307</v>
      </c>
      <c r="F20" s="5" t="s">
        <v>360</v>
      </c>
      <c r="G20" s="5" t="s">
        <v>396</v>
      </c>
      <c r="H20" s="5">
        <v>207461</v>
      </c>
      <c r="I20" s="5">
        <v>69154</v>
      </c>
      <c r="J20" s="5">
        <v>0.7</v>
      </c>
      <c r="K20" s="5"/>
      <c r="L20" s="5">
        <v>2013</v>
      </c>
      <c r="M20" s="5" t="s">
        <v>400</v>
      </c>
      <c r="N20" s="5" t="s">
        <v>391</v>
      </c>
      <c r="O20" s="5" t="s">
        <v>109</v>
      </c>
      <c r="P20" s="5" t="s">
        <v>401</v>
      </c>
      <c r="Q20" s="5">
        <v>2</v>
      </c>
      <c r="R20" s="34"/>
      <c r="S20" s="34"/>
    </row>
    <row r="21" spans="1:19" x14ac:dyDescent="0.3">
      <c r="A21" s="5" t="s">
        <v>357</v>
      </c>
      <c r="B21" s="5" t="s">
        <v>125</v>
      </c>
      <c r="C21" s="5">
        <v>2014</v>
      </c>
      <c r="D21" s="5" t="s">
        <v>372</v>
      </c>
      <c r="E21" s="5" t="s">
        <v>307</v>
      </c>
      <c r="F21" s="5" t="s">
        <v>360</v>
      </c>
      <c r="G21" s="5" t="s">
        <v>922</v>
      </c>
      <c r="H21" s="5">
        <v>49363</v>
      </c>
      <c r="I21" s="5">
        <v>49306</v>
      </c>
      <c r="J21" s="5">
        <v>1</v>
      </c>
      <c r="K21" s="5"/>
      <c r="L21" s="5">
        <v>2011</v>
      </c>
      <c r="M21" s="5" t="s">
        <v>397</v>
      </c>
      <c r="N21" s="5" t="s">
        <v>359</v>
      </c>
      <c r="O21" s="5" t="s">
        <v>109</v>
      </c>
      <c r="P21" s="5" t="s">
        <v>401</v>
      </c>
      <c r="Q21" s="5">
        <v>2</v>
      </c>
      <c r="R21" s="34"/>
      <c r="S21" s="34"/>
    </row>
    <row r="22" spans="1:19" x14ac:dyDescent="0.3">
      <c r="A22" s="5" t="s">
        <v>357</v>
      </c>
      <c r="B22" s="5" t="s">
        <v>125</v>
      </c>
      <c r="C22" s="5">
        <v>2014</v>
      </c>
      <c r="D22" s="5" t="s">
        <v>372</v>
      </c>
      <c r="E22" s="5" t="s">
        <v>307</v>
      </c>
      <c r="F22" s="5" t="s">
        <v>364</v>
      </c>
      <c r="G22" s="5" t="s">
        <v>923</v>
      </c>
      <c r="H22" s="5">
        <f>147745/2</f>
        <v>73872.5</v>
      </c>
      <c r="I22" s="5">
        <f>89605/2</f>
        <v>44802.5</v>
      </c>
      <c r="J22" s="5">
        <v>0.5</v>
      </c>
      <c r="K22" s="5"/>
      <c r="L22" s="5">
        <v>2011</v>
      </c>
      <c r="M22" s="5" t="s">
        <v>398</v>
      </c>
      <c r="N22" s="5" t="s">
        <v>928</v>
      </c>
      <c r="O22" s="5" t="s">
        <v>109</v>
      </c>
      <c r="P22" s="5" t="s">
        <v>401</v>
      </c>
      <c r="Q22" s="5">
        <v>2</v>
      </c>
      <c r="R22" s="34"/>
      <c r="S22" s="34"/>
    </row>
    <row r="23" spans="1:19" x14ac:dyDescent="0.3">
      <c r="A23" s="5" t="s">
        <v>357</v>
      </c>
      <c r="B23" s="5" t="s">
        <v>125</v>
      </c>
      <c r="C23" s="5">
        <v>2014</v>
      </c>
      <c r="D23" s="5" t="s">
        <v>372</v>
      </c>
      <c r="E23" s="5" t="s">
        <v>307</v>
      </c>
      <c r="F23" s="5" t="s">
        <v>360</v>
      </c>
      <c r="G23" s="5" t="s">
        <v>923</v>
      </c>
      <c r="H23" s="5">
        <f>147745/2</f>
        <v>73872.5</v>
      </c>
      <c r="I23" s="5">
        <f>89605/2</f>
        <v>44802.5</v>
      </c>
      <c r="J23" s="5">
        <v>0.5</v>
      </c>
      <c r="K23" s="5"/>
      <c r="L23" s="5">
        <v>2011</v>
      </c>
      <c r="M23" s="5" t="s">
        <v>398</v>
      </c>
      <c r="N23" s="5" t="s">
        <v>929</v>
      </c>
      <c r="O23" s="5" t="s">
        <v>109</v>
      </c>
      <c r="P23" s="5" t="s">
        <v>401</v>
      </c>
      <c r="Q23" s="5">
        <v>2</v>
      </c>
      <c r="R23" s="34"/>
      <c r="S23" s="34"/>
    </row>
    <row r="24" spans="1:19" x14ac:dyDescent="0.3">
      <c r="A24" s="5" t="s">
        <v>357</v>
      </c>
      <c r="B24" s="5" t="s">
        <v>125</v>
      </c>
      <c r="C24" s="5">
        <v>2014</v>
      </c>
      <c r="D24" s="5" t="s">
        <v>372</v>
      </c>
      <c r="E24" s="5" t="s">
        <v>307</v>
      </c>
      <c r="F24" s="5" t="s">
        <v>360</v>
      </c>
      <c r="G24" s="5" t="s">
        <v>924</v>
      </c>
      <c r="H24" s="5">
        <v>329853</v>
      </c>
      <c r="I24" s="5">
        <v>82488</v>
      </c>
      <c r="J24" s="5">
        <v>0.6</v>
      </c>
      <c r="K24" s="5"/>
      <c r="L24" s="5">
        <v>2012</v>
      </c>
      <c r="M24" s="5" t="s">
        <v>399</v>
      </c>
      <c r="N24" s="5" t="s">
        <v>932</v>
      </c>
      <c r="O24" s="5" t="s">
        <v>109</v>
      </c>
      <c r="P24" s="5" t="s">
        <v>401</v>
      </c>
      <c r="Q24" s="5">
        <v>2</v>
      </c>
      <c r="R24" s="34"/>
      <c r="S24" s="34"/>
    </row>
    <row r="25" spans="1:19" x14ac:dyDescent="0.3">
      <c r="A25" s="5" t="s">
        <v>357</v>
      </c>
      <c r="B25" s="5" t="s">
        <v>125</v>
      </c>
      <c r="C25" s="5">
        <v>2014</v>
      </c>
      <c r="D25" s="5" t="s">
        <v>372</v>
      </c>
      <c r="E25" s="5" t="s">
        <v>307</v>
      </c>
      <c r="F25" s="5" t="s">
        <v>360</v>
      </c>
      <c r="G25" s="5" t="s">
        <v>925</v>
      </c>
      <c r="H25" s="5">
        <v>73650</v>
      </c>
      <c r="I25" s="5">
        <v>45961</v>
      </c>
      <c r="J25" s="5">
        <v>0.6</v>
      </c>
      <c r="K25" s="5"/>
      <c r="L25" s="5">
        <v>2013</v>
      </c>
      <c r="M25" s="5" t="s">
        <v>366</v>
      </c>
      <c r="N25" s="5" t="s">
        <v>389</v>
      </c>
      <c r="O25" s="5" t="s">
        <v>109</v>
      </c>
      <c r="P25" s="5" t="s">
        <v>401</v>
      </c>
      <c r="Q25" s="5">
        <v>2</v>
      </c>
      <c r="R25" s="34"/>
      <c r="S25" s="34"/>
    </row>
    <row r="26" spans="1:19" x14ac:dyDescent="0.3">
      <c r="A26" s="5" t="s">
        <v>357</v>
      </c>
      <c r="B26" s="5" t="s">
        <v>125</v>
      </c>
      <c r="C26" s="5">
        <v>2014</v>
      </c>
      <c r="D26" s="5" t="s">
        <v>372</v>
      </c>
      <c r="E26" s="5" t="s">
        <v>307</v>
      </c>
      <c r="F26" s="5" t="s">
        <v>360</v>
      </c>
      <c r="G26" s="5" t="s">
        <v>926</v>
      </c>
      <c r="H26" s="5">
        <v>286411</v>
      </c>
      <c r="I26" s="5">
        <v>44536</v>
      </c>
      <c r="J26" s="5">
        <v>0.7</v>
      </c>
      <c r="K26" s="5"/>
      <c r="L26" s="5">
        <v>2013</v>
      </c>
      <c r="M26" s="5" t="s">
        <v>366</v>
      </c>
      <c r="N26" s="5" t="s">
        <v>390</v>
      </c>
      <c r="O26" s="5" t="s">
        <v>109</v>
      </c>
      <c r="P26" s="5" t="s">
        <v>401</v>
      </c>
      <c r="Q26" s="5">
        <v>2</v>
      </c>
      <c r="R26" s="34"/>
      <c r="S26" s="34"/>
    </row>
    <row r="27" spans="1:19" x14ac:dyDescent="0.3">
      <c r="A27" s="5" t="s">
        <v>357</v>
      </c>
      <c r="B27" s="5" t="s">
        <v>125</v>
      </c>
      <c r="C27" s="5">
        <v>2014</v>
      </c>
      <c r="D27" s="5" t="s">
        <v>372</v>
      </c>
      <c r="E27" s="5" t="s">
        <v>307</v>
      </c>
      <c r="F27" s="5" t="s">
        <v>360</v>
      </c>
      <c r="G27" s="5" t="s">
        <v>927</v>
      </c>
      <c r="H27" s="5">
        <v>207461</v>
      </c>
      <c r="I27" s="5">
        <v>69154</v>
      </c>
      <c r="J27" s="5">
        <v>0.6</v>
      </c>
      <c r="K27" s="5"/>
      <c r="L27" s="5">
        <v>2013</v>
      </c>
      <c r="M27" s="5" t="s">
        <v>400</v>
      </c>
      <c r="N27" s="5" t="s">
        <v>391</v>
      </c>
      <c r="O27" s="5" t="s">
        <v>109</v>
      </c>
      <c r="P27" s="5" t="s">
        <v>401</v>
      </c>
      <c r="Q27" s="5">
        <v>2</v>
      </c>
      <c r="R27" s="34"/>
      <c r="S27" s="34"/>
    </row>
    <row r="28" spans="1:19" x14ac:dyDescent="0.3">
      <c r="A28" t="s">
        <v>357</v>
      </c>
      <c r="B28" t="s">
        <v>125</v>
      </c>
      <c r="C28">
        <v>2015</v>
      </c>
      <c r="D28" t="s">
        <v>19</v>
      </c>
      <c r="E28" t="s">
        <v>307</v>
      </c>
      <c r="F28" t="s">
        <v>360</v>
      </c>
      <c r="G28" t="s">
        <v>934</v>
      </c>
      <c r="H28">
        <v>46907</v>
      </c>
      <c r="I28">
        <v>49187</v>
      </c>
      <c r="J28">
        <v>2.1</v>
      </c>
      <c r="L28">
        <v>2011</v>
      </c>
      <c r="M28" t="s">
        <v>407</v>
      </c>
      <c r="N28" t="s">
        <v>359</v>
      </c>
      <c r="O28" t="s">
        <v>109</v>
      </c>
      <c r="P28" t="s">
        <v>412</v>
      </c>
      <c r="Q28">
        <v>3</v>
      </c>
      <c r="R28" s="32" t="s">
        <v>432</v>
      </c>
      <c r="S28" s="33"/>
    </row>
    <row r="29" spans="1:19" x14ac:dyDescent="0.3">
      <c r="A29" t="s">
        <v>357</v>
      </c>
      <c r="B29" t="s">
        <v>125</v>
      </c>
      <c r="C29">
        <v>2015</v>
      </c>
      <c r="D29" t="s">
        <v>19</v>
      </c>
      <c r="E29" t="s">
        <v>307</v>
      </c>
      <c r="F29" t="s">
        <v>360</v>
      </c>
      <c r="G29" t="s">
        <v>935</v>
      </c>
      <c r="H29">
        <v>54859</v>
      </c>
      <c r="I29">
        <v>57524</v>
      </c>
      <c r="J29">
        <v>1.6</v>
      </c>
      <c r="L29">
        <v>2011</v>
      </c>
      <c r="M29" t="s">
        <v>408</v>
      </c>
      <c r="N29" t="s">
        <v>362</v>
      </c>
      <c r="O29" t="s">
        <v>109</v>
      </c>
      <c r="P29" t="s">
        <v>413</v>
      </c>
      <c r="Q29">
        <v>3</v>
      </c>
      <c r="R29" s="32"/>
      <c r="S29" s="33"/>
    </row>
    <row r="30" spans="1:19" x14ac:dyDescent="0.3">
      <c r="A30" t="s">
        <v>357</v>
      </c>
      <c r="B30" t="s">
        <v>125</v>
      </c>
      <c r="C30">
        <v>2015</v>
      </c>
      <c r="D30" t="s">
        <v>19</v>
      </c>
      <c r="E30" t="s">
        <v>307</v>
      </c>
      <c r="F30" t="s">
        <v>364</v>
      </c>
      <c r="G30" t="s">
        <v>935</v>
      </c>
      <c r="H30">
        <v>54921</v>
      </c>
      <c r="I30">
        <v>57524</v>
      </c>
      <c r="J30">
        <v>1.3</v>
      </c>
      <c r="L30">
        <v>2011</v>
      </c>
      <c r="M30" t="s">
        <v>408</v>
      </c>
      <c r="N30" t="s">
        <v>362</v>
      </c>
      <c r="O30" t="s">
        <v>109</v>
      </c>
      <c r="P30" t="s">
        <v>414</v>
      </c>
      <c r="Q30">
        <v>3</v>
      </c>
      <c r="R30" s="32"/>
      <c r="S30" s="33"/>
    </row>
    <row r="31" spans="1:19" x14ac:dyDescent="0.3">
      <c r="A31" t="s">
        <v>357</v>
      </c>
      <c r="B31" t="s">
        <v>125</v>
      </c>
      <c r="C31">
        <v>2015</v>
      </c>
      <c r="D31" t="s">
        <v>19</v>
      </c>
      <c r="E31" t="s">
        <v>307</v>
      </c>
      <c r="F31" t="s">
        <v>360</v>
      </c>
      <c r="G31" t="s">
        <v>936</v>
      </c>
      <c r="H31">
        <v>29433</v>
      </c>
      <c r="I31">
        <v>31349</v>
      </c>
      <c r="J31">
        <v>1.4</v>
      </c>
      <c r="L31">
        <v>2011</v>
      </c>
      <c r="M31" t="s">
        <v>408</v>
      </c>
      <c r="N31" t="s">
        <v>362</v>
      </c>
      <c r="O31" t="s">
        <v>109</v>
      </c>
      <c r="P31" t="s">
        <v>415</v>
      </c>
      <c r="Q31">
        <v>3</v>
      </c>
      <c r="R31" s="32"/>
      <c r="S31" s="33"/>
    </row>
    <row r="32" spans="1:19" x14ac:dyDescent="0.3">
      <c r="A32" t="s">
        <v>357</v>
      </c>
      <c r="B32" t="s">
        <v>125</v>
      </c>
      <c r="C32">
        <v>2015</v>
      </c>
      <c r="D32" t="s">
        <v>19</v>
      </c>
      <c r="E32" t="s">
        <v>307</v>
      </c>
      <c r="F32" t="s">
        <v>360</v>
      </c>
      <c r="G32" t="s">
        <v>937</v>
      </c>
      <c r="H32">
        <v>284556</v>
      </c>
      <c r="I32">
        <v>74650</v>
      </c>
      <c r="J32">
        <v>1.5</v>
      </c>
      <c r="L32">
        <v>2012</v>
      </c>
      <c r="M32" t="s">
        <v>409</v>
      </c>
      <c r="N32" t="s">
        <v>365</v>
      </c>
      <c r="O32" t="s">
        <v>109</v>
      </c>
      <c r="P32" s="14" t="s">
        <v>416</v>
      </c>
      <c r="Q32">
        <v>3</v>
      </c>
      <c r="R32" s="32"/>
      <c r="S32" s="33"/>
    </row>
    <row r="33" spans="1:19" x14ac:dyDescent="0.3">
      <c r="A33" t="s">
        <v>357</v>
      </c>
      <c r="B33" t="s">
        <v>125</v>
      </c>
      <c r="C33">
        <v>2015</v>
      </c>
      <c r="D33" t="s">
        <v>19</v>
      </c>
      <c r="E33" t="s">
        <v>307</v>
      </c>
      <c r="F33" t="s">
        <v>360</v>
      </c>
      <c r="G33" t="s">
        <v>938</v>
      </c>
      <c r="H33">
        <v>27947</v>
      </c>
      <c r="I33">
        <v>7492</v>
      </c>
      <c r="J33">
        <v>1.5</v>
      </c>
      <c r="L33">
        <v>2012</v>
      </c>
      <c r="M33" t="s">
        <v>409</v>
      </c>
      <c r="N33" t="s">
        <v>365</v>
      </c>
      <c r="O33" t="s">
        <v>109</v>
      </c>
      <c r="P33" t="s">
        <v>417</v>
      </c>
      <c r="Q33">
        <v>3</v>
      </c>
      <c r="R33" s="32"/>
      <c r="S33" s="33"/>
    </row>
    <row r="34" spans="1:19" x14ac:dyDescent="0.3">
      <c r="A34" t="s">
        <v>357</v>
      </c>
      <c r="B34" t="s">
        <v>125</v>
      </c>
      <c r="C34">
        <v>2015</v>
      </c>
      <c r="D34" t="s">
        <v>19</v>
      </c>
      <c r="E34" t="s">
        <v>307</v>
      </c>
      <c r="F34" t="s">
        <v>360</v>
      </c>
      <c r="G34" t="s">
        <v>939</v>
      </c>
      <c r="H34">
        <v>259055</v>
      </c>
      <c r="I34">
        <v>44525</v>
      </c>
      <c r="J34">
        <v>1.3</v>
      </c>
      <c r="L34">
        <v>2013</v>
      </c>
      <c r="M34" t="s">
        <v>399</v>
      </c>
      <c r="N34" t="s">
        <v>389</v>
      </c>
      <c r="O34" t="s">
        <v>109</v>
      </c>
      <c r="P34" t="s">
        <v>418</v>
      </c>
      <c r="Q34">
        <v>3</v>
      </c>
      <c r="R34" s="32"/>
      <c r="S34" s="33"/>
    </row>
    <row r="35" spans="1:19" x14ac:dyDescent="0.3">
      <c r="A35" t="s">
        <v>357</v>
      </c>
      <c r="B35" t="s">
        <v>125</v>
      </c>
      <c r="C35">
        <v>2015</v>
      </c>
      <c r="D35" t="s">
        <v>19</v>
      </c>
      <c r="E35" t="s">
        <v>307</v>
      </c>
      <c r="F35" t="s">
        <v>360</v>
      </c>
      <c r="G35" t="s">
        <v>940</v>
      </c>
      <c r="H35">
        <v>68123</v>
      </c>
      <c r="I35">
        <v>42883</v>
      </c>
      <c r="J35">
        <v>1.4</v>
      </c>
      <c r="L35">
        <v>2013</v>
      </c>
      <c r="M35" t="s">
        <v>399</v>
      </c>
      <c r="N35" t="s">
        <v>390</v>
      </c>
      <c r="O35" t="s">
        <v>109</v>
      </c>
      <c r="P35" t="s">
        <v>419</v>
      </c>
      <c r="Q35">
        <v>3</v>
      </c>
      <c r="R35" s="32"/>
      <c r="S35" s="33"/>
    </row>
    <row r="36" spans="1:19" x14ac:dyDescent="0.3">
      <c r="A36" t="s">
        <v>357</v>
      </c>
      <c r="B36" t="s">
        <v>125</v>
      </c>
      <c r="C36">
        <v>2015</v>
      </c>
      <c r="D36" t="s">
        <v>19</v>
      </c>
      <c r="E36" t="s">
        <v>307</v>
      </c>
      <c r="F36" t="s">
        <v>360</v>
      </c>
      <c r="G36" t="s">
        <v>941</v>
      </c>
      <c r="H36">
        <v>191891</v>
      </c>
      <c r="I36">
        <v>68496</v>
      </c>
      <c r="J36">
        <v>1</v>
      </c>
      <c r="L36">
        <v>2013</v>
      </c>
      <c r="M36" t="s">
        <v>361</v>
      </c>
      <c r="N36">
        <v>1</v>
      </c>
      <c r="O36" t="s">
        <v>109</v>
      </c>
      <c r="P36" t="s">
        <v>420</v>
      </c>
      <c r="Q36">
        <v>3</v>
      </c>
      <c r="R36" s="32"/>
      <c r="S36" s="33"/>
    </row>
    <row r="37" spans="1:19" x14ac:dyDescent="0.3">
      <c r="A37" t="s">
        <v>357</v>
      </c>
      <c r="B37" t="s">
        <v>125</v>
      </c>
      <c r="C37">
        <v>2015</v>
      </c>
      <c r="D37" t="s">
        <v>19</v>
      </c>
      <c r="E37" t="s">
        <v>307</v>
      </c>
      <c r="F37" t="s">
        <v>360</v>
      </c>
      <c r="G37" t="s">
        <v>942</v>
      </c>
      <c r="H37">
        <v>183629</v>
      </c>
      <c r="I37">
        <v>74976</v>
      </c>
      <c r="J37">
        <v>0.7</v>
      </c>
      <c r="L37">
        <v>2014</v>
      </c>
      <c r="M37" t="s">
        <v>430</v>
      </c>
      <c r="N37" t="s">
        <v>410</v>
      </c>
      <c r="O37" t="s">
        <v>109</v>
      </c>
      <c r="P37" t="s">
        <v>421</v>
      </c>
      <c r="Q37">
        <v>3</v>
      </c>
      <c r="R37" s="32"/>
      <c r="S37" s="33"/>
    </row>
    <row r="38" spans="1:19" x14ac:dyDescent="0.3">
      <c r="A38" t="s">
        <v>357</v>
      </c>
      <c r="B38" t="s">
        <v>125</v>
      </c>
      <c r="C38">
        <v>2015</v>
      </c>
      <c r="D38" t="s">
        <v>19</v>
      </c>
      <c r="E38" t="s">
        <v>307</v>
      </c>
      <c r="F38" t="s">
        <v>360</v>
      </c>
      <c r="G38" t="s">
        <v>943</v>
      </c>
      <c r="H38">
        <v>195443</v>
      </c>
      <c r="I38">
        <v>50199</v>
      </c>
      <c r="J38">
        <v>0.4</v>
      </c>
      <c r="L38">
        <v>2014</v>
      </c>
      <c r="M38" t="s">
        <v>431</v>
      </c>
      <c r="N38" t="s">
        <v>411</v>
      </c>
      <c r="O38" t="s">
        <v>109</v>
      </c>
      <c r="P38" t="s">
        <v>422</v>
      </c>
      <c r="Q38">
        <v>3</v>
      </c>
      <c r="R38" s="32"/>
      <c r="S38" s="33"/>
    </row>
    <row r="39" spans="1:19" x14ac:dyDescent="0.3">
      <c r="A39" t="s">
        <v>357</v>
      </c>
      <c r="B39" t="s">
        <v>125</v>
      </c>
      <c r="C39">
        <v>2015</v>
      </c>
      <c r="D39" t="s">
        <v>372</v>
      </c>
      <c r="E39" t="s">
        <v>307</v>
      </c>
      <c r="F39" t="s">
        <v>360</v>
      </c>
      <c r="G39" t="s">
        <v>950</v>
      </c>
      <c r="H39">
        <v>46907</v>
      </c>
      <c r="J39">
        <v>0.8</v>
      </c>
      <c r="L39">
        <v>2011</v>
      </c>
      <c r="M39" t="s">
        <v>407</v>
      </c>
      <c r="N39" t="s">
        <v>359</v>
      </c>
      <c r="O39" t="s">
        <v>109</v>
      </c>
      <c r="P39" t="s">
        <v>423</v>
      </c>
      <c r="Q39">
        <v>3</v>
      </c>
      <c r="R39" s="32"/>
      <c r="S39" s="33"/>
    </row>
    <row r="40" spans="1:19" x14ac:dyDescent="0.3">
      <c r="A40" t="s">
        <v>357</v>
      </c>
      <c r="B40" t="s">
        <v>125</v>
      </c>
      <c r="C40">
        <v>2015</v>
      </c>
      <c r="D40" t="s">
        <v>372</v>
      </c>
      <c r="E40" t="s">
        <v>307</v>
      </c>
      <c r="F40" t="s">
        <v>364</v>
      </c>
      <c r="G40" t="s">
        <v>949</v>
      </c>
      <c r="H40">
        <v>54859</v>
      </c>
      <c r="J40">
        <v>0.6</v>
      </c>
      <c r="L40">
        <v>2011</v>
      </c>
      <c r="M40" t="s">
        <v>408</v>
      </c>
      <c r="N40" t="s">
        <v>362</v>
      </c>
      <c r="O40" t="s">
        <v>109</v>
      </c>
      <c r="P40" t="s">
        <v>424</v>
      </c>
      <c r="Q40">
        <v>3</v>
      </c>
      <c r="R40" s="32"/>
      <c r="S40" s="33"/>
    </row>
    <row r="41" spans="1:19" x14ac:dyDescent="0.3">
      <c r="A41" t="s">
        <v>357</v>
      </c>
      <c r="B41" t="s">
        <v>125</v>
      </c>
      <c r="C41">
        <v>2015</v>
      </c>
      <c r="D41" t="s">
        <v>372</v>
      </c>
      <c r="E41" t="s">
        <v>307</v>
      </c>
      <c r="F41" t="s">
        <v>360</v>
      </c>
      <c r="G41" t="s">
        <v>949</v>
      </c>
      <c r="H41">
        <v>54921</v>
      </c>
      <c r="J41">
        <v>0.6</v>
      </c>
      <c r="L41">
        <v>2011</v>
      </c>
      <c r="M41" t="s">
        <v>408</v>
      </c>
      <c r="N41" t="s">
        <v>362</v>
      </c>
      <c r="O41" t="s">
        <v>109</v>
      </c>
      <c r="P41" t="s">
        <v>425</v>
      </c>
      <c r="Q41">
        <v>3</v>
      </c>
      <c r="R41" s="32"/>
      <c r="S41" s="33"/>
    </row>
    <row r="42" spans="1:19" x14ac:dyDescent="0.3">
      <c r="A42" t="s">
        <v>357</v>
      </c>
      <c r="B42" t="s">
        <v>125</v>
      </c>
      <c r="C42">
        <v>2015</v>
      </c>
      <c r="D42" t="s">
        <v>372</v>
      </c>
      <c r="E42" t="s">
        <v>307</v>
      </c>
      <c r="F42" t="s">
        <v>360</v>
      </c>
      <c r="G42" t="s">
        <v>948</v>
      </c>
      <c r="H42">
        <v>284556</v>
      </c>
      <c r="J42">
        <v>0.7</v>
      </c>
      <c r="L42">
        <v>2012</v>
      </c>
      <c r="M42" t="s">
        <v>409</v>
      </c>
      <c r="N42" t="s">
        <v>365</v>
      </c>
      <c r="O42" t="s">
        <v>109</v>
      </c>
      <c r="P42" t="s">
        <v>426</v>
      </c>
      <c r="Q42">
        <v>3</v>
      </c>
      <c r="R42" s="32"/>
      <c r="S42" s="33"/>
    </row>
    <row r="43" spans="1:19" x14ac:dyDescent="0.3">
      <c r="A43" t="s">
        <v>357</v>
      </c>
      <c r="B43" t="s">
        <v>125</v>
      </c>
      <c r="C43">
        <v>2015</v>
      </c>
      <c r="D43" t="s">
        <v>372</v>
      </c>
      <c r="E43" t="s">
        <v>307</v>
      </c>
      <c r="F43" t="s">
        <v>360</v>
      </c>
      <c r="G43" t="s">
        <v>946</v>
      </c>
      <c r="H43">
        <v>259055</v>
      </c>
      <c r="J43">
        <v>0.8</v>
      </c>
      <c r="L43">
        <v>2013</v>
      </c>
      <c r="M43" t="s">
        <v>399</v>
      </c>
      <c r="N43" t="s">
        <v>389</v>
      </c>
      <c r="O43" t="s">
        <v>109</v>
      </c>
      <c r="P43" t="s">
        <v>427</v>
      </c>
      <c r="Q43">
        <v>3</v>
      </c>
      <c r="R43" s="32"/>
      <c r="S43" s="33"/>
    </row>
    <row r="44" spans="1:19" x14ac:dyDescent="0.3">
      <c r="A44" t="s">
        <v>357</v>
      </c>
      <c r="B44" t="s">
        <v>125</v>
      </c>
      <c r="C44">
        <v>2015</v>
      </c>
      <c r="D44" t="s">
        <v>372</v>
      </c>
      <c r="E44" t="s">
        <v>307</v>
      </c>
      <c r="F44" t="s">
        <v>360</v>
      </c>
      <c r="G44" t="s">
        <v>947</v>
      </c>
      <c r="H44">
        <v>68123</v>
      </c>
      <c r="J44">
        <v>0.8</v>
      </c>
      <c r="L44">
        <v>2013</v>
      </c>
      <c r="M44" t="s">
        <v>399</v>
      </c>
      <c r="N44" t="s">
        <v>390</v>
      </c>
      <c r="O44" t="s">
        <v>109</v>
      </c>
      <c r="P44" t="s">
        <v>428</v>
      </c>
      <c r="Q44">
        <v>3</v>
      </c>
      <c r="R44" s="32"/>
      <c r="S44" s="33"/>
    </row>
    <row r="45" spans="1:19" x14ac:dyDescent="0.3">
      <c r="A45" t="s">
        <v>357</v>
      </c>
      <c r="B45" t="s">
        <v>125</v>
      </c>
      <c r="C45">
        <v>2015</v>
      </c>
      <c r="D45" t="s">
        <v>372</v>
      </c>
      <c r="E45" t="s">
        <v>307</v>
      </c>
      <c r="F45" t="s">
        <v>360</v>
      </c>
      <c r="G45" t="s">
        <v>946</v>
      </c>
      <c r="H45">
        <v>191891</v>
      </c>
      <c r="J45">
        <v>0.8</v>
      </c>
      <c r="L45">
        <v>2013</v>
      </c>
      <c r="M45" t="s">
        <v>361</v>
      </c>
      <c r="N45" t="s">
        <v>391</v>
      </c>
      <c r="O45" t="s">
        <v>109</v>
      </c>
      <c r="P45" t="s">
        <v>429</v>
      </c>
      <c r="Q45">
        <v>3</v>
      </c>
      <c r="R45" s="32"/>
      <c r="S45" s="33"/>
    </row>
    <row r="46" spans="1:19" x14ac:dyDescent="0.3">
      <c r="A46" t="s">
        <v>357</v>
      </c>
      <c r="B46" t="s">
        <v>125</v>
      </c>
      <c r="C46">
        <v>2015</v>
      </c>
      <c r="D46" t="s">
        <v>372</v>
      </c>
      <c r="E46" t="s">
        <v>307</v>
      </c>
      <c r="F46" t="s">
        <v>360</v>
      </c>
      <c r="G46" t="s">
        <v>944</v>
      </c>
      <c r="H46">
        <v>183629</v>
      </c>
      <c r="J46">
        <v>0.2</v>
      </c>
      <c r="L46">
        <v>2014</v>
      </c>
      <c r="M46" t="s">
        <v>430</v>
      </c>
      <c r="N46" t="s">
        <v>410</v>
      </c>
      <c r="O46" t="s">
        <v>109</v>
      </c>
      <c r="P46" t="s">
        <v>421</v>
      </c>
      <c r="Q46">
        <v>3</v>
      </c>
      <c r="R46" s="32"/>
      <c r="S46" s="33"/>
    </row>
    <row r="47" spans="1:19" x14ac:dyDescent="0.3">
      <c r="A47" t="s">
        <v>357</v>
      </c>
      <c r="B47" t="s">
        <v>125</v>
      </c>
      <c r="C47">
        <v>2015</v>
      </c>
      <c r="D47" t="s">
        <v>372</v>
      </c>
      <c r="E47" t="s">
        <v>307</v>
      </c>
      <c r="F47" t="s">
        <v>360</v>
      </c>
      <c r="G47" t="s">
        <v>945</v>
      </c>
      <c r="H47">
        <v>195443</v>
      </c>
      <c r="J47">
        <v>0.6</v>
      </c>
      <c r="L47">
        <v>2014</v>
      </c>
      <c r="M47" t="s">
        <v>431</v>
      </c>
      <c r="N47" t="s">
        <v>411</v>
      </c>
      <c r="O47" t="s">
        <v>109</v>
      </c>
      <c r="P47" t="s">
        <v>422</v>
      </c>
      <c r="Q47">
        <v>3</v>
      </c>
      <c r="R47" s="32"/>
      <c r="S47" s="33"/>
    </row>
  </sheetData>
  <mergeCells count="6">
    <mergeCell ref="S12:S27"/>
    <mergeCell ref="R12:R27"/>
    <mergeCell ref="R2:R11"/>
    <mergeCell ref="S2:S11"/>
    <mergeCell ref="R28:R47"/>
    <mergeCell ref="S28:S47"/>
  </mergeCells>
  <phoneticPr fontId="5" type="noConversion"/>
  <hyperlinks>
    <hyperlink ref="P2" r:id="rId1" xr:uid="{E4CC806D-62DF-43EC-8847-DEE38C02BEAE}"/>
    <hyperlink ref="P3:P11" r:id="rId2" display="https://www.oracle.com/us/industries/utilities/evaluation-pacific-gas-company-3631944.pdf?elqTrackId=7cdf4200537b41f680efdeae6852fd57&amp;elqaid=105477&amp;elqat=2" xr:uid="{68E6BB8D-5AD2-475A-AEC0-A40A8286C8AB}"/>
    <hyperlink ref="P14" r:id="rId3" xr:uid="{A257B63C-9D9E-413C-8DB0-ABD52A1B6FF8}"/>
    <hyperlink ref="P32" r:id="rId4" xr:uid="{231323DB-17A2-4C3F-B4C4-150A1724B4DB}"/>
    <hyperlink ref="P19" r:id="rId5" xr:uid="{66AE2570-CCCF-45B1-A01B-4B9252C40AB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0412-9FD5-4156-B568-9D6C3435843C}">
  <dimension ref="A1:S3"/>
  <sheetViews>
    <sheetView zoomScale="70" zoomScaleNormal="70" workbookViewId="0">
      <selection activeCell="A2" sqref="A2:M3"/>
    </sheetView>
  </sheetViews>
  <sheetFormatPr defaultRowHeight="14.4" x14ac:dyDescent="0.3"/>
  <cols>
    <col min="1" max="1" width="15" customWidth="1"/>
    <col min="4" max="4" width="11.5546875" customWidth="1"/>
    <col min="5" max="5" width="23.5546875" customWidth="1"/>
    <col min="6" max="6" width="14" customWidth="1"/>
    <col min="7" max="7" width="16.88671875" customWidth="1"/>
    <col min="12" max="12" width="15.109375" customWidth="1"/>
    <col min="13" max="13" width="14.109375" customWidth="1"/>
    <col min="15" max="15" width="15.109375" customWidth="1"/>
    <col min="18" max="18" width="59" customWidth="1"/>
    <col min="19" max="19" width="45.88671875" customWidth="1"/>
  </cols>
  <sheetData>
    <row r="1" spans="1:19" x14ac:dyDescent="0.3">
      <c r="A1" s="3" t="s">
        <v>58</v>
      </c>
      <c r="B1" s="3" t="s">
        <v>59</v>
      </c>
      <c r="C1" s="3" t="s">
        <v>60</v>
      </c>
      <c r="D1" s="3" t="s">
        <v>61</v>
      </c>
      <c r="E1" s="3" t="s">
        <v>62</v>
      </c>
      <c r="F1" s="3" t="s">
        <v>63</v>
      </c>
      <c r="G1" s="3" t="s">
        <v>64</v>
      </c>
      <c r="H1" s="3" t="s">
        <v>65</v>
      </c>
      <c r="I1" s="3" t="s">
        <v>13</v>
      </c>
      <c r="J1" s="3" t="s">
        <v>1</v>
      </c>
      <c r="K1" s="3" t="s">
        <v>66</v>
      </c>
      <c r="L1" s="3" t="s">
        <v>126</v>
      </c>
      <c r="M1" s="3" t="s">
        <v>68</v>
      </c>
      <c r="N1" s="3" t="s">
        <v>69</v>
      </c>
      <c r="O1" s="3" t="s">
        <v>70</v>
      </c>
      <c r="P1" s="3" t="s">
        <v>72</v>
      </c>
      <c r="Q1" s="3" t="s">
        <v>73</v>
      </c>
      <c r="R1" s="3" t="s">
        <v>14</v>
      </c>
      <c r="S1" s="3" t="s">
        <v>74</v>
      </c>
    </row>
    <row r="2" spans="1:19" x14ac:dyDescent="0.3">
      <c r="A2" t="s">
        <v>735</v>
      </c>
      <c r="B2" t="s">
        <v>12</v>
      </c>
      <c r="C2" s="1">
        <v>2015</v>
      </c>
      <c r="D2" s="1" t="s">
        <v>19</v>
      </c>
      <c r="E2" s="1" t="s">
        <v>739</v>
      </c>
      <c r="F2" s="3"/>
      <c r="G2" s="1" t="s">
        <v>741</v>
      </c>
      <c r="H2" s="1">
        <v>75600</v>
      </c>
      <c r="I2" s="1">
        <v>26250</v>
      </c>
      <c r="J2" s="1">
        <v>1.1299999999999999</v>
      </c>
      <c r="K2" s="1">
        <v>0.13</v>
      </c>
      <c r="L2" s="1">
        <v>2013</v>
      </c>
      <c r="M2" s="1">
        <v>1</v>
      </c>
      <c r="N2" s="1">
        <v>1</v>
      </c>
      <c r="O2" s="1" t="s">
        <v>439</v>
      </c>
      <c r="P2" s="1" t="s">
        <v>740</v>
      </c>
      <c r="Q2" s="1">
        <v>1</v>
      </c>
      <c r="R2" s="1" t="s">
        <v>737</v>
      </c>
      <c r="S2" s="1" t="s">
        <v>738</v>
      </c>
    </row>
    <row r="3" spans="1:19" x14ac:dyDescent="0.3">
      <c r="A3" t="s">
        <v>735</v>
      </c>
      <c r="B3" t="s">
        <v>12</v>
      </c>
      <c r="C3">
        <v>2015</v>
      </c>
      <c r="D3" s="1" t="s">
        <v>19</v>
      </c>
      <c r="E3" s="1" t="s">
        <v>739</v>
      </c>
      <c r="G3" t="s">
        <v>742</v>
      </c>
      <c r="H3">
        <v>75600</v>
      </c>
      <c r="I3">
        <v>26250</v>
      </c>
      <c r="J3">
        <v>1.63</v>
      </c>
      <c r="K3">
        <v>0.15</v>
      </c>
      <c r="L3">
        <v>2014</v>
      </c>
      <c r="M3">
        <v>2</v>
      </c>
      <c r="N3">
        <v>1</v>
      </c>
      <c r="O3" s="1" t="s">
        <v>439</v>
      </c>
      <c r="P3" t="s">
        <v>740</v>
      </c>
      <c r="Q3">
        <v>1</v>
      </c>
      <c r="R3" t="s">
        <v>736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D630-C35F-4879-8054-D9EF70B8155D}">
  <dimension ref="A1:S49"/>
  <sheetViews>
    <sheetView topLeftCell="B1" zoomScale="49" zoomScaleNormal="70" workbookViewId="0">
      <selection activeCell="B2" sqref="B2:M39"/>
    </sheetView>
  </sheetViews>
  <sheetFormatPr defaultRowHeight="14.4" x14ac:dyDescent="0.3"/>
  <cols>
    <col min="1" max="1" width="20.6640625" customWidth="1"/>
    <col min="3" max="3" width="13" customWidth="1"/>
    <col min="4" max="4" width="15.109375" customWidth="1"/>
    <col min="5" max="5" width="14.109375" customWidth="1"/>
    <col min="6" max="6" width="15.109375" customWidth="1"/>
    <col min="7" max="7" width="67.109375" customWidth="1"/>
    <col min="11" max="11" width="42.88671875" customWidth="1"/>
    <col min="12" max="12" width="18.33203125" customWidth="1"/>
    <col min="13" max="13" width="13.44140625" customWidth="1"/>
    <col min="15" max="15" width="14.6640625" customWidth="1"/>
    <col min="16" max="16" width="11.44140625" customWidth="1"/>
    <col min="17" max="17" width="15.6640625" customWidth="1"/>
    <col min="18" max="18" width="73.109375" customWidth="1"/>
    <col min="19" max="19" width="68.5546875" customWidth="1"/>
  </cols>
  <sheetData>
    <row r="1" spans="1:19" x14ac:dyDescent="0.3">
      <c r="A1" s="3" t="s">
        <v>58</v>
      </c>
      <c r="B1" s="3" t="s">
        <v>59</v>
      </c>
      <c r="C1" s="3" t="s">
        <v>60</v>
      </c>
      <c r="D1" s="3" t="s">
        <v>61</v>
      </c>
      <c r="E1" s="3" t="s">
        <v>62</v>
      </c>
      <c r="F1" s="3" t="s">
        <v>63</v>
      </c>
      <c r="G1" s="3" t="s">
        <v>64</v>
      </c>
      <c r="H1" s="3" t="s">
        <v>65</v>
      </c>
      <c r="I1" s="3" t="s">
        <v>13</v>
      </c>
      <c r="J1" s="3" t="s">
        <v>1</v>
      </c>
      <c r="K1" s="3" t="s">
        <v>128</v>
      </c>
      <c r="L1" s="3" t="s">
        <v>126</v>
      </c>
      <c r="M1" s="3" t="s">
        <v>68</v>
      </c>
      <c r="N1" s="3" t="s">
        <v>69</v>
      </c>
      <c r="O1" s="3" t="s">
        <v>70</v>
      </c>
      <c r="P1" s="3" t="s">
        <v>72</v>
      </c>
      <c r="Q1" s="3" t="s">
        <v>73</v>
      </c>
      <c r="R1" s="3" t="s">
        <v>14</v>
      </c>
      <c r="S1" s="3" t="s">
        <v>74</v>
      </c>
    </row>
    <row r="2" spans="1:19" ht="15" customHeight="1" x14ac:dyDescent="0.3">
      <c r="A2" s="20" t="s">
        <v>106</v>
      </c>
      <c r="B2" s="20" t="s">
        <v>107</v>
      </c>
      <c r="C2" s="20">
        <v>2010</v>
      </c>
      <c r="D2" s="20" t="s">
        <v>19</v>
      </c>
      <c r="E2" s="20" t="s">
        <v>108</v>
      </c>
      <c r="F2" s="20" t="s">
        <v>114</v>
      </c>
      <c r="G2" s="20" t="s">
        <v>116</v>
      </c>
      <c r="H2" s="22">
        <v>23713</v>
      </c>
      <c r="I2" s="20">
        <v>40007</v>
      </c>
      <c r="J2" s="20">
        <v>1.87</v>
      </c>
      <c r="K2" s="20">
        <v>0.14000000000000001</v>
      </c>
      <c r="L2" s="20">
        <v>2008</v>
      </c>
      <c r="M2" s="20">
        <v>1</v>
      </c>
      <c r="N2" s="20">
        <v>1</v>
      </c>
      <c r="O2" s="20" t="s">
        <v>109</v>
      </c>
      <c r="P2" s="20" t="s">
        <v>110</v>
      </c>
      <c r="Q2" s="20">
        <v>1</v>
      </c>
      <c r="R2" s="32" t="s">
        <v>123</v>
      </c>
      <c r="S2" s="32" t="s">
        <v>117</v>
      </c>
    </row>
    <row r="3" spans="1:19" x14ac:dyDescent="0.3">
      <c r="A3" s="20" t="s">
        <v>106</v>
      </c>
      <c r="B3" s="20" t="s">
        <v>107</v>
      </c>
      <c r="C3" s="20">
        <v>2010</v>
      </c>
      <c r="D3" s="20" t="s">
        <v>19</v>
      </c>
      <c r="E3" s="20" t="s">
        <v>108</v>
      </c>
      <c r="F3" s="20" t="s">
        <v>114</v>
      </c>
      <c r="G3" s="20" t="s">
        <v>116</v>
      </c>
      <c r="H3" s="22">
        <v>23713</v>
      </c>
      <c r="I3" s="20">
        <v>40007</v>
      </c>
      <c r="J3" s="20">
        <v>2.2799999999999998</v>
      </c>
      <c r="K3" s="20">
        <v>0.14000000000000001</v>
      </c>
      <c r="L3" s="20">
        <v>2008</v>
      </c>
      <c r="M3" s="20">
        <v>2</v>
      </c>
      <c r="N3" s="20">
        <v>1</v>
      </c>
      <c r="O3" s="20" t="s">
        <v>109</v>
      </c>
      <c r="P3" s="20" t="s">
        <v>111</v>
      </c>
      <c r="Q3" s="20">
        <v>1</v>
      </c>
      <c r="R3" s="32"/>
      <c r="S3" s="32"/>
    </row>
    <row r="4" spans="1:19" x14ac:dyDescent="0.3">
      <c r="A4" s="20" t="s">
        <v>106</v>
      </c>
      <c r="B4" s="20" t="s">
        <v>107</v>
      </c>
      <c r="C4" s="20">
        <v>2010</v>
      </c>
      <c r="D4" s="20" t="s">
        <v>19</v>
      </c>
      <c r="E4" s="20" t="s">
        <v>108</v>
      </c>
      <c r="F4" s="20" t="s">
        <v>115</v>
      </c>
      <c r="G4" s="20" t="s">
        <v>116</v>
      </c>
      <c r="H4" s="20">
        <v>7905</v>
      </c>
      <c r="I4" s="20">
        <v>40007</v>
      </c>
      <c r="J4" s="20">
        <v>1.28</v>
      </c>
      <c r="K4" s="20">
        <v>0.23</v>
      </c>
      <c r="L4" s="20">
        <v>2008</v>
      </c>
      <c r="M4" s="20">
        <v>1</v>
      </c>
      <c r="N4" s="20">
        <v>1</v>
      </c>
      <c r="O4" s="20" t="s">
        <v>109</v>
      </c>
      <c r="P4" s="20" t="s">
        <v>113</v>
      </c>
      <c r="Q4" s="20">
        <v>1</v>
      </c>
      <c r="R4" s="32"/>
      <c r="S4" s="32"/>
    </row>
    <row r="5" spans="1:19" x14ac:dyDescent="0.3">
      <c r="A5" s="20" t="s">
        <v>106</v>
      </c>
      <c r="B5" s="20" t="s">
        <v>107</v>
      </c>
      <c r="C5" s="20">
        <v>2010</v>
      </c>
      <c r="D5" s="20" t="s">
        <v>19</v>
      </c>
      <c r="E5" s="20" t="s">
        <v>108</v>
      </c>
      <c r="F5" s="20" t="s">
        <v>115</v>
      </c>
      <c r="G5" s="20" t="s">
        <v>116</v>
      </c>
      <c r="H5" s="20">
        <v>7905</v>
      </c>
      <c r="I5" s="20">
        <v>40007</v>
      </c>
      <c r="J5" s="20">
        <v>1.25</v>
      </c>
      <c r="K5" s="20">
        <v>0.24</v>
      </c>
      <c r="L5" s="20">
        <v>2008</v>
      </c>
      <c r="M5" s="20">
        <v>2</v>
      </c>
      <c r="N5" s="20">
        <v>1</v>
      </c>
      <c r="O5" s="20" t="s">
        <v>109</v>
      </c>
      <c r="P5" s="20" t="s">
        <v>113</v>
      </c>
      <c r="Q5" s="20">
        <v>1</v>
      </c>
      <c r="R5" s="32"/>
      <c r="S5" s="32"/>
    </row>
    <row r="6" spans="1:19" x14ac:dyDescent="0.3">
      <c r="A6" s="20" t="s">
        <v>106</v>
      </c>
      <c r="B6" s="20" t="s">
        <v>107</v>
      </c>
      <c r="C6" s="20">
        <v>2010</v>
      </c>
      <c r="D6" s="20" t="s">
        <v>3</v>
      </c>
      <c r="E6" s="20" t="s">
        <v>108</v>
      </c>
      <c r="F6" s="20" t="s">
        <v>114</v>
      </c>
      <c r="G6" s="20" t="s">
        <v>116</v>
      </c>
      <c r="H6" s="22">
        <v>23713</v>
      </c>
      <c r="I6" s="20">
        <v>40007</v>
      </c>
      <c r="J6" s="20">
        <v>1.24</v>
      </c>
      <c r="K6" s="20">
        <v>0.17</v>
      </c>
      <c r="L6" s="20">
        <v>2008</v>
      </c>
      <c r="M6" s="20">
        <v>1</v>
      </c>
      <c r="N6" s="20">
        <v>1</v>
      </c>
      <c r="O6" s="20" t="s">
        <v>109</v>
      </c>
      <c r="P6" s="20" t="s">
        <v>112</v>
      </c>
      <c r="Q6" s="20">
        <v>1</v>
      </c>
      <c r="R6" s="32"/>
      <c r="S6" s="32"/>
    </row>
    <row r="7" spans="1:19" x14ac:dyDescent="0.3">
      <c r="A7" s="20" t="s">
        <v>106</v>
      </c>
      <c r="B7" s="20" t="s">
        <v>107</v>
      </c>
      <c r="C7" s="20">
        <v>2010</v>
      </c>
      <c r="D7" s="20" t="s">
        <v>3</v>
      </c>
      <c r="E7" s="20" t="s">
        <v>108</v>
      </c>
      <c r="F7" s="20" t="s">
        <v>114</v>
      </c>
      <c r="G7" s="20" t="s">
        <v>116</v>
      </c>
      <c r="H7" s="22">
        <v>23713</v>
      </c>
      <c r="I7" s="20">
        <v>40007</v>
      </c>
      <c r="J7" s="20">
        <v>1.56</v>
      </c>
      <c r="K7" s="20">
        <v>0.17</v>
      </c>
      <c r="L7" s="20">
        <v>2008</v>
      </c>
      <c r="M7" s="20">
        <v>2</v>
      </c>
      <c r="N7" s="20">
        <v>1</v>
      </c>
      <c r="O7" s="20" t="s">
        <v>109</v>
      </c>
      <c r="P7" s="20" t="s">
        <v>113</v>
      </c>
      <c r="Q7" s="20">
        <v>1</v>
      </c>
      <c r="R7" s="32"/>
      <c r="S7" s="32"/>
    </row>
    <row r="8" spans="1:19" x14ac:dyDescent="0.3">
      <c r="A8" s="20" t="s">
        <v>106</v>
      </c>
      <c r="B8" s="20" t="s">
        <v>107</v>
      </c>
      <c r="C8" s="20">
        <v>2010</v>
      </c>
      <c r="D8" s="20" t="s">
        <v>3</v>
      </c>
      <c r="E8" s="20" t="s">
        <v>108</v>
      </c>
      <c r="F8" s="20" t="s">
        <v>115</v>
      </c>
      <c r="G8" s="20" t="s">
        <v>116</v>
      </c>
      <c r="H8" s="20">
        <v>7905</v>
      </c>
      <c r="I8" s="20">
        <v>40007</v>
      </c>
      <c r="J8" s="20">
        <v>0.99</v>
      </c>
      <c r="K8" s="20">
        <v>0.28999999999999998</v>
      </c>
      <c r="L8" s="20">
        <v>2008</v>
      </c>
      <c r="M8" s="20">
        <v>1</v>
      </c>
      <c r="N8" s="20">
        <v>1</v>
      </c>
      <c r="O8" s="20" t="s">
        <v>109</v>
      </c>
      <c r="P8" s="20" t="s">
        <v>113</v>
      </c>
      <c r="Q8" s="20">
        <v>1</v>
      </c>
      <c r="R8" s="32"/>
      <c r="S8" s="32"/>
    </row>
    <row r="9" spans="1:19" x14ac:dyDescent="0.3">
      <c r="A9" s="20" t="s">
        <v>106</v>
      </c>
      <c r="B9" s="20" t="s">
        <v>107</v>
      </c>
      <c r="C9" s="20">
        <v>2010</v>
      </c>
      <c r="D9" s="20" t="s">
        <v>3</v>
      </c>
      <c r="E9" s="20" t="s">
        <v>108</v>
      </c>
      <c r="F9" s="20" t="s">
        <v>115</v>
      </c>
      <c r="G9" s="20" t="s">
        <v>116</v>
      </c>
      <c r="H9" s="20">
        <v>7905</v>
      </c>
      <c r="I9" s="20">
        <v>40007</v>
      </c>
      <c r="J9" s="20">
        <v>1.21</v>
      </c>
      <c r="K9" s="20">
        <v>0.28000000000000003</v>
      </c>
      <c r="L9" s="20">
        <v>2008</v>
      </c>
      <c r="M9" s="20">
        <v>2</v>
      </c>
      <c r="N9" s="20">
        <v>1</v>
      </c>
      <c r="O9" s="20" t="s">
        <v>109</v>
      </c>
      <c r="P9" s="20" t="s">
        <v>113</v>
      </c>
      <c r="Q9" s="20">
        <v>1</v>
      </c>
      <c r="R9" s="32"/>
      <c r="S9" s="32"/>
    </row>
    <row r="10" spans="1:19" ht="15" customHeight="1" x14ac:dyDescent="0.3">
      <c r="A10" t="s">
        <v>106</v>
      </c>
      <c r="B10" t="s">
        <v>107</v>
      </c>
      <c r="C10">
        <v>2010</v>
      </c>
      <c r="D10" t="s">
        <v>19</v>
      </c>
      <c r="E10" t="s">
        <v>108</v>
      </c>
      <c r="F10" t="s">
        <v>122</v>
      </c>
      <c r="G10" t="s">
        <v>951</v>
      </c>
      <c r="H10">
        <v>31618</v>
      </c>
      <c r="I10">
        <v>40007</v>
      </c>
      <c r="J10">
        <v>1.71</v>
      </c>
      <c r="K10">
        <v>0.12</v>
      </c>
      <c r="L10">
        <v>2008</v>
      </c>
      <c r="M10">
        <v>1</v>
      </c>
      <c r="N10">
        <v>1</v>
      </c>
      <c r="O10" t="s">
        <v>109</v>
      </c>
      <c r="P10" t="s">
        <v>113</v>
      </c>
      <c r="Q10">
        <v>1</v>
      </c>
      <c r="R10" s="32"/>
      <c r="S10" s="32"/>
    </row>
    <row r="11" spans="1:19" x14ac:dyDescent="0.3">
      <c r="A11" t="s">
        <v>106</v>
      </c>
      <c r="B11" t="s">
        <v>107</v>
      </c>
      <c r="C11">
        <v>2010</v>
      </c>
      <c r="D11" t="s">
        <v>19</v>
      </c>
      <c r="E11" t="s">
        <v>108</v>
      </c>
      <c r="F11" t="s">
        <v>122</v>
      </c>
      <c r="G11" t="s">
        <v>952</v>
      </c>
      <c r="H11">
        <v>31618</v>
      </c>
      <c r="I11">
        <v>40007</v>
      </c>
      <c r="J11">
        <v>2</v>
      </c>
      <c r="K11">
        <v>0.12</v>
      </c>
      <c r="L11">
        <v>2008</v>
      </c>
      <c r="M11">
        <v>2</v>
      </c>
      <c r="N11">
        <v>1</v>
      </c>
      <c r="O11" t="s">
        <v>109</v>
      </c>
      <c r="P11" s="14" t="s">
        <v>113</v>
      </c>
      <c r="Q11">
        <v>1</v>
      </c>
      <c r="R11" s="32"/>
      <c r="S11" s="32"/>
    </row>
    <row r="12" spans="1:19" x14ac:dyDescent="0.3">
      <c r="A12" t="s">
        <v>106</v>
      </c>
      <c r="B12" t="s">
        <v>107</v>
      </c>
      <c r="C12">
        <v>2010</v>
      </c>
      <c r="D12" t="s">
        <v>3</v>
      </c>
      <c r="E12" t="s">
        <v>108</v>
      </c>
      <c r="F12" t="s">
        <v>122</v>
      </c>
      <c r="G12" t="s">
        <v>953</v>
      </c>
      <c r="H12">
        <v>31619</v>
      </c>
      <c r="I12">
        <v>40007</v>
      </c>
      <c r="J12">
        <v>1.17</v>
      </c>
      <c r="K12">
        <v>0.15</v>
      </c>
      <c r="L12">
        <v>2008</v>
      </c>
      <c r="M12">
        <v>1</v>
      </c>
      <c r="N12">
        <v>1</v>
      </c>
      <c r="O12" t="s">
        <v>109</v>
      </c>
      <c r="P12" t="s">
        <v>113</v>
      </c>
      <c r="Q12">
        <v>1</v>
      </c>
      <c r="R12" s="32"/>
      <c r="S12" s="32"/>
    </row>
    <row r="13" spans="1:19" x14ac:dyDescent="0.3">
      <c r="A13" t="s">
        <v>106</v>
      </c>
      <c r="B13" t="s">
        <v>107</v>
      </c>
      <c r="C13">
        <v>2010</v>
      </c>
      <c r="D13" t="s">
        <v>3</v>
      </c>
      <c r="E13" t="s">
        <v>108</v>
      </c>
      <c r="F13" t="s">
        <v>122</v>
      </c>
      <c r="G13" t="s">
        <v>954</v>
      </c>
      <c r="H13">
        <v>31619</v>
      </c>
      <c r="I13">
        <v>40007</v>
      </c>
      <c r="J13">
        <v>1.46</v>
      </c>
      <c r="K13">
        <v>0.14000000000000001</v>
      </c>
      <c r="L13">
        <v>2008</v>
      </c>
      <c r="M13">
        <v>2</v>
      </c>
      <c r="N13">
        <v>1</v>
      </c>
      <c r="O13" t="s">
        <v>109</v>
      </c>
      <c r="P13" t="s">
        <v>113</v>
      </c>
      <c r="Q13">
        <v>1</v>
      </c>
      <c r="R13" s="32"/>
      <c r="S13" s="32"/>
    </row>
    <row r="14" spans="1:19" x14ac:dyDescent="0.3">
      <c r="A14" s="5" t="s">
        <v>106</v>
      </c>
      <c r="B14" s="5" t="s">
        <v>107</v>
      </c>
      <c r="C14" s="5">
        <v>2012</v>
      </c>
      <c r="D14" s="5" t="s">
        <v>19</v>
      </c>
      <c r="E14" s="5" t="s">
        <v>108</v>
      </c>
      <c r="F14" s="5" t="s">
        <v>121</v>
      </c>
      <c r="G14" s="5" t="s">
        <v>955</v>
      </c>
      <c r="H14" s="5">
        <v>26590</v>
      </c>
      <c r="I14" s="5">
        <v>33693</v>
      </c>
      <c r="J14" s="5">
        <v>2.8</v>
      </c>
      <c r="K14" s="5">
        <v>0.44</v>
      </c>
      <c r="L14" s="5">
        <v>2008</v>
      </c>
      <c r="M14" s="5">
        <v>3</v>
      </c>
      <c r="N14" s="5">
        <v>1</v>
      </c>
      <c r="O14" s="5" t="s">
        <v>109</v>
      </c>
      <c r="P14" s="13" t="s">
        <v>119</v>
      </c>
      <c r="Q14" s="5">
        <v>2</v>
      </c>
      <c r="R14" s="34" t="s">
        <v>124</v>
      </c>
      <c r="S14" s="34" t="s">
        <v>118</v>
      </c>
    </row>
    <row r="15" spans="1:19" x14ac:dyDescent="0.3">
      <c r="A15" s="20" t="s">
        <v>106</v>
      </c>
      <c r="B15" s="20" t="s">
        <v>107</v>
      </c>
      <c r="C15" s="20">
        <v>2012</v>
      </c>
      <c r="D15" s="20" t="s">
        <v>19</v>
      </c>
      <c r="E15" s="20" t="s">
        <v>108</v>
      </c>
      <c r="F15" s="20" t="s">
        <v>38</v>
      </c>
      <c r="G15" s="20" t="s">
        <v>116</v>
      </c>
      <c r="H15" s="20">
        <v>8841</v>
      </c>
      <c r="I15" s="20">
        <v>33693</v>
      </c>
      <c r="J15" s="20">
        <v>1.7</v>
      </c>
      <c r="K15" s="20">
        <v>0.56999999999999995</v>
      </c>
      <c r="L15" s="20">
        <v>2008</v>
      </c>
      <c r="M15" s="20">
        <v>2</v>
      </c>
      <c r="N15" s="20" t="s">
        <v>120</v>
      </c>
      <c r="O15" s="20" t="s">
        <v>109</v>
      </c>
      <c r="P15" s="20" t="s">
        <v>119</v>
      </c>
      <c r="Q15" s="20">
        <v>2</v>
      </c>
      <c r="R15" s="34"/>
      <c r="S15" s="34"/>
    </row>
    <row r="16" spans="1:19" x14ac:dyDescent="0.3">
      <c r="A16" s="5" t="s">
        <v>106</v>
      </c>
      <c r="B16" s="5" t="s">
        <v>107</v>
      </c>
      <c r="C16" s="5">
        <v>2012</v>
      </c>
      <c r="D16" s="5" t="s">
        <v>3</v>
      </c>
      <c r="E16" s="5" t="s">
        <v>108</v>
      </c>
      <c r="F16" s="5" t="s">
        <v>121</v>
      </c>
      <c r="G16" s="5" t="s">
        <v>956</v>
      </c>
      <c r="H16" s="5">
        <v>26590</v>
      </c>
      <c r="I16" s="5">
        <v>33693</v>
      </c>
      <c r="J16" s="5">
        <v>1.3</v>
      </c>
      <c r="K16" s="5">
        <v>0.28999999999999998</v>
      </c>
      <c r="L16" s="5">
        <v>2008</v>
      </c>
      <c r="M16" s="5">
        <v>3</v>
      </c>
      <c r="N16" s="5"/>
      <c r="O16" s="5" t="s">
        <v>109</v>
      </c>
      <c r="P16" s="5" t="s">
        <v>119</v>
      </c>
      <c r="Q16" s="5">
        <v>2</v>
      </c>
      <c r="R16" s="34"/>
      <c r="S16" s="34"/>
    </row>
    <row r="17" spans="1:19" x14ac:dyDescent="0.3">
      <c r="A17" s="20" t="s">
        <v>106</v>
      </c>
      <c r="B17" s="20" t="s">
        <v>107</v>
      </c>
      <c r="C17" s="20">
        <v>2012</v>
      </c>
      <c r="D17" s="20" t="s">
        <v>3</v>
      </c>
      <c r="E17" s="20" t="s">
        <v>108</v>
      </c>
      <c r="F17" s="20" t="s">
        <v>38</v>
      </c>
      <c r="G17" s="20" t="s">
        <v>116</v>
      </c>
      <c r="H17" s="20">
        <v>8841</v>
      </c>
      <c r="I17" s="20">
        <v>33693</v>
      </c>
      <c r="J17" s="20">
        <v>0.9</v>
      </c>
      <c r="K17" s="20">
        <v>0.25</v>
      </c>
      <c r="L17" s="20">
        <v>2008</v>
      </c>
      <c r="M17" s="20">
        <v>2</v>
      </c>
      <c r="N17" s="20" t="s">
        <v>120</v>
      </c>
      <c r="O17" s="20" t="s">
        <v>109</v>
      </c>
      <c r="P17" s="20" t="s">
        <v>119</v>
      </c>
      <c r="Q17" s="20">
        <v>2</v>
      </c>
      <c r="R17" s="34"/>
      <c r="S17" s="34"/>
    </row>
    <row r="18" spans="1:19" x14ac:dyDescent="0.3">
      <c r="A18" t="s">
        <v>106</v>
      </c>
      <c r="B18" t="s">
        <v>125</v>
      </c>
      <c r="C18">
        <v>2013</v>
      </c>
      <c r="D18" t="s">
        <v>19</v>
      </c>
      <c r="E18" t="s">
        <v>108</v>
      </c>
      <c r="F18" t="s">
        <v>121</v>
      </c>
      <c r="G18" t="s">
        <v>957</v>
      </c>
      <c r="H18">
        <v>16694</v>
      </c>
      <c r="I18">
        <v>31735</v>
      </c>
      <c r="J18">
        <v>3</v>
      </c>
      <c r="K18">
        <v>0.48</v>
      </c>
      <c r="L18">
        <v>2008</v>
      </c>
      <c r="M18">
        <v>4</v>
      </c>
      <c r="N18">
        <v>1</v>
      </c>
      <c r="O18" t="s">
        <v>109</v>
      </c>
      <c r="P18" s="14" t="s">
        <v>127</v>
      </c>
      <c r="Q18">
        <v>3</v>
      </c>
      <c r="R18" s="32" t="s">
        <v>129</v>
      </c>
      <c r="S18" s="32" t="s">
        <v>130</v>
      </c>
    </row>
    <row r="19" spans="1:19" x14ac:dyDescent="0.3">
      <c r="A19" s="20" t="s">
        <v>106</v>
      </c>
      <c r="B19" s="20" t="s">
        <v>125</v>
      </c>
      <c r="C19" s="20">
        <v>2013</v>
      </c>
      <c r="D19" s="20" t="s">
        <v>19</v>
      </c>
      <c r="E19" s="20" t="s">
        <v>108</v>
      </c>
      <c r="F19" s="20" t="s">
        <v>38</v>
      </c>
      <c r="G19" s="20" t="s">
        <v>116</v>
      </c>
      <c r="H19" s="20">
        <v>5976</v>
      </c>
      <c r="I19" s="20">
        <v>31735</v>
      </c>
      <c r="J19" s="20">
        <v>1.5</v>
      </c>
      <c r="K19" s="20">
        <v>0.62</v>
      </c>
      <c r="L19" s="20">
        <v>2008</v>
      </c>
      <c r="M19" s="20">
        <v>2</v>
      </c>
      <c r="N19" s="20" t="s">
        <v>120</v>
      </c>
      <c r="O19" s="20" t="s">
        <v>109</v>
      </c>
      <c r="P19" s="20" t="s">
        <v>127</v>
      </c>
      <c r="Q19" s="20">
        <v>3</v>
      </c>
      <c r="R19" s="32"/>
      <c r="S19" s="32"/>
    </row>
    <row r="20" spans="1:19" x14ac:dyDescent="0.3">
      <c r="A20" t="s">
        <v>106</v>
      </c>
      <c r="B20" t="s">
        <v>125</v>
      </c>
      <c r="C20">
        <v>2013</v>
      </c>
      <c r="D20" t="s">
        <v>3</v>
      </c>
      <c r="E20" t="s">
        <v>108</v>
      </c>
      <c r="F20" t="s">
        <v>121</v>
      </c>
      <c r="G20" t="s">
        <v>958</v>
      </c>
      <c r="H20">
        <v>16694</v>
      </c>
      <c r="I20">
        <v>31735</v>
      </c>
      <c r="J20">
        <v>1.5</v>
      </c>
      <c r="K20">
        <v>0.32</v>
      </c>
      <c r="L20">
        <v>2008</v>
      </c>
      <c r="M20">
        <v>4</v>
      </c>
      <c r="N20">
        <v>1</v>
      </c>
      <c r="O20" t="s">
        <v>109</v>
      </c>
      <c r="P20" t="s">
        <v>127</v>
      </c>
      <c r="Q20">
        <v>3</v>
      </c>
      <c r="R20" s="32"/>
      <c r="S20" s="32"/>
    </row>
    <row r="21" spans="1:19" x14ac:dyDescent="0.3">
      <c r="A21" s="20" t="s">
        <v>106</v>
      </c>
      <c r="B21" s="20" t="s">
        <v>125</v>
      </c>
      <c r="C21" s="20">
        <v>2013</v>
      </c>
      <c r="D21" s="20" t="s">
        <v>3</v>
      </c>
      <c r="E21" s="20" t="s">
        <v>108</v>
      </c>
      <c r="F21" s="20" t="s">
        <v>38</v>
      </c>
      <c r="G21" s="20" t="s">
        <v>116</v>
      </c>
      <c r="H21" s="20">
        <v>8324</v>
      </c>
      <c r="I21" s="20">
        <v>31735</v>
      </c>
      <c r="J21" s="20">
        <v>1.3</v>
      </c>
      <c r="K21" s="20">
        <v>0.38</v>
      </c>
      <c r="L21" s="20">
        <v>2008</v>
      </c>
      <c r="M21" s="20">
        <v>2</v>
      </c>
      <c r="N21" s="20" t="s">
        <v>120</v>
      </c>
      <c r="O21" s="20" t="s">
        <v>109</v>
      </c>
      <c r="P21" s="20" t="s">
        <v>127</v>
      </c>
      <c r="Q21" s="20">
        <v>3</v>
      </c>
      <c r="R21" s="32"/>
      <c r="S21" s="32"/>
    </row>
    <row r="22" spans="1:19" x14ac:dyDescent="0.3">
      <c r="A22" s="5" t="s">
        <v>106</v>
      </c>
      <c r="B22" s="5" t="s">
        <v>125</v>
      </c>
      <c r="C22" s="5">
        <v>2014</v>
      </c>
      <c r="D22" s="5" t="s">
        <v>19</v>
      </c>
      <c r="E22" s="5" t="s">
        <v>108</v>
      </c>
      <c r="F22" s="5" t="s">
        <v>121</v>
      </c>
      <c r="G22" s="5" t="s">
        <v>959</v>
      </c>
      <c r="H22" s="5">
        <v>15648</v>
      </c>
      <c r="I22" s="5">
        <v>29576</v>
      </c>
      <c r="J22" s="5">
        <v>3</v>
      </c>
      <c r="K22" s="5">
        <v>0.56000000000000005</v>
      </c>
      <c r="L22" s="5">
        <v>2008</v>
      </c>
      <c r="M22" s="5">
        <v>5</v>
      </c>
      <c r="N22" s="5">
        <v>1</v>
      </c>
      <c r="O22" s="5" t="s">
        <v>109</v>
      </c>
      <c r="P22" s="5" t="s">
        <v>131</v>
      </c>
      <c r="Q22" s="5">
        <v>4</v>
      </c>
      <c r="R22" s="5"/>
      <c r="S22" s="34" t="s">
        <v>133</v>
      </c>
    </row>
    <row r="23" spans="1:19" x14ac:dyDescent="0.3">
      <c r="A23" s="20" t="s">
        <v>106</v>
      </c>
      <c r="B23" s="20" t="s">
        <v>125</v>
      </c>
      <c r="C23" s="20">
        <v>2014</v>
      </c>
      <c r="D23" s="20" t="s">
        <v>19</v>
      </c>
      <c r="E23" s="20" t="s">
        <v>108</v>
      </c>
      <c r="F23" s="20" t="s">
        <v>38</v>
      </c>
      <c r="G23" s="20" t="s">
        <v>116</v>
      </c>
      <c r="H23" s="20">
        <v>7796</v>
      </c>
      <c r="I23" s="20">
        <v>29576</v>
      </c>
      <c r="J23" s="20">
        <v>1.1000000000000001</v>
      </c>
      <c r="K23" s="20">
        <v>0.75</v>
      </c>
      <c r="L23" s="20">
        <v>2008</v>
      </c>
      <c r="M23" s="20">
        <v>2</v>
      </c>
      <c r="N23" s="20" t="s">
        <v>120</v>
      </c>
      <c r="O23" s="20" t="s">
        <v>109</v>
      </c>
      <c r="P23" s="20" t="s">
        <v>131</v>
      </c>
      <c r="Q23" s="20">
        <v>4</v>
      </c>
      <c r="R23" s="5"/>
      <c r="S23" s="34"/>
    </row>
    <row r="24" spans="1:19" x14ac:dyDescent="0.3">
      <c r="A24" s="5" t="s">
        <v>106</v>
      </c>
      <c r="B24" s="5" t="s">
        <v>125</v>
      </c>
      <c r="C24" s="5">
        <v>2014</v>
      </c>
      <c r="D24" s="5" t="s">
        <v>3</v>
      </c>
      <c r="E24" s="5" t="s">
        <v>108</v>
      </c>
      <c r="F24" s="5" t="s">
        <v>121</v>
      </c>
      <c r="G24" s="5" t="s">
        <v>960</v>
      </c>
      <c r="H24" s="5">
        <v>15648</v>
      </c>
      <c r="I24" s="5">
        <v>29576</v>
      </c>
      <c r="J24" s="5">
        <v>1.6</v>
      </c>
      <c r="K24" s="5">
        <v>0.45</v>
      </c>
      <c r="L24" s="5">
        <v>2008</v>
      </c>
      <c r="M24" s="5">
        <v>5</v>
      </c>
      <c r="N24" s="5">
        <v>1</v>
      </c>
      <c r="O24" s="5" t="s">
        <v>109</v>
      </c>
      <c r="P24" s="13" t="s">
        <v>131</v>
      </c>
      <c r="Q24" s="5">
        <v>4</v>
      </c>
      <c r="R24" s="5"/>
      <c r="S24" s="34"/>
    </row>
    <row r="25" spans="1:19" x14ac:dyDescent="0.3">
      <c r="A25" s="20" t="s">
        <v>106</v>
      </c>
      <c r="B25" s="20" t="s">
        <v>125</v>
      </c>
      <c r="C25" s="20">
        <v>2014</v>
      </c>
      <c r="D25" s="20" t="s">
        <v>3</v>
      </c>
      <c r="E25" s="20" t="s">
        <v>108</v>
      </c>
      <c r="F25" s="20" t="s">
        <v>38</v>
      </c>
      <c r="G25" s="20" t="s">
        <v>116</v>
      </c>
      <c r="H25" s="20">
        <v>7796</v>
      </c>
      <c r="I25" s="20">
        <v>29576</v>
      </c>
      <c r="J25" s="20">
        <v>1.3</v>
      </c>
      <c r="K25" s="20">
        <v>0.57999999999999996</v>
      </c>
      <c r="L25" s="20">
        <v>2008</v>
      </c>
      <c r="M25" s="20">
        <v>2</v>
      </c>
      <c r="N25" s="20" t="s">
        <v>120</v>
      </c>
      <c r="O25" s="20" t="s">
        <v>109</v>
      </c>
      <c r="P25" s="20" t="s">
        <v>131</v>
      </c>
      <c r="Q25" s="20">
        <v>4</v>
      </c>
      <c r="R25" s="5"/>
      <c r="S25" s="34"/>
    </row>
    <row r="26" spans="1:19" x14ac:dyDescent="0.3">
      <c r="A26" s="5" t="s">
        <v>106</v>
      </c>
      <c r="B26" s="5" t="s">
        <v>125</v>
      </c>
      <c r="C26" s="5">
        <v>2014</v>
      </c>
      <c r="D26" s="5" t="s">
        <v>19</v>
      </c>
      <c r="E26" s="5" t="s">
        <v>108</v>
      </c>
      <c r="F26" s="5" t="s">
        <v>132</v>
      </c>
      <c r="G26" s="5" t="s">
        <v>961</v>
      </c>
      <c r="H26" s="5">
        <v>26341</v>
      </c>
      <c r="I26" s="5">
        <v>8777</v>
      </c>
      <c r="J26" s="5">
        <v>1</v>
      </c>
      <c r="K26" s="5">
        <v>0.69</v>
      </c>
      <c r="L26" s="5">
        <v>2014</v>
      </c>
      <c r="M26" s="5">
        <v>1</v>
      </c>
      <c r="N26" s="5">
        <v>2</v>
      </c>
      <c r="O26" s="5" t="s">
        <v>109</v>
      </c>
      <c r="P26" s="5" t="s">
        <v>131</v>
      </c>
      <c r="Q26" s="5">
        <v>4</v>
      </c>
      <c r="R26" s="5"/>
      <c r="S26" s="34"/>
    </row>
    <row r="27" spans="1:19" x14ac:dyDescent="0.3">
      <c r="A27" s="5" t="s">
        <v>106</v>
      </c>
      <c r="B27" s="5" t="s">
        <v>125</v>
      </c>
      <c r="C27" s="5">
        <v>2014</v>
      </c>
      <c r="D27" s="5" t="s">
        <v>19</v>
      </c>
      <c r="E27" s="5" t="s">
        <v>108</v>
      </c>
      <c r="F27" s="5" t="s">
        <v>132</v>
      </c>
      <c r="G27" s="5" t="s">
        <v>962</v>
      </c>
      <c r="H27" s="5">
        <v>25350</v>
      </c>
      <c r="I27" s="5">
        <v>8404</v>
      </c>
      <c r="J27" s="5">
        <v>1</v>
      </c>
      <c r="K27" s="5">
        <v>0.63</v>
      </c>
      <c r="L27" s="5">
        <v>2014</v>
      </c>
      <c r="M27" s="5">
        <v>1</v>
      </c>
      <c r="N27" s="5">
        <v>2</v>
      </c>
      <c r="O27" s="5" t="s">
        <v>109</v>
      </c>
      <c r="P27" s="5" t="s">
        <v>131</v>
      </c>
      <c r="Q27" s="5">
        <v>4</v>
      </c>
      <c r="R27" s="5"/>
      <c r="S27" s="34"/>
    </row>
    <row r="28" spans="1:19" x14ac:dyDescent="0.3">
      <c r="A28" s="5" t="s">
        <v>106</v>
      </c>
      <c r="B28" s="5" t="s">
        <v>125</v>
      </c>
      <c r="C28" s="5">
        <v>2014</v>
      </c>
      <c r="D28" s="5" t="s">
        <v>3</v>
      </c>
      <c r="E28" s="5" t="s">
        <v>108</v>
      </c>
      <c r="F28" s="5" t="s">
        <v>132</v>
      </c>
      <c r="G28" s="5" t="s">
        <v>964</v>
      </c>
      <c r="H28" s="5">
        <v>25350</v>
      </c>
      <c r="I28" s="5">
        <v>8404</v>
      </c>
      <c r="J28" s="5">
        <v>1.1000000000000001</v>
      </c>
      <c r="K28" s="5">
        <v>0.81</v>
      </c>
      <c r="L28" s="5">
        <v>2014</v>
      </c>
      <c r="M28" s="5">
        <v>1</v>
      </c>
      <c r="N28" s="5">
        <v>2</v>
      </c>
      <c r="O28" s="5" t="s">
        <v>109</v>
      </c>
      <c r="P28" s="5" t="s">
        <v>131</v>
      </c>
      <c r="Q28" s="5">
        <v>4</v>
      </c>
      <c r="R28" s="5"/>
      <c r="S28" s="34"/>
    </row>
    <row r="29" spans="1:19" x14ac:dyDescent="0.3">
      <c r="A29" s="5" t="s">
        <v>106</v>
      </c>
      <c r="B29" s="5" t="s">
        <v>125</v>
      </c>
      <c r="C29" s="5">
        <v>2014</v>
      </c>
      <c r="D29" s="5" t="s">
        <v>19</v>
      </c>
      <c r="E29" s="5" t="s">
        <v>108</v>
      </c>
      <c r="F29" s="5" t="s">
        <v>132</v>
      </c>
      <c r="G29" s="5" t="s">
        <v>963</v>
      </c>
      <c r="H29" s="5">
        <v>34994</v>
      </c>
      <c r="I29" s="5">
        <v>11716</v>
      </c>
      <c r="J29" s="5">
        <v>0.4</v>
      </c>
      <c r="K29" s="5">
        <v>0.51</v>
      </c>
      <c r="L29" s="5">
        <v>2014</v>
      </c>
      <c r="M29" s="5">
        <v>1</v>
      </c>
      <c r="N29" s="5">
        <v>2</v>
      </c>
      <c r="O29" s="5" t="s">
        <v>109</v>
      </c>
      <c r="P29" s="5" t="s">
        <v>131</v>
      </c>
      <c r="Q29" s="5">
        <v>4</v>
      </c>
      <c r="R29" s="5"/>
      <c r="S29" s="34"/>
    </row>
    <row r="30" spans="1:19" x14ac:dyDescent="0.3">
      <c r="A30" s="5" t="s">
        <v>106</v>
      </c>
      <c r="B30" s="5" t="s">
        <v>125</v>
      </c>
      <c r="C30" s="5">
        <v>2014</v>
      </c>
      <c r="D30" s="5" t="s">
        <v>3</v>
      </c>
      <c r="E30" s="5" t="s">
        <v>108</v>
      </c>
      <c r="F30" s="5" t="s">
        <v>132</v>
      </c>
      <c r="G30" s="5" t="s">
        <v>965</v>
      </c>
      <c r="H30" s="5">
        <v>34994</v>
      </c>
      <c r="I30" s="5">
        <v>11716</v>
      </c>
      <c r="J30" s="5">
        <v>0.3</v>
      </c>
      <c r="K30" s="5">
        <v>0.6</v>
      </c>
      <c r="L30" s="5">
        <v>2014</v>
      </c>
      <c r="M30" s="5">
        <v>1</v>
      </c>
      <c r="N30" s="5">
        <v>2</v>
      </c>
      <c r="O30" s="5" t="s">
        <v>109</v>
      </c>
      <c r="P30" s="5" t="s">
        <v>131</v>
      </c>
      <c r="Q30" s="5">
        <v>4</v>
      </c>
      <c r="R30" s="5"/>
      <c r="S30" s="34"/>
    </row>
    <row r="31" spans="1:19" x14ac:dyDescent="0.3">
      <c r="A31" t="s">
        <v>106</v>
      </c>
      <c r="B31" t="s">
        <v>125</v>
      </c>
      <c r="C31">
        <v>2015</v>
      </c>
      <c r="D31" t="s">
        <v>19</v>
      </c>
      <c r="E31" t="s">
        <v>108</v>
      </c>
      <c r="F31" t="s">
        <v>121</v>
      </c>
      <c r="G31" t="s">
        <v>966</v>
      </c>
      <c r="H31">
        <v>14500</v>
      </c>
      <c r="I31">
        <v>27461</v>
      </c>
      <c r="J31">
        <v>3</v>
      </c>
      <c r="K31">
        <v>0.6</v>
      </c>
      <c r="L31">
        <v>2008</v>
      </c>
      <c r="M31">
        <v>6</v>
      </c>
      <c r="N31">
        <v>1</v>
      </c>
      <c r="O31" t="s">
        <v>109</v>
      </c>
      <c r="P31" s="14" t="s">
        <v>135</v>
      </c>
      <c r="Q31">
        <v>5</v>
      </c>
      <c r="R31" s="30"/>
      <c r="S31" s="30"/>
    </row>
    <row r="32" spans="1:19" s="20" customFormat="1" x14ac:dyDescent="0.3">
      <c r="A32" s="20" t="s">
        <v>106</v>
      </c>
      <c r="B32" s="20" t="s">
        <v>125</v>
      </c>
      <c r="C32" s="20">
        <v>2015</v>
      </c>
      <c r="D32" s="20" t="s">
        <v>19</v>
      </c>
      <c r="E32" s="20" t="s">
        <v>108</v>
      </c>
      <c r="F32" s="20" t="s">
        <v>38</v>
      </c>
      <c r="G32" s="20" t="s">
        <v>966</v>
      </c>
      <c r="H32" s="20">
        <v>14500</v>
      </c>
      <c r="I32" s="20">
        <v>27461</v>
      </c>
      <c r="J32" s="20">
        <v>1</v>
      </c>
      <c r="K32" s="20">
        <v>0.79</v>
      </c>
      <c r="L32" s="20">
        <v>2008</v>
      </c>
      <c r="M32" s="20">
        <v>2</v>
      </c>
      <c r="N32" s="20" t="s">
        <v>120</v>
      </c>
      <c r="O32" s="20" t="s">
        <v>109</v>
      </c>
      <c r="P32" s="20" t="s">
        <v>135</v>
      </c>
      <c r="Q32" s="20">
        <v>5</v>
      </c>
      <c r="R32" s="30"/>
      <c r="S32" s="30"/>
    </row>
    <row r="33" spans="1:19" x14ac:dyDescent="0.3">
      <c r="A33" t="s">
        <v>106</v>
      </c>
      <c r="B33" t="s">
        <v>125</v>
      </c>
      <c r="C33">
        <v>2015</v>
      </c>
      <c r="D33" t="s">
        <v>3</v>
      </c>
      <c r="E33" t="s">
        <v>108</v>
      </c>
      <c r="F33" t="s">
        <v>121</v>
      </c>
      <c r="G33" t="s">
        <v>967</v>
      </c>
      <c r="H33">
        <v>7250</v>
      </c>
      <c r="I33">
        <v>27461</v>
      </c>
      <c r="J33">
        <v>1.6</v>
      </c>
      <c r="K33">
        <v>0.49</v>
      </c>
      <c r="L33">
        <v>2008</v>
      </c>
      <c r="M33">
        <v>6</v>
      </c>
      <c r="N33">
        <v>1</v>
      </c>
      <c r="O33" t="s">
        <v>109</v>
      </c>
      <c r="P33" t="s">
        <v>135</v>
      </c>
      <c r="Q33">
        <v>5</v>
      </c>
      <c r="R33" s="30"/>
      <c r="S33" s="30"/>
    </row>
    <row r="34" spans="1:19" s="20" customFormat="1" x14ac:dyDescent="0.3">
      <c r="A34" s="20" t="s">
        <v>106</v>
      </c>
      <c r="B34" s="20" t="s">
        <v>125</v>
      </c>
      <c r="C34" s="20">
        <v>2015</v>
      </c>
      <c r="D34" s="20" t="s">
        <v>3</v>
      </c>
      <c r="E34" s="20" t="s">
        <v>108</v>
      </c>
      <c r="F34" s="20" t="s">
        <v>38</v>
      </c>
      <c r="G34" s="20" t="s">
        <v>967</v>
      </c>
      <c r="H34" s="20">
        <v>7250</v>
      </c>
      <c r="I34" s="20">
        <v>27461</v>
      </c>
      <c r="J34" s="20">
        <v>1.1000000000000001</v>
      </c>
      <c r="K34" s="20">
        <v>0.64</v>
      </c>
      <c r="L34" s="20">
        <v>2008</v>
      </c>
      <c r="M34" s="20">
        <v>2</v>
      </c>
      <c r="N34" s="20" t="s">
        <v>120</v>
      </c>
      <c r="O34" s="20" t="s">
        <v>109</v>
      </c>
      <c r="P34" s="20" t="s">
        <v>135</v>
      </c>
      <c r="Q34" s="20">
        <v>5</v>
      </c>
      <c r="R34" s="30"/>
      <c r="S34" s="30"/>
    </row>
    <row r="35" spans="1:19" x14ac:dyDescent="0.3">
      <c r="A35" t="s">
        <v>106</v>
      </c>
      <c r="B35" t="s">
        <v>125</v>
      </c>
      <c r="C35">
        <v>2015</v>
      </c>
      <c r="D35" t="s">
        <v>19</v>
      </c>
      <c r="E35" t="s">
        <v>108</v>
      </c>
      <c r="F35" t="s">
        <v>132</v>
      </c>
      <c r="G35" t="s">
        <v>972</v>
      </c>
      <c r="H35">
        <v>21660</v>
      </c>
      <c r="I35">
        <v>7148</v>
      </c>
      <c r="J35">
        <v>1.3</v>
      </c>
      <c r="K35">
        <v>0.62</v>
      </c>
      <c r="L35">
        <v>2014</v>
      </c>
      <c r="M35">
        <v>2</v>
      </c>
      <c r="N35">
        <v>2</v>
      </c>
      <c r="O35" t="s">
        <v>109</v>
      </c>
      <c r="P35" t="s">
        <v>135</v>
      </c>
      <c r="Q35">
        <v>5</v>
      </c>
      <c r="R35" s="30"/>
      <c r="S35" s="30"/>
    </row>
    <row r="36" spans="1:19" x14ac:dyDescent="0.3">
      <c r="A36" t="s">
        <v>106</v>
      </c>
      <c r="B36" t="s">
        <v>125</v>
      </c>
      <c r="C36">
        <v>2015</v>
      </c>
      <c r="D36" t="s">
        <v>19</v>
      </c>
      <c r="E36" t="s">
        <v>108</v>
      </c>
      <c r="F36" t="s">
        <v>132</v>
      </c>
      <c r="G36" t="s">
        <v>968</v>
      </c>
      <c r="H36">
        <v>21908</v>
      </c>
      <c r="I36">
        <v>7205</v>
      </c>
      <c r="J36">
        <v>2</v>
      </c>
      <c r="K36">
        <v>0.74</v>
      </c>
      <c r="L36">
        <v>2014</v>
      </c>
      <c r="M36">
        <v>2</v>
      </c>
      <c r="N36">
        <v>2</v>
      </c>
      <c r="O36" t="s">
        <v>109</v>
      </c>
      <c r="P36" t="s">
        <v>135</v>
      </c>
      <c r="Q36">
        <v>5</v>
      </c>
      <c r="R36" s="30"/>
      <c r="S36" s="30"/>
    </row>
    <row r="37" spans="1:19" x14ac:dyDescent="0.3">
      <c r="A37" t="s">
        <v>106</v>
      </c>
      <c r="B37" t="s">
        <v>125</v>
      </c>
      <c r="C37">
        <v>2015</v>
      </c>
      <c r="D37" t="s">
        <v>3</v>
      </c>
      <c r="E37" t="s">
        <v>108</v>
      </c>
      <c r="F37" t="s">
        <v>132</v>
      </c>
      <c r="G37" t="s">
        <v>969</v>
      </c>
      <c r="H37">
        <v>21908</v>
      </c>
      <c r="I37">
        <v>7205</v>
      </c>
      <c r="J37">
        <v>1.3</v>
      </c>
      <c r="K37">
        <v>0.57999999999999996</v>
      </c>
      <c r="L37">
        <v>2014</v>
      </c>
      <c r="M37">
        <v>2</v>
      </c>
      <c r="N37">
        <v>2</v>
      </c>
      <c r="O37" t="s">
        <v>109</v>
      </c>
      <c r="P37" t="s">
        <v>135</v>
      </c>
      <c r="Q37">
        <v>5</v>
      </c>
      <c r="R37" s="30"/>
      <c r="S37" s="30"/>
    </row>
    <row r="38" spans="1:19" x14ac:dyDescent="0.3">
      <c r="A38" t="s">
        <v>106</v>
      </c>
      <c r="B38" t="s">
        <v>125</v>
      </c>
      <c r="C38">
        <v>2015</v>
      </c>
      <c r="D38" t="s">
        <v>19</v>
      </c>
      <c r="E38" t="s">
        <v>108</v>
      </c>
      <c r="F38" t="s">
        <v>132</v>
      </c>
      <c r="G38" t="s">
        <v>970</v>
      </c>
      <c r="H38">
        <v>28878</v>
      </c>
      <c r="I38">
        <v>9594</v>
      </c>
      <c r="J38">
        <v>1.2</v>
      </c>
      <c r="K38">
        <v>0.55000000000000004</v>
      </c>
      <c r="L38">
        <v>2014</v>
      </c>
      <c r="M38">
        <v>2</v>
      </c>
      <c r="N38">
        <v>2</v>
      </c>
      <c r="O38" t="s">
        <v>109</v>
      </c>
      <c r="P38" t="s">
        <v>135</v>
      </c>
      <c r="Q38">
        <v>5</v>
      </c>
      <c r="R38" s="30"/>
      <c r="S38" s="30"/>
    </row>
    <row r="39" spans="1:19" x14ac:dyDescent="0.3">
      <c r="A39" t="s">
        <v>106</v>
      </c>
      <c r="B39" t="s">
        <v>125</v>
      </c>
      <c r="C39">
        <v>2015</v>
      </c>
      <c r="D39" t="s">
        <v>3</v>
      </c>
      <c r="E39" t="s">
        <v>108</v>
      </c>
      <c r="F39" t="s">
        <v>132</v>
      </c>
      <c r="G39" t="s">
        <v>971</v>
      </c>
      <c r="H39">
        <v>28878</v>
      </c>
      <c r="I39">
        <v>9594</v>
      </c>
      <c r="J39">
        <v>0.6</v>
      </c>
      <c r="K39">
        <v>0.47</v>
      </c>
      <c r="L39">
        <v>2014</v>
      </c>
      <c r="M39">
        <v>2</v>
      </c>
      <c r="N39">
        <v>2</v>
      </c>
      <c r="O39" t="s">
        <v>109</v>
      </c>
      <c r="P39" t="s">
        <v>135</v>
      </c>
      <c r="Q39">
        <v>5</v>
      </c>
      <c r="R39" s="30"/>
      <c r="S39" s="30"/>
    </row>
    <row r="42" spans="1:19" x14ac:dyDescent="0.3">
      <c r="A42" s="10" t="s">
        <v>105</v>
      </c>
      <c r="B42" s="10" t="s">
        <v>136</v>
      </c>
      <c r="C42" s="10" t="s">
        <v>137</v>
      </c>
      <c r="D42" s="10" t="s">
        <v>143</v>
      </c>
      <c r="E42" s="10" t="s">
        <v>144</v>
      </c>
      <c r="F42" s="10" t="s">
        <v>138</v>
      </c>
      <c r="G42" s="10" t="s">
        <v>139</v>
      </c>
      <c r="H42" s="10" t="s">
        <v>140</v>
      </c>
      <c r="I42" s="10" t="s">
        <v>141</v>
      </c>
      <c r="J42" s="10" t="s">
        <v>142</v>
      </c>
    </row>
    <row r="43" spans="1:19" x14ac:dyDescent="0.3">
      <c r="A43">
        <v>0</v>
      </c>
      <c r="B43">
        <v>0</v>
      </c>
      <c r="C43">
        <v>0</v>
      </c>
      <c r="D43">
        <v>0</v>
      </c>
      <c r="E43">
        <v>0</v>
      </c>
      <c r="F43">
        <v>0</v>
      </c>
      <c r="G43">
        <v>0</v>
      </c>
    </row>
    <row r="44" spans="1:19" x14ac:dyDescent="0.3">
      <c r="A44">
        <v>1</v>
      </c>
      <c r="B44">
        <f>J10</f>
        <v>1.71</v>
      </c>
      <c r="C44">
        <f>J12</f>
        <v>1.17</v>
      </c>
      <c r="D44">
        <f>J10</f>
        <v>1.71</v>
      </c>
      <c r="E44">
        <f>J12</f>
        <v>1.17</v>
      </c>
      <c r="F44">
        <f>J26</f>
        <v>1</v>
      </c>
      <c r="G44">
        <f>J27</f>
        <v>1</v>
      </c>
    </row>
    <row r="45" spans="1:19" x14ac:dyDescent="0.3">
      <c r="A45">
        <v>2</v>
      </c>
      <c r="B45">
        <f>J11</f>
        <v>2</v>
      </c>
      <c r="C45">
        <f>J13</f>
        <v>1.46</v>
      </c>
      <c r="D45">
        <f>J11</f>
        <v>2</v>
      </c>
      <c r="E45">
        <f>J13</f>
        <v>1.46</v>
      </c>
      <c r="F45">
        <f>J35</f>
        <v>1.3</v>
      </c>
      <c r="G45">
        <f>J36</f>
        <v>2</v>
      </c>
    </row>
    <row r="46" spans="1:19" x14ac:dyDescent="0.3">
      <c r="A46">
        <v>3</v>
      </c>
      <c r="B46">
        <f>J14</f>
        <v>2.8</v>
      </c>
      <c r="C46">
        <f>J16</f>
        <v>1.3</v>
      </c>
      <c r="D46">
        <f>J15</f>
        <v>1.7</v>
      </c>
      <c r="E46">
        <f>J17</f>
        <v>0.9</v>
      </c>
    </row>
    <row r="47" spans="1:19" x14ac:dyDescent="0.3">
      <c r="A47">
        <v>4</v>
      </c>
      <c r="B47">
        <f>J18</f>
        <v>3</v>
      </c>
      <c r="C47">
        <f>J20</f>
        <v>1.5</v>
      </c>
      <c r="D47">
        <f>J19</f>
        <v>1.5</v>
      </c>
      <c r="E47">
        <f>J21</f>
        <v>1.3</v>
      </c>
    </row>
    <row r="48" spans="1:19" x14ac:dyDescent="0.3">
      <c r="A48">
        <v>5</v>
      </c>
      <c r="B48">
        <f>J22</f>
        <v>3</v>
      </c>
      <c r="C48">
        <f>J24</f>
        <v>1.6</v>
      </c>
      <c r="D48">
        <f>J23</f>
        <v>1.1000000000000001</v>
      </c>
      <c r="E48">
        <f>J25</f>
        <v>1.3</v>
      </c>
    </row>
    <row r="49" spans="1:5" x14ac:dyDescent="0.3">
      <c r="A49">
        <v>6</v>
      </c>
      <c r="B49">
        <f>J31</f>
        <v>3</v>
      </c>
      <c r="C49">
        <f>J33</f>
        <v>1.6</v>
      </c>
      <c r="D49">
        <f>J32</f>
        <v>1</v>
      </c>
      <c r="E49">
        <f>J34</f>
        <v>1.1000000000000001</v>
      </c>
    </row>
  </sheetData>
  <mergeCells count="9">
    <mergeCell ref="R31:R39"/>
    <mergeCell ref="S31:S39"/>
    <mergeCell ref="R14:R17"/>
    <mergeCell ref="S14:S17"/>
    <mergeCell ref="R2:R13"/>
    <mergeCell ref="S2:S13"/>
    <mergeCell ref="R18:R21"/>
    <mergeCell ref="S18:S21"/>
    <mergeCell ref="S22:S30"/>
  </mergeCells>
  <phoneticPr fontId="5" type="noConversion"/>
  <hyperlinks>
    <hyperlink ref="P11" r:id="rId1" xr:uid="{362C6067-6D02-4404-8AED-1770BB2DFDEA}"/>
    <hyperlink ref="P14" r:id="rId2" xr:uid="{1801971C-A027-4B20-B77D-0AE38F01B3D0}"/>
    <hyperlink ref="P18" r:id="rId3" xr:uid="{588E0035-2F0B-4A47-9D2A-F016862BECFC}"/>
    <hyperlink ref="P24" r:id="rId4" xr:uid="{4F2A984D-C02D-485A-A853-A493A51D330C}"/>
    <hyperlink ref="P31" r:id="rId5" xr:uid="{99149DDA-5C5B-4313-9EC9-4E2EED83F697}"/>
  </hyperlinks>
  <pageMargins left="0.7" right="0.7" top="0.75" bottom="0.75" header="0.3" footer="0.3"/>
  <drawing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1EAD8-D31F-48D7-B4F4-58D578BBB517}">
  <dimension ref="A1:S27"/>
  <sheetViews>
    <sheetView zoomScale="70" zoomScaleNormal="70" workbookViewId="0">
      <selection activeCell="A2" sqref="A2:M27"/>
    </sheetView>
  </sheetViews>
  <sheetFormatPr defaultRowHeight="14.4" x14ac:dyDescent="0.3"/>
  <cols>
    <col min="1" max="1" width="16" customWidth="1"/>
    <col min="3" max="3" width="11.44140625" customWidth="1"/>
    <col min="4" max="4" width="10.88671875" customWidth="1"/>
    <col min="5" max="5" width="11.44140625" customWidth="1"/>
    <col min="6" max="6" width="11.109375" customWidth="1"/>
    <col min="7" max="7" width="32" customWidth="1"/>
    <col min="11" max="11" width="10.5546875" customWidth="1"/>
    <col min="12" max="12" width="15.44140625" customWidth="1"/>
    <col min="13" max="13" width="13.5546875" customWidth="1"/>
    <col min="14" max="14" width="15.5546875" customWidth="1"/>
    <col min="18" max="18" width="52.88671875" customWidth="1"/>
  </cols>
  <sheetData>
    <row r="1" spans="1:19" x14ac:dyDescent="0.3">
      <c r="A1" s="3" t="s">
        <v>58</v>
      </c>
      <c r="B1" s="3" t="s">
        <v>59</v>
      </c>
      <c r="C1" s="3" t="s">
        <v>60</v>
      </c>
      <c r="D1" s="3" t="s">
        <v>61</v>
      </c>
      <c r="E1" s="3" t="s">
        <v>62</v>
      </c>
      <c r="F1" s="3" t="s">
        <v>63</v>
      </c>
      <c r="G1" s="3" t="s">
        <v>64</v>
      </c>
      <c r="H1" s="3" t="s">
        <v>65</v>
      </c>
      <c r="I1" s="3" t="s">
        <v>13</v>
      </c>
      <c r="J1" s="3" t="s">
        <v>1</v>
      </c>
      <c r="K1" s="3" t="s">
        <v>522</v>
      </c>
      <c r="L1" s="3" t="s">
        <v>126</v>
      </c>
      <c r="M1" s="3" t="s">
        <v>68</v>
      </c>
      <c r="N1" s="3" t="s">
        <v>69</v>
      </c>
      <c r="O1" s="3" t="s">
        <v>70</v>
      </c>
      <c r="P1" s="3" t="s">
        <v>72</v>
      </c>
      <c r="Q1" s="3" t="s">
        <v>73</v>
      </c>
      <c r="R1" s="3" t="s">
        <v>14</v>
      </c>
      <c r="S1" s="3" t="s">
        <v>74</v>
      </c>
    </row>
    <row r="2" spans="1:19" x14ac:dyDescent="0.3">
      <c r="A2" t="s">
        <v>547</v>
      </c>
      <c r="B2" t="s">
        <v>125</v>
      </c>
      <c r="C2">
        <v>2014</v>
      </c>
      <c r="D2" t="s">
        <v>19</v>
      </c>
      <c r="E2" t="s">
        <v>108</v>
      </c>
      <c r="F2" t="s">
        <v>20</v>
      </c>
      <c r="G2" t="s">
        <v>549</v>
      </c>
      <c r="H2">
        <v>16789</v>
      </c>
      <c r="I2">
        <v>16771</v>
      </c>
      <c r="J2">
        <v>0.06</v>
      </c>
      <c r="L2" s="15">
        <v>40087</v>
      </c>
      <c r="M2" t="s">
        <v>554</v>
      </c>
      <c r="N2" t="s">
        <v>134</v>
      </c>
      <c r="O2" t="s">
        <v>109</v>
      </c>
      <c r="P2" t="s">
        <v>559</v>
      </c>
      <c r="Q2">
        <v>1</v>
      </c>
      <c r="R2" s="32" t="s">
        <v>591</v>
      </c>
    </row>
    <row r="3" spans="1:19" x14ac:dyDescent="0.3">
      <c r="A3" t="s">
        <v>547</v>
      </c>
      <c r="B3" t="s">
        <v>125</v>
      </c>
      <c r="C3">
        <v>2014</v>
      </c>
      <c r="D3" t="s">
        <v>19</v>
      </c>
      <c r="E3" t="s">
        <v>108</v>
      </c>
      <c r="F3" t="s">
        <v>20</v>
      </c>
      <c r="G3" t="s">
        <v>550</v>
      </c>
      <c r="H3">
        <v>15638</v>
      </c>
      <c r="I3">
        <v>15585</v>
      </c>
      <c r="J3">
        <v>2.1</v>
      </c>
      <c r="L3" s="15">
        <v>40087</v>
      </c>
      <c r="M3" t="s">
        <v>555</v>
      </c>
      <c r="N3" t="s">
        <v>134</v>
      </c>
      <c r="O3" t="s">
        <v>109</v>
      </c>
      <c r="P3" t="s">
        <v>560</v>
      </c>
      <c r="Q3">
        <v>1</v>
      </c>
      <c r="R3" s="32"/>
    </row>
    <row r="4" spans="1:19" x14ac:dyDescent="0.3">
      <c r="A4" t="s">
        <v>547</v>
      </c>
      <c r="B4" t="s">
        <v>125</v>
      </c>
      <c r="C4">
        <v>2014</v>
      </c>
      <c r="D4" t="s">
        <v>19</v>
      </c>
      <c r="E4" t="s">
        <v>108</v>
      </c>
      <c r="F4" t="s">
        <v>20</v>
      </c>
      <c r="G4" t="s">
        <v>551</v>
      </c>
      <c r="H4">
        <v>14698</v>
      </c>
      <c r="I4">
        <v>14667</v>
      </c>
      <c r="J4">
        <v>3.31</v>
      </c>
      <c r="L4" s="15">
        <v>40087</v>
      </c>
      <c r="M4" t="s">
        <v>556</v>
      </c>
      <c r="N4" t="s">
        <v>134</v>
      </c>
      <c r="O4" t="s">
        <v>109</v>
      </c>
      <c r="P4" t="s">
        <v>561</v>
      </c>
      <c r="Q4">
        <v>1</v>
      </c>
      <c r="R4" s="32"/>
    </row>
    <row r="5" spans="1:19" x14ac:dyDescent="0.3">
      <c r="A5" t="s">
        <v>547</v>
      </c>
      <c r="B5" t="s">
        <v>125</v>
      </c>
      <c r="C5">
        <v>2014</v>
      </c>
      <c r="D5" t="s">
        <v>19</v>
      </c>
      <c r="E5" t="s">
        <v>108</v>
      </c>
      <c r="F5" t="s">
        <v>20</v>
      </c>
      <c r="G5" t="s">
        <v>552</v>
      </c>
      <c r="H5">
        <v>13849</v>
      </c>
      <c r="I5">
        <v>13777</v>
      </c>
      <c r="J5">
        <v>3.49</v>
      </c>
      <c r="K5" t="s">
        <v>592</v>
      </c>
      <c r="L5" s="15">
        <v>40087</v>
      </c>
      <c r="M5" t="s">
        <v>557</v>
      </c>
      <c r="N5" t="s">
        <v>134</v>
      </c>
      <c r="O5" t="s">
        <v>109</v>
      </c>
      <c r="P5" t="s">
        <v>562</v>
      </c>
      <c r="Q5">
        <v>1</v>
      </c>
      <c r="R5" s="32"/>
    </row>
    <row r="6" spans="1:19" x14ac:dyDescent="0.3">
      <c r="A6" t="s">
        <v>547</v>
      </c>
      <c r="B6" t="s">
        <v>125</v>
      </c>
      <c r="C6">
        <v>2014</v>
      </c>
      <c r="D6" t="s">
        <v>19</v>
      </c>
      <c r="E6" t="s">
        <v>108</v>
      </c>
      <c r="F6" t="s">
        <v>20</v>
      </c>
      <c r="G6" t="s">
        <v>553</v>
      </c>
      <c r="H6">
        <v>13084</v>
      </c>
      <c r="I6">
        <v>13084</v>
      </c>
      <c r="J6">
        <v>3.57</v>
      </c>
      <c r="K6" t="s">
        <v>593</v>
      </c>
      <c r="L6" s="15">
        <v>40087</v>
      </c>
      <c r="M6" t="s">
        <v>558</v>
      </c>
      <c r="N6" t="s">
        <v>134</v>
      </c>
      <c r="O6" t="s">
        <v>109</v>
      </c>
      <c r="P6" t="s">
        <v>563</v>
      </c>
      <c r="Q6">
        <v>1</v>
      </c>
      <c r="R6" s="32"/>
    </row>
    <row r="7" spans="1:19" x14ac:dyDescent="0.3">
      <c r="A7" t="s">
        <v>547</v>
      </c>
      <c r="B7" t="s">
        <v>125</v>
      </c>
      <c r="C7">
        <v>2014</v>
      </c>
      <c r="D7" t="s">
        <v>19</v>
      </c>
      <c r="E7" t="s">
        <v>108</v>
      </c>
      <c r="F7" t="s">
        <v>20</v>
      </c>
      <c r="G7" t="s">
        <v>580</v>
      </c>
      <c r="H7">
        <v>5444</v>
      </c>
      <c r="I7">
        <v>417</v>
      </c>
      <c r="J7">
        <v>0.27</v>
      </c>
      <c r="L7" s="15">
        <v>40087</v>
      </c>
      <c r="M7" t="s">
        <v>554</v>
      </c>
      <c r="N7" t="s">
        <v>564</v>
      </c>
      <c r="O7" t="s">
        <v>109</v>
      </c>
      <c r="P7" t="s">
        <v>565</v>
      </c>
      <c r="Q7">
        <v>1</v>
      </c>
      <c r="R7" s="32"/>
    </row>
    <row r="8" spans="1:19" x14ac:dyDescent="0.3">
      <c r="A8" t="s">
        <v>547</v>
      </c>
      <c r="B8" t="s">
        <v>125</v>
      </c>
      <c r="C8">
        <v>2014</v>
      </c>
      <c r="D8" t="s">
        <v>19</v>
      </c>
      <c r="E8" t="s">
        <v>108</v>
      </c>
      <c r="F8" t="s">
        <v>20</v>
      </c>
      <c r="G8" t="s">
        <v>581</v>
      </c>
      <c r="H8">
        <v>5434</v>
      </c>
      <c r="I8">
        <v>416</v>
      </c>
      <c r="J8">
        <v>2.2200000000000002</v>
      </c>
      <c r="L8" s="15">
        <v>40087</v>
      </c>
      <c r="M8" t="s">
        <v>555</v>
      </c>
      <c r="N8" t="s">
        <v>564</v>
      </c>
      <c r="O8" t="s">
        <v>109</v>
      </c>
      <c r="P8" t="s">
        <v>566</v>
      </c>
      <c r="Q8">
        <v>1</v>
      </c>
      <c r="R8" s="32"/>
    </row>
    <row r="9" spans="1:19" x14ac:dyDescent="0.3">
      <c r="A9" t="s">
        <v>547</v>
      </c>
      <c r="B9" t="s">
        <v>125</v>
      </c>
      <c r="C9">
        <v>2014</v>
      </c>
      <c r="D9" t="s">
        <v>19</v>
      </c>
      <c r="E9" t="s">
        <v>108</v>
      </c>
      <c r="F9" t="s">
        <v>20</v>
      </c>
      <c r="G9" t="s">
        <v>582</v>
      </c>
      <c r="H9">
        <v>5119</v>
      </c>
      <c r="I9">
        <v>385</v>
      </c>
      <c r="J9">
        <v>2.84</v>
      </c>
      <c r="L9" s="15">
        <v>40087</v>
      </c>
      <c r="M9" t="s">
        <v>556</v>
      </c>
      <c r="N9" t="s">
        <v>564</v>
      </c>
      <c r="O9" t="s">
        <v>109</v>
      </c>
      <c r="P9" t="s">
        <v>567</v>
      </c>
      <c r="Q9">
        <v>1</v>
      </c>
      <c r="R9" s="32"/>
    </row>
    <row r="10" spans="1:19" x14ac:dyDescent="0.3">
      <c r="A10" t="s">
        <v>547</v>
      </c>
      <c r="B10" t="s">
        <v>125</v>
      </c>
      <c r="C10">
        <v>2014</v>
      </c>
      <c r="D10" t="s">
        <v>19</v>
      </c>
      <c r="E10" t="s">
        <v>108</v>
      </c>
      <c r="F10" t="s">
        <v>20</v>
      </c>
      <c r="G10" t="s">
        <v>583</v>
      </c>
      <c r="H10">
        <v>4805</v>
      </c>
      <c r="I10">
        <v>367</v>
      </c>
      <c r="J10">
        <v>4.2</v>
      </c>
      <c r="K10" t="s">
        <v>594</v>
      </c>
      <c r="L10" s="15">
        <v>40087</v>
      </c>
      <c r="M10" t="s">
        <v>557</v>
      </c>
      <c r="N10" t="s">
        <v>564</v>
      </c>
      <c r="O10" t="s">
        <v>109</v>
      </c>
      <c r="P10" t="s">
        <v>568</v>
      </c>
      <c r="Q10">
        <v>1</v>
      </c>
      <c r="R10" s="32"/>
    </row>
    <row r="11" spans="1:19" x14ac:dyDescent="0.3">
      <c r="A11" t="s">
        <v>547</v>
      </c>
      <c r="B11" t="s">
        <v>125</v>
      </c>
      <c r="C11">
        <v>2014</v>
      </c>
      <c r="D11" t="s">
        <v>19</v>
      </c>
      <c r="E11" t="s">
        <v>108</v>
      </c>
      <c r="F11" t="s">
        <v>20</v>
      </c>
      <c r="G11" t="s">
        <v>584</v>
      </c>
      <c r="H11">
        <v>4561</v>
      </c>
      <c r="I11">
        <v>350</v>
      </c>
      <c r="J11">
        <v>5.15</v>
      </c>
      <c r="K11" t="s">
        <v>595</v>
      </c>
      <c r="L11" s="15">
        <v>40087</v>
      </c>
      <c r="M11" t="s">
        <v>558</v>
      </c>
      <c r="N11" t="s">
        <v>564</v>
      </c>
      <c r="O11" t="s">
        <v>109</v>
      </c>
      <c r="P11" t="s">
        <v>569</v>
      </c>
      <c r="Q11">
        <v>1</v>
      </c>
      <c r="R11" s="32"/>
    </row>
    <row r="12" spans="1:19" x14ac:dyDescent="0.3">
      <c r="A12" t="s">
        <v>547</v>
      </c>
      <c r="B12" t="s">
        <v>125</v>
      </c>
      <c r="C12">
        <v>2014</v>
      </c>
      <c r="D12" t="s">
        <v>19</v>
      </c>
      <c r="E12" t="s">
        <v>108</v>
      </c>
      <c r="F12" t="s">
        <v>20</v>
      </c>
      <c r="G12" t="s">
        <v>585</v>
      </c>
      <c r="H12">
        <v>21728</v>
      </c>
      <c r="I12">
        <v>9324</v>
      </c>
      <c r="J12">
        <v>0.7</v>
      </c>
      <c r="L12" s="15">
        <v>40725</v>
      </c>
      <c r="M12" t="s">
        <v>576</v>
      </c>
      <c r="N12" t="s">
        <v>548</v>
      </c>
      <c r="O12" t="s">
        <v>109</v>
      </c>
      <c r="P12" t="s">
        <v>570</v>
      </c>
      <c r="Q12">
        <v>1</v>
      </c>
      <c r="R12" s="32"/>
    </row>
    <row r="13" spans="1:19" x14ac:dyDescent="0.3">
      <c r="A13" t="s">
        <v>547</v>
      </c>
      <c r="B13" t="s">
        <v>125</v>
      </c>
      <c r="C13">
        <v>2014</v>
      </c>
      <c r="D13" t="s">
        <v>19</v>
      </c>
      <c r="E13" t="s">
        <v>108</v>
      </c>
      <c r="F13" t="s">
        <v>20</v>
      </c>
      <c r="G13" t="s">
        <v>586</v>
      </c>
      <c r="H13">
        <v>20095</v>
      </c>
      <c r="I13">
        <v>8666</v>
      </c>
      <c r="J13">
        <v>2.27</v>
      </c>
      <c r="K13" t="s">
        <v>596</v>
      </c>
      <c r="L13" s="15">
        <v>40725</v>
      </c>
      <c r="M13" t="s">
        <v>577</v>
      </c>
      <c r="N13" t="s">
        <v>548</v>
      </c>
      <c r="O13" t="s">
        <v>109</v>
      </c>
      <c r="P13" t="s">
        <v>571</v>
      </c>
      <c r="Q13">
        <v>1</v>
      </c>
      <c r="R13" s="32"/>
    </row>
    <row r="14" spans="1:19" x14ac:dyDescent="0.3">
      <c r="A14" t="s">
        <v>547</v>
      </c>
      <c r="B14" t="s">
        <v>125</v>
      </c>
      <c r="C14">
        <v>2014</v>
      </c>
      <c r="D14" t="s">
        <v>19</v>
      </c>
      <c r="E14" t="s">
        <v>108</v>
      </c>
      <c r="F14" t="s">
        <v>20</v>
      </c>
      <c r="G14" t="s">
        <v>587</v>
      </c>
      <c r="H14">
        <v>18783</v>
      </c>
      <c r="I14">
        <v>8160</v>
      </c>
      <c r="J14">
        <v>2.99</v>
      </c>
      <c r="K14" t="s">
        <v>597</v>
      </c>
      <c r="L14" s="15">
        <v>40725</v>
      </c>
      <c r="M14" t="s">
        <v>578</v>
      </c>
      <c r="N14" t="s">
        <v>548</v>
      </c>
      <c r="O14" t="s">
        <v>109</v>
      </c>
      <c r="P14" t="s">
        <v>572</v>
      </c>
      <c r="Q14">
        <v>1</v>
      </c>
      <c r="R14" s="32"/>
    </row>
    <row r="15" spans="1:19" x14ac:dyDescent="0.3">
      <c r="A15" t="s">
        <v>547</v>
      </c>
      <c r="B15" t="s">
        <v>125</v>
      </c>
      <c r="C15">
        <v>2014</v>
      </c>
      <c r="D15" t="s">
        <v>19</v>
      </c>
      <c r="E15" t="s">
        <v>108</v>
      </c>
      <c r="F15" t="s">
        <v>20</v>
      </c>
      <c r="G15" t="s">
        <v>588</v>
      </c>
      <c r="H15">
        <v>6137</v>
      </c>
      <c r="I15">
        <v>4190</v>
      </c>
      <c r="J15">
        <v>0.56999999999999995</v>
      </c>
      <c r="L15" s="15">
        <v>40725</v>
      </c>
      <c r="M15" t="s">
        <v>576</v>
      </c>
      <c r="N15" t="s">
        <v>579</v>
      </c>
      <c r="O15" t="s">
        <v>109</v>
      </c>
      <c r="P15" t="s">
        <v>573</v>
      </c>
      <c r="Q15">
        <v>1</v>
      </c>
      <c r="R15" s="32"/>
    </row>
    <row r="16" spans="1:19" x14ac:dyDescent="0.3">
      <c r="A16" t="s">
        <v>547</v>
      </c>
      <c r="B16" t="s">
        <v>125</v>
      </c>
      <c r="C16">
        <v>2014</v>
      </c>
      <c r="D16" t="s">
        <v>19</v>
      </c>
      <c r="E16" t="s">
        <v>108</v>
      </c>
      <c r="F16" t="s">
        <v>20</v>
      </c>
      <c r="G16" t="s">
        <v>589</v>
      </c>
      <c r="H16">
        <v>5656</v>
      </c>
      <c r="I16">
        <v>3858</v>
      </c>
      <c r="J16">
        <v>2.66</v>
      </c>
      <c r="K16" t="s">
        <v>598</v>
      </c>
      <c r="L16" s="15">
        <v>40725</v>
      </c>
      <c r="M16" t="s">
        <v>577</v>
      </c>
      <c r="N16" t="s">
        <v>579</v>
      </c>
      <c r="O16" t="s">
        <v>109</v>
      </c>
      <c r="P16" t="s">
        <v>574</v>
      </c>
      <c r="Q16">
        <v>1</v>
      </c>
      <c r="R16" s="32"/>
    </row>
    <row r="17" spans="1:18" x14ac:dyDescent="0.3">
      <c r="A17" t="s">
        <v>547</v>
      </c>
      <c r="B17" t="s">
        <v>125</v>
      </c>
      <c r="C17">
        <v>2014</v>
      </c>
      <c r="D17" t="s">
        <v>19</v>
      </c>
      <c r="E17" t="s">
        <v>108</v>
      </c>
      <c r="F17" t="s">
        <v>20</v>
      </c>
      <c r="G17" t="s">
        <v>590</v>
      </c>
      <c r="H17">
        <v>5275</v>
      </c>
      <c r="I17">
        <v>3582</v>
      </c>
      <c r="J17">
        <v>3.3</v>
      </c>
      <c r="K17" t="s">
        <v>599</v>
      </c>
      <c r="L17" s="15">
        <v>40725</v>
      </c>
      <c r="M17" t="s">
        <v>578</v>
      </c>
      <c r="N17" t="s">
        <v>579</v>
      </c>
      <c r="O17" t="s">
        <v>109</v>
      </c>
      <c r="P17" t="s">
        <v>575</v>
      </c>
      <c r="Q17">
        <v>1</v>
      </c>
      <c r="R17" s="32"/>
    </row>
    <row r="18" spans="1:18" x14ac:dyDescent="0.3">
      <c r="A18" s="5" t="s">
        <v>547</v>
      </c>
      <c r="B18" s="5" t="s">
        <v>639</v>
      </c>
      <c r="C18" s="5">
        <v>2016</v>
      </c>
      <c r="D18" s="5" t="s">
        <v>19</v>
      </c>
      <c r="E18" s="5" t="s">
        <v>108</v>
      </c>
      <c r="F18" s="5" t="s">
        <v>20</v>
      </c>
      <c r="G18" s="5" t="s">
        <v>657</v>
      </c>
      <c r="H18" s="5">
        <v>15155</v>
      </c>
      <c r="I18" s="5">
        <v>13090</v>
      </c>
      <c r="J18" s="5">
        <v>3.56</v>
      </c>
      <c r="K18" s="5"/>
      <c r="L18" s="5"/>
      <c r="M18" s="5" t="s">
        <v>641</v>
      </c>
      <c r="N18" s="5" t="s">
        <v>134</v>
      </c>
      <c r="O18" s="5" t="s">
        <v>109</v>
      </c>
      <c r="P18" s="5" t="s">
        <v>643</v>
      </c>
      <c r="Q18" s="5">
        <v>2</v>
      </c>
      <c r="R18" s="34" t="s">
        <v>661</v>
      </c>
    </row>
    <row r="19" spans="1:18" x14ac:dyDescent="0.3">
      <c r="A19" s="5" t="s">
        <v>547</v>
      </c>
      <c r="B19" s="5" t="s">
        <v>639</v>
      </c>
      <c r="C19" s="5">
        <v>2016</v>
      </c>
      <c r="D19" s="5" t="s">
        <v>19</v>
      </c>
      <c r="E19" s="5" t="s">
        <v>108</v>
      </c>
      <c r="F19" s="5" t="s">
        <v>20</v>
      </c>
      <c r="G19" s="5" t="s">
        <v>658</v>
      </c>
      <c r="H19" s="5">
        <v>15155</v>
      </c>
      <c r="I19" s="5">
        <v>13090</v>
      </c>
      <c r="J19" s="5">
        <v>3.6</v>
      </c>
      <c r="K19" s="5"/>
      <c r="L19" s="5"/>
      <c r="M19" s="5" t="s">
        <v>642</v>
      </c>
      <c r="N19" s="5" t="s">
        <v>134</v>
      </c>
      <c r="O19" s="5" t="s">
        <v>109</v>
      </c>
      <c r="P19" s="13" t="s">
        <v>644</v>
      </c>
      <c r="Q19" s="5">
        <v>2</v>
      </c>
      <c r="R19" s="34"/>
    </row>
    <row r="20" spans="1:18" x14ac:dyDescent="0.3">
      <c r="A20" s="5" t="s">
        <v>547</v>
      </c>
      <c r="B20" s="5" t="s">
        <v>639</v>
      </c>
      <c r="C20" s="5">
        <v>2016</v>
      </c>
      <c r="D20" s="5" t="s">
        <v>19</v>
      </c>
      <c r="E20" s="5" t="s">
        <v>108</v>
      </c>
      <c r="F20" s="5" t="s">
        <v>20</v>
      </c>
      <c r="G20" s="5" t="s">
        <v>653</v>
      </c>
      <c r="H20" s="5">
        <v>2912</v>
      </c>
      <c r="I20" s="5">
        <v>418</v>
      </c>
      <c r="J20" s="5">
        <v>5</v>
      </c>
      <c r="K20" s="5"/>
      <c r="L20" s="5"/>
      <c r="M20" s="5" t="s">
        <v>641</v>
      </c>
      <c r="N20" s="5" t="s">
        <v>564</v>
      </c>
      <c r="O20" s="5" t="s">
        <v>109</v>
      </c>
      <c r="P20" s="5" t="s">
        <v>645</v>
      </c>
      <c r="Q20" s="5">
        <v>2</v>
      </c>
      <c r="R20" s="34"/>
    </row>
    <row r="21" spans="1:18" x14ac:dyDescent="0.3">
      <c r="A21" s="5" t="s">
        <v>547</v>
      </c>
      <c r="B21" s="5" t="s">
        <v>639</v>
      </c>
      <c r="C21" s="5">
        <v>2016</v>
      </c>
      <c r="D21" s="5" t="s">
        <v>19</v>
      </c>
      <c r="E21" s="5" t="s">
        <v>108</v>
      </c>
      <c r="F21" s="5" t="s">
        <v>20</v>
      </c>
      <c r="G21" s="5" t="s">
        <v>654</v>
      </c>
      <c r="H21" s="5">
        <v>2912</v>
      </c>
      <c r="I21" s="5">
        <v>418</v>
      </c>
      <c r="J21" s="5">
        <v>1.95</v>
      </c>
      <c r="K21" s="5"/>
      <c r="L21" s="5"/>
      <c r="M21" s="5" t="s">
        <v>642</v>
      </c>
      <c r="N21" s="5" t="s">
        <v>564</v>
      </c>
      <c r="O21" s="5" t="s">
        <v>109</v>
      </c>
      <c r="P21" s="5" t="s">
        <v>646</v>
      </c>
      <c r="Q21" s="5">
        <v>2</v>
      </c>
      <c r="R21" s="34"/>
    </row>
    <row r="22" spans="1:18" x14ac:dyDescent="0.3">
      <c r="A22" s="5" t="s">
        <v>547</v>
      </c>
      <c r="B22" s="5" t="s">
        <v>639</v>
      </c>
      <c r="C22" s="5">
        <v>2016</v>
      </c>
      <c r="D22" s="5" t="s">
        <v>19</v>
      </c>
      <c r="E22" s="5" t="s">
        <v>108</v>
      </c>
      <c r="F22" s="5" t="s">
        <v>20</v>
      </c>
      <c r="G22" s="5" t="s">
        <v>655</v>
      </c>
      <c r="H22" s="5">
        <v>24934</v>
      </c>
      <c r="I22" s="5">
        <v>11158</v>
      </c>
      <c r="J22" s="5">
        <v>3.34</v>
      </c>
      <c r="K22" s="5"/>
      <c r="L22" s="5"/>
      <c r="M22" s="5" t="s">
        <v>558</v>
      </c>
      <c r="N22" s="5" t="s">
        <v>548</v>
      </c>
      <c r="O22" s="5" t="s">
        <v>109</v>
      </c>
      <c r="P22" s="5" t="s">
        <v>647</v>
      </c>
      <c r="Q22" s="5">
        <v>2</v>
      </c>
      <c r="R22" s="34"/>
    </row>
    <row r="23" spans="1:18" x14ac:dyDescent="0.3">
      <c r="A23" s="5" t="s">
        <v>547</v>
      </c>
      <c r="B23" s="5" t="s">
        <v>639</v>
      </c>
      <c r="C23" s="5">
        <v>2016</v>
      </c>
      <c r="D23" s="5" t="s">
        <v>19</v>
      </c>
      <c r="E23" s="5" t="s">
        <v>108</v>
      </c>
      <c r="F23" s="5" t="s">
        <v>20</v>
      </c>
      <c r="G23" s="5" t="s">
        <v>656</v>
      </c>
      <c r="H23" s="5">
        <v>24934</v>
      </c>
      <c r="I23" s="5">
        <v>11158</v>
      </c>
      <c r="J23" s="5">
        <v>3.73</v>
      </c>
      <c r="K23" s="5"/>
      <c r="L23" s="5"/>
      <c r="M23" s="5" t="s">
        <v>641</v>
      </c>
      <c r="N23" s="5" t="s">
        <v>548</v>
      </c>
      <c r="O23" s="5" t="s">
        <v>109</v>
      </c>
      <c r="P23" s="5" t="s">
        <v>648</v>
      </c>
      <c r="Q23" s="5">
        <v>2</v>
      </c>
      <c r="R23" s="34"/>
    </row>
    <row r="24" spans="1:18" x14ac:dyDescent="0.3">
      <c r="A24" s="5" t="s">
        <v>547</v>
      </c>
      <c r="B24" s="5" t="s">
        <v>639</v>
      </c>
      <c r="C24" s="5">
        <v>2016</v>
      </c>
      <c r="D24" s="5" t="s">
        <v>19</v>
      </c>
      <c r="E24" s="5" t="s">
        <v>108</v>
      </c>
      <c r="F24" s="5" t="s">
        <v>20</v>
      </c>
      <c r="G24" s="5" t="s">
        <v>659</v>
      </c>
      <c r="H24" s="5">
        <v>6470</v>
      </c>
      <c r="I24" s="5">
        <v>4410</v>
      </c>
      <c r="J24" s="5">
        <v>4.76</v>
      </c>
      <c r="K24" s="5"/>
      <c r="L24" s="5"/>
      <c r="M24" s="5" t="s">
        <v>558</v>
      </c>
      <c r="N24" s="5" t="s">
        <v>579</v>
      </c>
      <c r="O24" s="5" t="s">
        <v>109</v>
      </c>
      <c r="P24" s="5" t="s">
        <v>649</v>
      </c>
      <c r="Q24" s="5">
        <v>2</v>
      </c>
      <c r="R24" s="34"/>
    </row>
    <row r="25" spans="1:18" x14ac:dyDescent="0.3">
      <c r="A25" s="5" t="s">
        <v>547</v>
      </c>
      <c r="B25" s="5" t="s">
        <v>639</v>
      </c>
      <c r="C25" s="5">
        <v>2016</v>
      </c>
      <c r="D25" s="5" t="s">
        <v>19</v>
      </c>
      <c r="E25" s="5" t="s">
        <v>108</v>
      </c>
      <c r="F25" s="5" t="s">
        <v>20</v>
      </c>
      <c r="G25" s="5" t="s">
        <v>660</v>
      </c>
      <c r="H25" s="5">
        <v>6470</v>
      </c>
      <c r="I25" s="5">
        <v>4410</v>
      </c>
      <c r="J25" s="5">
        <v>3.76</v>
      </c>
      <c r="K25" s="5"/>
      <c r="L25" s="5"/>
      <c r="M25" s="5" t="s">
        <v>641</v>
      </c>
      <c r="N25" s="5" t="s">
        <v>579</v>
      </c>
      <c r="O25" s="5" t="s">
        <v>109</v>
      </c>
      <c r="P25" s="5" t="s">
        <v>650</v>
      </c>
      <c r="Q25" s="5">
        <v>2</v>
      </c>
      <c r="R25" s="34"/>
    </row>
    <row r="26" spans="1:18" x14ac:dyDescent="0.3">
      <c r="A26" s="5" t="s">
        <v>547</v>
      </c>
      <c r="B26" s="5" t="s">
        <v>639</v>
      </c>
      <c r="C26" s="5">
        <v>2016</v>
      </c>
      <c r="D26" s="5" t="s">
        <v>19</v>
      </c>
      <c r="E26" s="5" t="s">
        <v>108</v>
      </c>
      <c r="F26" s="5" t="s">
        <v>20</v>
      </c>
      <c r="G26" s="5" t="s">
        <v>662</v>
      </c>
      <c r="H26" s="5">
        <v>54080</v>
      </c>
      <c r="I26" s="5">
        <v>21661</v>
      </c>
      <c r="J26" s="5">
        <v>0.86</v>
      </c>
      <c r="K26" s="5"/>
      <c r="L26" s="5"/>
      <c r="M26" s="5" t="s">
        <v>973</v>
      </c>
      <c r="N26" s="5" t="s">
        <v>640</v>
      </c>
      <c r="O26" s="5" t="s">
        <v>109</v>
      </c>
      <c r="P26" s="5" t="s">
        <v>651</v>
      </c>
      <c r="Q26" s="5">
        <v>2</v>
      </c>
      <c r="R26" s="34"/>
    </row>
    <row r="27" spans="1:18" x14ac:dyDescent="0.3">
      <c r="A27" s="5" t="s">
        <v>547</v>
      </c>
      <c r="B27" s="5" t="s">
        <v>639</v>
      </c>
      <c r="C27" s="5">
        <v>2016</v>
      </c>
      <c r="D27" s="5" t="s">
        <v>19</v>
      </c>
      <c r="E27" s="5" t="s">
        <v>108</v>
      </c>
      <c r="F27" s="5" t="s">
        <v>20</v>
      </c>
      <c r="G27" s="5" t="s">
        <v>663</v>
      </c>
      <c r="H27" s="5">
        <v>54080</v>
      </c>
      <c r="I27" s="5">
        <v>21661</v>
      </c>
      <c r="J27" s="5">
        <v>1.44</v>
      </c>
      <c r="K27" s="5"/>
      <c r="L27" s="5"/>
      <c r="M27" s="5" t="s">
        <v>556</v>
      </c>
      <c r="N27" s="5" t="s">
        <v>640</v>
      </c>
      <c r="O27" s="5" t="s">
        <v>109</v>
      </c>
      <c r="P27" s="5" t="s">
        <v>652</v>
      </c>
      <c r="Q27" s="5">
        <v>2</v>
      </c>
      <c r="R27" s="34"/>
    </row>
  </sheetData>
  <mergeCells count="2">
    <mergeCell ref="R2:R17"/>
    <mergeCell ref="R18:R27"/>
  </mergeCells>
  <phoneticPr fontId="5" type="noConversion"/>
  <hyperlinks>
    <hyperlink ref="P19" r:id="rId1" xr:uid="{906B5085-8A65-44A9-98E7-8531CB7C2AD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F1373-D087-4892-8E16-95D109F7F4AD}">
  <dimension ref="A1:F89"/>
  <sheetViews>
    <sheetView topLeftCell="A55" zoomScale="70" zoomScaleNormal="70" workbookViewId="0">
      <selection activeCell="B79" sqref="B79"/>
    </sheetView>
  </sheetViews>
  <sheetFormatPr defaultRowHeight="14.4" x14ac:dyDescent="0.3"/>
  <cols>
    <col min="1" max="1" width="76" customWidth="1"/>
    <col min="2" max="2" width="12.33203125" customWidth="1"/>
    <col min="3" max="3" width="17.88671875" customWidth="1"/>
    <col min="5" max="5" width="168.5546875" customWidth="1"/>
  </cols>
  <sheetData>
    <row r="1" spans="1:6" x14ac:dyDescent="0.3">
      <c r="A1" s="3" t="s">
        <v>71</v>
      </c>
      <c r="B1" s="3" t="s">
        <v>213</v>
      </c>
      <c r="C1" s="3" t="s">
        <v>2</v>
      </c>
      <c r="D1" s="3" t="s">
        <v>209</v>
      </c>
      <c r="E1" s="3" t="s">
        <v>214</v>
      </c>
      <c r="F1" s="3" t="s">
        <v>10</v>
      </c>
    </row>
    <row r="2" spans="1:6" x14ac:dyDescent="0.3">
      <c r="A2" t="s">
        <v>216</v>
      </c>
      <c r="B2">
        <v>2010</v>
      </c>
      <c r="C2" t="s">
        <v>19</v>
      </c>
      <c r="D2" t="s">
        <v>0</v>
      </c>
      <c r="E2" t="s">
        <v>211</v>
      </c>
    </row>
    <row r="3" spans="1:6" x14ac:dyDescent="0.3">
      <c r="A3" t="s">
        <v>217</v>
      </c>
      <c r="B3">
        <v>2011</v>
      </c>
      <c r="C3" t="s">
        <v>19</v>
      </c>
      <c r="D3" t="s">
        <v>210</v>
      </c>
    </row>
    <row r="4" spans="1:6" x14ac:dyDescent="0.3">
      <c r="A4" t="s">
        <v>218</v>
      </c>
      <c r="B4">
        <v>2012</v>
      </c>
      <c r="C4" t="s">
        <v>19</v>
      </c>
      <c r="D4" t="s">
        <v>210</v>
      </c>
    </row>
    <row r="5" spans="1:6" x14ac:dyDescent="0.3">
      <c r="A5" t="s">
        <v>219</v>
      </c>
      <c r="B5">
        <v>2013</v>
      </c>
      <c r="C5" t="s">
        <v>19</v>
      </c>
      <c r="D5" t="s">
        <v>0</v>
      </c>
      <c r="E5" t="s">
        <v>212</v>
      </c>
    </row>
    <row r="6" spans="1:6" x14ac:dyDescent="0.3">
      <c r="A6" t="s">
        <v>220</v>
      </c>
      <c r="B6">
        <v>2014</v>
      </c>
      <c r="C6" t="s">
        <v>19</v>
      </c>
      <c r="D6" t="s">
        <v>210</v>
      </c>
    </row>
    <row r="7" spans="1:6" x14ac:dyDescent="0.3">
      <c r="A7" t="s">
        <v>221</v>
      </c>
      <c r="B7">
        <v>2015</v>
      </c>
      <c r="C7" t="s">
        <v>19</v>
      </c>
      <c r="D7" t="s">
        <v>210</v>
      </c>
    </row>
    <row r="8" spans="1:6" x14ac:dyDescent="0.3">
      <c r="A8" t="s">
        <v>222</v>
      </c>
      <c r="B8">
        <v>2016</v>
      </c>
      <c r="C8" t="s">
        <v>19</v>
      </c>
      <c r="D8" t="s">
        <v>210</v>
      </c>
    </row>
    <row r="9" spans="1:6" x14ac:dyDescent="0.3">
      <c r="A9" t="s">
        <v>223</v>
      </c>
      <c r="B9">
        <v>2017</v>
      </c>
      <c r="C9" t="s">
        <v>19</v>
      </c>
      <c r="D9" t="s">
        <v>210</v>
      </c>
    </row>
    <row r="10" spans="1:6" x14ac:dyDescent="0.3">
      <c r="A10" t="s">
        <v>224</v>
      </c>
      <c r="B10">
        <v>2010</v>
      </c>
      <c r="C10" t="s">
        <v>215</v>
      </c>
      <c r="D10" t="s">
        <v>210</v>
      </c>
    </row>
    <row r="11" spans="1:6" x14ac:dyDescent="0.3">
      <c r="A11" t="s">
        <v>225</v>
      </c>
      <c r="B11">
        <v>2012</v>
      </c>
      <c r="C11" t="s">
        <v>215</v>
      </c>
      <c r="D11" t="s">
        <v>210</v>
      </c>
    </row>
    <row r="12" spans="1:6" x14ac:dyDescent="0.3">
      <c r="A12" t="s">
        <v>226</v>
      </c>
      <c r="B12">
        <v>2013</v>
      </c>
      <c r="C12" t="s">
        <v>215</v>
      </c>
      <c r="D12" t="s">
        <v>210</v>
      </c>
    </row>
    <row r="13" spans="1:6" x14ac:dyDescent="0.3">
      <c r="A13" t="s">
        <v>227</v>
      </c>
      <c r="B13">
        <v>2014</v>
      </c>
      <c r="C13" t="s">
        <v>215</v>
      </c>
      <c r="D13" t="s">
        <v>210</v>
      </c>
    </row>
    <row r="14" spans="1:6" x14ac:dyDescent="0.3">
      <c r="A14" t="s">
        <v>228</v>
      </c>
      <c r="B14">
        <v>2015</v>
      </c>
      <c r="C14" t="s">
        <v>215</v>
      </c>
      <c r="D14" t="s">
        <v>210</v>
      </c>
    </row>
    <row r="15" spans="1:6" x14ac:dyDescent="0.3">
      <c r="A15" t="s">
        <v>229</v>
      </c>
      <c r="B15">
        <v>2010</v>
      </c>
      <c r="C15" t="s">
        <v>19</v>
      </c>
      <c r="D15" t="s">
        <v>210</v>
      </c>
    </row>
    <row r="16" spans="1:6" x14ac:dyDescent="0.3">
      <c r="A16" t="s">
        <v>230</v>
      </c>
      <c r="B16">
        <v>2011</v>
      </c>
      <c r="C16" t="s">
        <v>19</v>
      </c>
      <c r="D16" t="s">
        <v>210</v>
      </c>
    </row>
    <row r="17" spans="1:5" x14ac:dyDescent="0.3">
      <c r="A17" t="s">
        <v>231</v>
      </c>
      <c r="B17">
        <v>2012</v>
      </c>
      <c r="C17" t="s">
        <v>19</v>
      </c>
      <c r="D17" t="s">
        <v>210</v>
      </c>
    </row>
    <row r="18" spans="1:5" x14ac:dyDescent="0.3">
      <c r="A18" t="s">
        <v>232</v>
      </c>
      <c r="B18">
        <v>2013</v>
      </c>
      <c r="C18" t="s">
        <v>19</v>
      </c>
      <c r="D18" t="s">
        <v>210</v>
      </c>
    </row>
    <row r="19" spans="1:5" x14ac:dyDescent="0.3">
      <c r="A19" t="s">
        <v>233</v>
      </c>
      <c r="B19">
        <v>2014</v>
      </c>
      <c r="C19" t="s">
        <v>19</v>
      </c>
      <c r="D19" t="s">
        <v>210</v>
      </c>
    </row>
    <row r="20" spans="1:5" x14ac:dyDescent="0.3">
      <c r="A20" t="s">
        <v>234</v>
      </c>
      <c r="B20">
        <v>2015</v>
      </c>
      <c r="C20" t="s">
        <v>19</v>
      </c>
      <c r="D20" t="s">
        <v>210</v>
      </c>
    </row>
    <row r="21" spans="1:5" x14ac:dyDescent="0.3">
      <c r="A21" t="s">
        <v>235</v>
      </c>
      <c r="B21">
        <v>2016</v>
      </c>
      <c r="C21" t="s">
        <v>19</v>
      </c>
      <c r="D21" t="s">
        <v>210</v>
      </c>
    </row>
    <row r="22" spans="1:5" x14ac:dyDescent="0.3">
      <c r="A22" t="s">
        <v>236</v>
      </c>
      <c r="B22">
        <v>2017</v>
      </c>
      <c r="C22" t="s">
        <v>19</v>
      </c>
      <c r="D22" t="s">
        <v>210</v>
      </c>
    </row>
    <row r="23" spans="1:5" x14ac:dyDescent="0.3">
      <c r="A23" t="s">
        <v>237</v>
      </c>
      <c r="B23">
        <v>2010</v>
      </c>
      <c r="C23" t="s">
        <v>238</v>
      </c>
      <c r="D23" t="s">
        <v>0</v>
      </c>
      <c r="E23" t="s">
        <v>239</v>
      </c>
    </row>
    <row r="24" spans="1:5" x14ac:dyDescent="0.3">
      <c r="A24" t="s">
        <v>240</v>
      </c>
      <c r="B24">
        <v>2011</v>
      </c>
      <c r="C24" t="s">
        <v>241</v>
      </c>
      <c r="D24" t="s">
        <v>0</v>
      </c>
      <c r="E24" t="s">
        <v>242</v>
      </c>
    </row>
    <row r="25" spans="1:5" x14ac:dyDescent="0.3">
      <c r="A25" t="s">
        <v>243</v>
      </c>
      <c r="B25">
        <v>2011</v>
      </c>
      <c r="C25" t="s">
        <v>19</v>
      </c>
      <c r="D25" t="s">
        <v>0</v>
      </c>
      <c r="E25" t="s">
        <v>211</v>
      </c>
    </row>
    <row r="26" spans="1:5" x14ac:dyDescent="0.3">
      <c r="A26" t="s">
        <v>244</v>
      </c>
      <c r="B26">
        <v>2011</v>
      </c>
      <c r="C26" t="s">
        <v>238</v>
      </c>
      <c r="D26" t="s">
        <v>0</v>
      </c>
      <c r="E26" t="s">
        <v>245</v>
      </c>
    </row>
    <row r="27" spans="1:5" x14ac:dyDescent="0.3">
      <c r="A27" t="s">
        <v>246</v>
      </c>
      <c r="B27">
        <v>2011</v>
      </c>
      <c r="C27" t="s">
        <v>248</v>
      </c>
      <c r="D27" t="s">
        <v>0</v>
      </c>
      <c r="E27" t="s">
        <v>247</v>
      </c>
    </row>
    <row r="28" spans="1:5" x14ac:dyDescent="0.3">
      <c r="A28" t="s">
        <v>252</v>
      </c>
      <c r="B28">
        <v>2011</v>
      </c>
      <c r="C28" t="s">
        <v>215</v>
      </c>
      <c r="D28" t="s">
        <v>0</v>
      </c>
      <c r="E28" t="s">
        <v>253</v>
      </c>
    </row>
    <row r="29" spans="1:5" x14ac:dyDescent="0.3">
      <c r="A29" t="s">
        <v>254</v>
      </c>
      <c r="B29">
        <v>2011</v>
      </c>
      <c r="C29" t="s">
        <v>215</v>
      </c>
      <c r="D29" t="s">
        <v>210</v>
      </c>
    </row>
    <row r="30" spans="1:5" x14ac:dyDescent="0.3">
      <c r="A30" t="s">
        <v>280</v>
      </c>
      <c r="B30">
        <v>2012</v>
      </c>
      <c r="C30" t="s">
        <v>215</v>
      </c>
      <c r="D30" t="s">
        <v>210</v>
      </c>
    </row>
    <row r="31" spans="1:5" x14ac:dyDescent="0.3">
      <c r="A31" t="s">
        <v>281</v>
      </c>
      <c r="B31">
        <v>2013</v>
      </c>
      <c r="C31" t="s">
        <v>215</v>
      </c>
      <c r="D31" t="s">
        <v>210</v>
      </c>
    </row>
    <row r="32" spans="1:5" x14ac:dyDescent="0.3">
      <c r="A32" t="s">
        <v>302</v>
      </c>
      <c r="B32">
        <v>2014</v>
      </c>
      <c r="C32" t="s">
        <v>215</v>
      </c>
      <c r="D32" t="s">
        <v>210</v>
      </c>
      <c r="E32" t="s">
        <v>303</v>
      </c>
    </row>
    <row r="33" spans="1:6" x14ac:dyDescent="0.3">
      <c r="A33" t="s">
        <v>305</v>
      </c>
      <c r="B33">
        <v>2011</v>
      </c>
      <c r="C33" t="s">
        <v>19</v>
      </c>
      <c r="D33" t="s">
        <v>210</v>
      </c>
      <c r="E33" s="32" t="s">
        <v>323</v>
      </c>
    </row>
    <row r="34" spans="1:6" x14ac:dyDescent="0.3">
      <c r="A34" t="s">
        <v>322</v>
      </c>
      <c r="B34">
        <v>2012</v>
      </c>
      <c r="C34" t="s">
        <v>19</v>
      </c>
      <c r="D34" t="s">
        <v>210</v>
      </c>
      <c r="E34" s="32"/>
    </row>
    <row r="35" spans="1:6" x14ac:dyDescent="0.3">
      <c r="A35" t="s">
        <v>324</v>
      </c>
      <c r="B35">
        <v>2012</v>
      </c>
      <c r="C35" t="s">
        <v>241</v>
      </c>
      <c r="D35" t="s">
        <v>327</v>
      </c>
      <c r="E35" t="s">
        <v>325</v>
      </c>
      <c r="F35" t="s">
        <v>326</v>
      </c>
    </row>
    <row r="36" spans="1:6" x14ac:dyDescent="0.3">
      <c r="A36" t="s">
        <v>350</v>
      </c>
      <c r="B36">
        <v>2012</v>
      </c>
      <c r="C36" t="s">
        <v>19</v>
      </c>
      <c r="D36" t="s">
        <v>210</v>
      </c>
      <c r="E36" s="32" t="s">
        <v>351</v>
      </c>
    </row>
    <row r="37" spans="1:6" x14ac:dyDescent="0.3">
      <c r="A37" t="s">
        <v>350</v>
      </c>
      <c r="B37">
        <v>2014</v>
      </c>
      <c r="C37" t="s">
        <v>19</v>
      </c>
      <c r="D37" t="s">
        <v>210</v>
      </c>
      <c r="E37" s="32"/>
    </row>
    <row r="38" spans="1:6" x14ac:dyDescent="0.3">
      <c r="A38" t="s">
        <v>352</v>
      </c>
      <c r="B38">
        <v>2012</v>
      </c>
      <c r="C38" t="s">
        <v>238</v>
      </c>
      <c r="D38" t="s">
        <v>0</v>
      </c>
      <c r="E38" t="s">
        <v>353</v>
      </c>
    </row>
    <row r="39" spans="1:6" x14ac:dyDescent="0.3">
      <c r="A39" t="s">
        <v>354</v>
      </c>
      <c r="B39">
        <v>2012</v>
      </c>
      <c r="C39" t="s">
        <v>215</v>
      </c>
      <c r="D39" t="s">
        <v>210</v>
      </c>
    </row>
    <row r="40" spans="1:6" x14ac:dyDescent="0.3">
      <c r="A40" t="s">
        <v>383</v>
      </c>
      <c r="B40">
        <v>2013</v>
      </c>
      <c r="C40" t="s">
        <v>215</v>
      </c>
      <c r="D40" t="s">
        <v>210</v>
      </c>
      <c r="E40" t="s">
        <v>392</v>
      </c>
    </row>
    <row r="41" spans="1:6" x14ac:dyDescent="0.3">
      <c r="A41" t="s">
        <v>405</v>
      </c>
      <c r="B41">
        <v>2014</v>
      </c>
      <c r="C41" t="s">
        <v>215</v>
      </c>
      <c r="D41" t="s">
        <v>210</v>
      </c>
      <c r="E41" t="s">
        <v>406</v>
      </c>
    </row>
    <row r="42" spans="1:6" x14ac:dyDescent="0.3">
      <c r="A42" t="s">
        <v>402</v>
      </c>
      <c r="B42">
        <v>2014</v>
      </c>
      <c r="C42" t="s">
        <v>19</v>
      </c>
      <c r="D42" t="s">
        <v>0</v>
      </c>
      <c r="E42" t="s">
        <v>403</v>
      </c>
      <c r="F42" t="s">
        <v>404</v>
      </c>
    </row>
    <row r="43" spans="1:6" x14ac:dyDescent="0.3">
      <c r="A43" t="s">
        <v>433</v>
      </c>
      <c r="B43">
        <v>2013</v>
      </c>
      <c r="C43" t="s">
        <v>241</v>
      </c>
      <c r="D43" t="s">
        <v>0</v>
      </c>
      <c r="E43" t="s">
        <v>242</v>
      </c>
    </row>
    <row r="44" spans="1:6" x14ac:dyDescent="0.3">
      <c r="A44" t="s">
        <v>402</v>
      </c>
      <c r="B44">
        <v>2014</v>
      </c>
      <c r="C44" t="s">
        <v>19</v>
      </c>
      <c r="D44" t="s">
        <v>0</v>
      </c>
      <c r="E44" t="s">
        <v>403</v>
      </c>
      <c r="F44" t="s">
        <v>404</v>
      </c>
    </row>
    <row r="45" spans="1:6" x14ac:dyDescent="0.3">
      <c r="A45" t="s">
        <v>434</v>
      </c>
      <c r="B45">
        <v>2014</v>
      </c>
      <c r="C45" t="s">
        <v>372</v>
      </c>
      <c r="D45" t="s">
        <v>210</v>
      </c>
    </row>
    <row r="46" spans="1:6" x14ac:dyDescent="0.3">
      <c r="A46" t="s">
        <v>452</v>
      </c>
      <c r="B46">
        <v>2015</v>
      </c>
      <c r="C46" t="s">
        <v>372</v>
      </c>
      <c r="D46" t="s">
        <v>210</v>
      </c>
    </row>
    <row r="47" spans="1:6" x14ac:dyDescent="0.3">
      <c r="A47" t="s">
        <v>451</v>
      </c>
      <c r="B47">
        <v>2016</v>
      </c>
      <c r="C47" t="s">
        <v>372</v>
      </c>
      <c r="D47" t="s">
        <v>210</v>
      </c>
    </row>
    <row r="48" spans="1:6" x14ac:dyDescent="0.3">
      <c r="A48" t="s">
        <v>458</v>
      </c>
      <c r="B48">
        <v>2017</v>
      </c>
      <c r="C48" t="s">
        <v>372</v>
      </c>
      <c r="D48" t="s">
        <v>210</v>
      </c>
    </row>
    <row r="49" spans="1:6" x14ac:dyDescent="0.3">
      <c r="A49" t="s">
        <v>485</v>
      </c>
      <c r="B49">
        <v>2013</v>
      </c>
      <c r="C49" t="s">
        <v>19</v>
      </c>
      <c r="D49" t="s">
        <v>210</v>
      </c>
    </row>
    <row r="50" spans="1:6" x14ac:dyDescent="0.3">
      <c r="A50" t="s">
        <v>486</v>
      </c>
      <c r="B50">
        <v>2014</v>
      </c>
      <c r="C50" t="s">
        <v>19</v>
      </c>
      <c r="D50" t="s">
        <v>210</v>
      </c>
    </row>
    <row r="51" spans="1:6" x14ac:dyDescent="0.3">
      <c r="A51" t="s">
        <v>496</v>
      </c>
      <c r="B51">
        <v>2013</v>
      </c>
      <c r="C51" t="s">
        <v>19</v>
      </c>
      <c r="D51" t="s">
        <v>0</v>
      </c>
      <c r="E51" t="s">
        <v>498</v>
      </c>
      <c r="F51" t="s">
        <v>497</v>
      </c>
    </row>
    <row r="52" spans="1:6" x14ac:dyDescent="0.3">
      <c r="A52" t="s">
        <v>499</v>
      </c>
      <c r="B52">
        <v>2013</v>
      </c>
      <c r="C52" t="s">
        <v>19</v>
      </c>
      <c r="D52" t="s">
        <v>0</v>
      </c>
      <c r="E52" t="s">
        <v>501</v>
      </c>
      <c r="F52" t="s">
        <v>500</v>
      </c>
    </row>
    <row r="53" spans="1:6" x14ac:dyDescent="0.3">
      <c r="A53" t="s">
        <v>502</v>
      </c>
      <c r="B53">
        <v>2013</v>
      </c>
      <c r="C53" t="s">
        <v>19</v>
      </c>
      <c r="D53" t="s">
        <v>0</v>
      </c>
      <c r="E53" s="32" t="s">
        <v>725</v>
      </c>
      <c r="F53" t="s">
        <v>503</v>
      </c>
    </row>
    <row r="54" spans="1:6" x14ac:dyDescent="0.3">
      <c r="A54" t="s">
        <v>504</v>
      </c>
      <c r="B54">
        <v>2013</v>
      </c>
      <c r="C54" t="s">
        <v>19</v>
      </c>
      <c r="D54" t="s">
        <v>0</v>
      </c>
      <c r="E54" s="32"/>
      <c r="F54" t="s">
        <v>505</v>
      </c>
    </row>
    <row r="55" spans="1:6" x14ac:dyDescent="0.3">
      <c r="A55" t="s">
        <v>506</v>
      </c>
      <c r="B55">
        <v>2013</v>
      </c>
      <c r="C55" t="s">
        <v>19</v>
      </c>
      <c r="D55" t="s">
        <v>0</v>
      </c>
      <c r="E55" s="32"/>
      <c r="F55" s="14" t="s">
        <v>508</v>
      </c>
    </row>
    <row r="56" spans="1:6" x14ac:dyDescent="0.3">
      <c r="A56" t="s">
        <v>507</v>
      </c>
      <c r="B56">
        <v>2013</v>
      </c>
      <c r="C56" t="s">
        <v>19</v>
      </c>
      <c r="D56" t="s">
        <v>0</v>
      </c>
      <c r="E56" s="32"/>
      <c r="F56" t="s">
        <v>509</v>
      </c>
    </row>
    <row r="57" spans="1:6" x14ac:dyDescent="0.3">
      <c r="A57" t="s">
        <v>531</v>
      </c>
      <c r="B57">
        <v>2013</v>
      </c>
      <c r="C57" t="s">
        <v>19</v>
      </c>
      <c r="D57" t="s">
        <v>210</v>
      </c>
    </row>
    <row r="58" spans="1:6" x14ac:dyDescent="0.3">
      <c r="A58" t="s">
        <v>532</v>
      </c>
      <c r="B58">
        <v>2013</v>
      </c>
      <c r="C58" t="s">
        <v>19</v>
      </c>
      <c r="D58" t="s">
        <v>210</v>
      </c>
    </row>
    <row r="59" spans="1:6" x14ac:dyDescent="0.3">
      <c r="A59" t="s">
        <v>533</v>
      </c>
      <c r="B59">
        <v>2016</v>
      </c>
      <c r="C59" t="s">
        <v>19</v>
      </c>
      <c r="D59" t="s">
        <v>210</v>
      </c>
    </row>
    <row r="60" spans="1:6" x14ac:dyDescent="0.3">
      <c r="A60" t="s">
        <v>543</v>
      </c>
      <c r="B60">
        <v>2014</v>
      </c>
      <c r="C60" t="s">
        <v>19</v>
      </c>
      <c r="D60" t="s">
        <v>210</v>
      </c>
    </row>
    <row r="61" spans="1:6" x14ac:dyDescent="0.3">
      <c r="A61" t="s">
        <v>544</v>
      </c>
      <c r="B61">
        <v>2014</v>
      </c>
      <c r="C61" t="s">
        <v>19</v>
      </c>
      <c r="D61" t="s">
        <v>0</v>
      </c>
      <c r="E61" t="s">
        <v>545</v>
      </c>
    </row>
    <row r="62" spans="1:6" x14ac:dyDescent="0.3">
      <c r="A62" t="s">
        <v>632</v>
      </c>
      <c r="B62">
        <v>2016</v>
      </c>
      <c r="C62" t="s">
        <v>19</v>
      </c>
      <c r="D62" t="s">
        <v>210</v>
      </c>
    </row>
    <row r="63" spans="1:6" x14ac:dyDescent="0.3">
      <c r="A63" t="s">
        <v>546</v>
      </c>
      <c r="B63">
        <v>2014</v>
      </c>
      <c r="C63" t="s">
        <v>19</v>
      </c>
      <c r="D63" t="s">
        <v>210</v>
      </c>
    </row>
    <row r="64" spans="1:6" x14ac:dyDescent="0.3">
      <c r="A64" t="s">
        <v>638</v>
      </c>
      <c r="B64">
        <v>2016</v>
      </c>
      <c r="C64" t="s">
        <v>19</v>
      </c>
      <c r="D64" t="s">
        <v>210</v>
      </c>
    </row>
    <row r="65" spans="1:6" x14ac:dyDescent="0.3">
      <c r="A65" t="s">
        <v>600</v>
      </c>
      <c r="B65">
        <v>2015</v>
      </c>
      <c r="C65" t="s">
        <v>215</v>
      </c>
      <c r="D65" t="s">
        <v>210</v>
      </c>
    </row>
    <row r="66" spans="1:6" x14ac:dyDescent="0.3">
      <c r="A66" t="s">
        <v>629</v>
      </c>
      <c r="B66">
        <v>2015</v>
      </c>
      <c r="C66" t="s">
        <v>241</v>
      </c>
      <c r="D66" t="s">
        <v>0</v>
      </c>
      <c r="E66" t="s">
        <v>630</v>
      </c>
    </row>
    <row r="67" spans="1:6" x14ac:dyDescent="0.3">
      <c r="A67" t="s">
        <v>631</v>
      </c>
      <c r="B67">
        <v>2014</v>
      </c>
      <c r="C67" t="s">
        <v>215</v>
      </c>
      <c r="D67" t="s">
        <v>210</v>
      </c>
    </row>
    <row r="68" spans="1:6" x14ac:dyDescent="0.3">
      <c r="A68" t="s">
        <v>705</v>
      </c>
      <c r="B68">
        <v>2014</v>
      </c>
      <c r="C68" t="s">
        <v>215</v>
      </c>
      <c r="D68" t="s">
        <v>210</v>
      </c>
    </row>
    <row r="69" spans="1:6" x14ac:dyDescent="0.3">
      <c r="A69" t="s">
        <v>706</v>
      </c>
      <c r="B69">
        <v>2014</v>
      </c>
      <c r="C69" t="s">
        <v>19</v>
      </c>
      <c r="D69" t="s">
        <v>210</v>
      </c>
    </row>
    <row r="70" spans="1:6" x14ac:dyDescent="0.3">
      <c r="A70" t="s">
        <v>706</v>
      </c>
      <c r="B70">
        <v>2015</v>
      </c>
      <c r="C70" t="s">
        <v>19</v>
      </c>
      <c r="D70" t="s">
        <v>0</v>
      </c>
    </row>
    <row r="71" spans="1:6" x14ac:dyDescent="0.3">
      <c r="A71" t="s">
        <v>718</v>
      </c>
      <c r="B71">
        <v>2014</v>
      </c>
      <c r="C71" t="s">
        <v>372</v>
      </c>
      <c r="D71" t="s">
        <v>210</v>
      </c>
    </row>
    <row r="72" spans="1:6" x14ac:dyDescent="0.3">
      <c r="A72" t="s">
        <v>723</v>
      </c>
      <c r="B72">
        <v>2015</v>
      </c>
      <c r="C72" t="s">
        <v>19</v>
      </c>
      <c r="D72" t="s">
        <v>0</v>
      </c>
      <c r="E72" s="31" t="s">
        <v>731</v>
      </c>
      <c r="F72" t="s">
        <v>721</v>
      </c>
    </row>
    <row r="73" spans="1:6" x14ac:dyDescent="0.3">
      <c r="A73" t="s">
        <v>724</v>
      </c>
      <c r="B73">
        <v>2016</v>
      </c>
      <c r="C73" t="s">
        <v>19</v>
      </c>
      <c r="D73" t="s">
        <v>0</v>
      </c>
      <c r="E73" s="31"/>
      <c r="F73" t="s">
        <v>722</v>
      </c>
    </row>
    <row r="74" spans="1:6" x14ac:dyDescent="0.3">
      <c r="A74" t="s">
        <v>726</v>
      </c>
      <c r="B74">
        <v>2015</v>
      </c>
      <c r="C74" t="s">
        <v>19</v>
      </c>
      <c r="D74" t="s">
        <v>0</v>
      </c>
      <c r="E74" s="31"/>
      <c r="F74" t="s">
        <v>728</v>
      </c>
    </row>
    <row r="75" spans="1:6" x14ac:dyDescent="0.3">
      <c r="A75" t="s">
        <v>730</v>
      </c>
      <c r="B75">
        <v>2015</v>
      </c>
      <c r="C75" t="s">
        <v>19</v>
      </c>
      <c r="D75" t="s">
        <v>0</v>
      </c>
      <c r="E75" s="31"/>
      <c r="F75" t="s">
        <v>727</v>
      </c>
    </row>
    <row r="76" spans="1:6" x14ac:dyDescent="0.3">
      <c r="A76" t="s">
        <v>732</v>
      </c>
      <c r="B76">
        <v>2015</v>
      </c>
      <c r="C76" t="s">
        <v>19</v>
      </c>
      <c r="D76" t="s">
        <v>0</v>
      </c>
      <c r="E76" s="31"/>
      <c r="F76" t="s">
        <v>729</v>
      </c>
    </row>
    <row r="77" spans="1:6" x14ac:dyDescent="0.3">
      <c r="A77" t="s">
        <v>733</v>
      </c>
      <c r="B77">
        <v>2015</v>
      </c>
      <c r="C77" t="s">
        <v>238</v>
      </c>
      <c r="D77" t="s">
        <v>0</v>
      </c>
      <c r="E77" t="s">
        <v>353</v>
      </c>
      <c r="F77" t="s">
        <v>734</v>
      </c>
    </row>
    <row r="78" spans="1:6" x14ac:dyDescent="0.3">
      <c r="A78" t="s">
        <v>749</v>
      </c>
      <c r="B78">
        <v>2016</v>
      </c>
      <c r="C78" t="s">
        <v>19</v>
      </c>
      <c r="D78" t="s">
        <v>0</v>
      </c>
      <c r="E78" t="s">
        <v>752</v>
      </c>
      <c r="F78" t="s">
        <v>751</v>
      </c>
    </row>
    <row r="79" spans="1:6" x14ac:dyDescent="0.3">
      <c r="A79" t="s">
        <v>750</v>
      </c>
      <c r="B79">
        <v>2016</v>
      </c>
      <c r="C79" t="s">
        <v>19</v>
      </c>
      <c r="D79" t="s">
        <v>210</v>
      </c>
    </row>
    <row r="80" spans="1:6" x14ac:dyDescent="0.3">
      <c r="A80" t="s">
        <v>774</v>
      </c>
      <c r="B80">
        <v>2016</v>
      </c>
      <c r="C80" t="s">
        <v>19</v>
      </c>
      <c r="D80" t="s">
        <v>0</v>
      </c>
      <c r="E80" s="31" t="s">
        <v>731</v>
      </c>
      <c r="F80" t="s">
        <v>776</v>
      </c>
    </row>
    <row r="81" spans="1:6" x14ac:dyDescent="0.3">
      <c r="A81" t="s">
        <v>775</v>
      </c>
      <c r="B81">
        <v>2016</v>
      </c>
      <c r="C81" t="s">
        <v>19</v>
      </c>
      <c r="D81" t="s">
        <v>0</v>
      </c>
      <c r="E81" s="31"/>
      <c r="F81" t="s">
        <v>777</v>
      </c>
    </row>
    <row r="82" spans="1:6" x14ac:dyDescent="0.3">
      <c r="A82" t="s">
        <v>724</v>
      </c>
      <c r="B82">
        <v>2016</v>
      </c>
      <c r="C82" t="s">
        <v>19</v>
      </c>
      <c r="D82" t="s">
        <v>0</v>
      </c>
      <c r="E82" s="31"/>
      <c r="F82" t="s">
        <v>722</v>
      </c>
    </row>
    <row r="83" spans="1:6" x14ac:dyDescent="0.3">
      <c r="A83" t="s">
        <v>778</v>
      </c>
      <c r="B83">
        <v>2016</v>
      </c>
      <c r="C83" t="s">
        <v>19</v>
      </c>
      <c r="D83" t="s">
        <v>0</v>
      </c>
      <c r="E83" s="31"/>
      <c r="F83" t="s">
        <v>777</v>
      </c>
    </row>
    <row r="84" spans="1:6" x14ac:dyDescent="0.3">
      <c r="A84" t="s">
        <v>779</v>
      </c>
      <c r="B84">
        <v>2016</v>
      </c>
      <c r="C84" t="s">
        <v>19</v>
      </c>
      <c r="D84" t="s">
        <v>0</v>
      </c>
      <c r="E84" s="31"/>
      <c r="F84" t="s">
        <v>780</v>
      </c>
    </row>
    <row r="85" spans="1:6" x14ac:dyDescent="0.3">
      <c r="A85" t="s">
        <v>781</v>
      </c>
      <c r="B85">
        <v>2016</v>
      </c>
      <c r="C85" t="s">
        <v>372</v>
      </c>
      <c r="D85" t="s">
        <v>210</v>
      </c>
    </row>
    <row r="86" spans="1:6" x14ac:dyDescent="0.3">
      <c r="A86" t="s">
        <v>786</v>
      </c>
      <c r="B86">
        <v>2018</v>
      </c>
      <c r="C86" t="s">
        <v>372</v>
      </c>
      <c r="D86" t="s">
        <v>210</v>
      </c>
    </row>
    <row r="87" spans="1:6" x14ac:dyDescent="0.3">
      <c r="A87" t="s">
        <v>808</v>
      </c>
      <c r="B87">
        <v>2018</v>
      </c>
      <c r="C87" t="s">
        <v>372</v>
      </c>
      <c r="D87" t="s">
        <v>210</v>
      </c>
    </row>
    <row r="88" spans="1:6" x14ac:dyDescent="0.3">
      <c r="A88" t="s">
        <v>809</v>
      </c>
      <c r="B88">
        <v>2017</v>
      </c>
      <c r="C88" t="s">
        <v>372</v>
      </c>
      <c r="D88" t="s">
        <v>210</v>
      </c>
    </row>
    <row r="89" spans="1:6" x14ac:dyDescent="0.3">
      <c r="A89" t="s">
        <v>810</v>
      </c>
      <c r="B89">
        <v>2017</v>
      </c>
      <c r="C89" t="s">
        <v>372</v>
      </c>
      <c r="D89" t="s">
        <v>210</v>
      </c>
    </row>
  </sheetData>
  <mergeCells count="5">
    <mergeCell ref="E80:E84"/>
    <mergeCell ref="E33:E34"/>
    <mergeCell ref="E36:E37"/>
    <mergeCell ref="E53:E56"/>
    <mergeCell ref="E72:E76"/>
  </mergeCells>
  <hyperlinks>
    <hyperlink ref="F55" r:id="rId1" xr:uid="{004E2C24-BCF1-4EF0-B6DE-2ADE2B4D1D7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E25C-3935-47B6-A6BF-438F763E190F}">
  <dimension ref="A1:S11"/>
  <sheetViews>
    <sheetView zoomScale="70" zoomScaleNormal="70" workbookViewId="0">
      <selection activeCell="A2" sqref="A2:M11"/>
    </sheetView>
  </sheetViews>
  <sheetFormatPr defaultRowHeight="14.4" x14ac:dyDescent="0.3"/>
  <cols>
    <col min="6" max="6" width="30.44140625" customWidth="1"/>
    <col min="7" max="7" width="31.44140625" customWidth="1"/>
    <col min="11" max="11" width="10.88671875" customWidth="1"/>
    <col min="18" max="18" width="77.6640625" customWidth="1"/>
    <col min="19" max="19" width="73.88671875" customWidth="1"/>
  </cols>
  <sheetData>
    <row r="1" spans="1:19" x14ac:dyDescent="0.3">
      <c r="A1" s="3" t="s">
        <v>58</v>
      </c>
      <c r="B1" s="3" t="s">
        <v>59</v>
      </c>
      <c r="C1" s="3" t="s">
        <v>60</v>
      </c>
      <c r="D1" s="3" t="s">
        <v>61</v>
      </c>
      <c r="E1" s="3" t="s">
        <v>62</v>
      </c>
      <c r="F1" s="3" t="s">
        <v>63</v>
      </c>
      <c r="G1" s="3" t="s">
        <v>64</v>
      </c>
      <c r="H1" s="3" t="s">
        <v>65</v>
      </c>
      <c r="I1" s="3" t="s">
        <v>13</v>
      </c>
      <c r="J1" s="3" t="s">
        <v>1</v>
      </c>
      <c r="K1" s="3" t="s">
        <v>522</v>
      </c>
      <c r="L1" s="3" t="s">
        <v>126</v>
      </c>
      <c r="M1" s="3" t="s">
        <v>68</v>
      </c>
      <c r="N1" s="3" t="s">
        <v>69</v>
      </c>
      <c r="O1" s="3" t="s">
        <v>70</v>
      </c>
      <c r="P1" s="3" t="s">
        <v>72</v>
      </c>
      <c r="Q1" s="3" t="s">
        <v>73</v>
      </c>
      <c r="R1" s="3" t="s">
        <v>14</v>
      </c>
      <c r="S1" s="3" t="s">
        <v>74</v>
      </c>
    </row>
    <row r="2" spans="1:19" s="20" customFormat="1" x14ac:dyDescent="0.3">
      <c r="A2" s="20" t="s">
        <v>510</v>
      </c>
      <c r="B2" s="20" t="s">
        <v>107</v>
      </c>
      <c r="C2" s="20">
        <v>2013</v>
      </c>
      <c r="D2" s="20" t="s">
        <v>19</v>
      </c>
      <c r="E2" s="20" t="s">
        <v>307</v>
      </c>
      <c r="F2" s="20" t="s">
        <v>528</v>
      </c>
      <c r="G2" s="20" t="s">
        <v>516</v>
      </c>
      <c r="H2" s="20">
        <v>19896</v>
      </c>
      <c r="I2" s="20">
        <v>19924</v>
      </c>
      <c r="J2" s="20">
        <v>1.9</v>
      </c>
      <c r="L2" s="20">
        <v>2011</v>
      </c>
      <c r="M2" s="20" t="s">
        <v>513</v>
      </c>
      <c r="N2" s="20">
        <v>1</v>
      </c>
      <c r="O2" s="20" t="s">
        <v>109</v>
      </c>
      <c r="P2" s="20" t="s">
        <v>512</v>
      </c>
      <c r="Q2" s="20">
        <v>1</v>
      </c>
      <c r="R2" s="32" t="s">
        <v>523</v>
      </c>
      <c r="S2" s="32" t="s">
        <v>511</v>
      </c>
    </row>
    <row r="3" spans="1:19" x14ac:dyDescent="0.3">
      <c r="A3" t="s">
        <v>510</v>
      </c>
      <c r="B3" t="s">
        <v>107</v>
      </c>
      <c r="C3">
        <v>2013</v>
      </c>
      <c r="D3" t="s">
        <v>19</v>
      </c>
      <c r="E3" t="s">
        <v>307</v>
      </c>
      <c r="F3" t="s">
        <v>528</v>
      </c>
      <c r="G3" t="s">
        <v>518</v>
      </c>
      <c r="H3">
        <v>19896</v>
      </c>
      <c r="I3">
        <v>19924</v>
      </c>
      <c r="J3">
        <v>1.5</v>
      </c>
      <c r="L3">
        <v>2011</v>
      </c>
      <c r="M3" t="s">
        <v>514</v>
      </c>
      <c r="N3">
        <v>1</v>
      </c>
      <c r="O3" t="s">
        <v>109</v>
      </c>
      <c r="P3" t="s">
        <v>512</v>
      </c>
      <c r="Q3">
        <v>1</v>
      </c>
      <c r="R3" s="32"/>
      <c r="S3" s="32"/>
    </row>
    <row r="4" spans="1:19" x14ac:dyDescent="0.3">
      <c r="A4" t="s">
        <v>510</v>
      </c>
      <c r="B4" t="s">
        <v>107</v>
      </c>
      <c r="C4">
        <v>2013</v>
      </c>
      <c r="D4" t="s">
        <v>19</v>
      </c>
      <c r="E4" t="s">
        <v>307</v>
      </c>
      <c r="F4" t="s">
        <v>528</v>
      </c>
      <c r="G4" t="s">
        <v>517</v>
      </c>
      <c r="H4">
        <v>18907</v>
      </c>
      <c r="I4">
        <v>18947</v>
      </c>
      <c r="J4">
        <v>2.2000000000000002</v>
      </c>
      <c r="L4">
        <v>2011</v>
      </c>
      <c r="M4" t="s">
        <v>515</v>
      </c>
      <c r="N4">
        <v>1</v>
      </c>
      <c r="O4" t="s">
        <v>109</v>
      </c>
      <c r="P4" t="s">
        <v>512</v>
      </c>
      <c r="Q4">
        <v>1</v>
      </c>
      <c r="R4" s="32"/>
      <c r="S4" s="32"/>
    </row>
    <row r="5" spans="1:19" s="20" customFormat="1" x14ac:dyDescent="0.3">
      <c r="A5" s="20" t="s">
        <v>510</v>
      </c>
      <c r="B5" s="20" t="s">
        <v>107</v>
      </c>
      <c r="C5" s="20">
        <v>2013</v>
      </c>
      <c r="D5" s="20" t="s">
        <v>372</v>
      </c>
      <c r="E5" s="20" t="s">
        <v>307</v>
      </c>
      <c r="F5" s="20" t="s">
        <v>528</v>
      </c>
      <c r="G5" s="20" t="s">
        <v>519</v>
      </c>
      <c r="H5" s="20">
        <v>19896</v>
      </c>
      <c r="I5" s="20">
        <v>19896</v>
      </c>
      <c r="J5" s="20">
        <v>1.5</v>
      </c>
      <c r="L5" s="20">
        <v>2011</v>
      </c>
      <c r="M5" s="20" t="s">
        <v>513</v>
      </c>
      <c r="N5" s="20">
        <v>1</v>
      </c>
      <c r="O5" s="20" t="s">
        <v>109</v>
      </c>
      <c r="P5" s="20" t="s">
        <v>512</v>
      </c>
      <c r="Q5" s="20">
        <v>1</v>
      </c>
      <c r="R5" s="32"/>
      <c r="S5" s="32"/>
    </row>
    <row r="6" spans="1:19" x14ac:dyDescent="0.3">
      <c r="A6" t="s">
        <v>510</v>
      </c>
      <c r="B6" t="s">
        <v>107</v>
      </c>
      <c r="C6">
        <v>2013</v>
      </c>
      <c r="D6" t="s">
        <v>372</v>
      </c>
      <c r="E6" t="s">
        <v>307</v>
      </c>
      <c r="F6" t="s">
        <v>528</v>
      </c>
      <c r="G6" t="s">
        <v>520</v>
      </c>
      <c r="H6">
        <v>19896</v>
      </c>
      <c r="I6">
        <v>19896</v>
      </c>
      <c r="J6">
        <v>1.5</v>
      </c>
      <c r="L6">
        <v>2011</v>
      </c>
      <c r="M6" t="s">
        <v>514</v>
      </c>
      <c r="N6">
        <v>1</v>
      </c>
      <c r="O6" t="s">
        <v>109</v>
      </c>
      <c r="P6" t="s">
        <v>512</v>
      </c>
      <c r="Q6">
        <v>1</v>
      </c>
      <c r="R6" s="32"/>
      <c r="S6" s="32"/>
    </row>
    <row r="7" spans="1:19" x14ac:dyDescent="0.3">
      <c r="A7" t="s">
        <v>510</v>
      </c>
      <c r="B7" t="s">
        <v>107</v>
      </c>
      <c r="C7">
        <v>2013</v>
      </c>
      <c r="D7" t="s">
        <v>372</v>
      </c>
      <c r="E7" t="s">
        <v>307</v>
      </c>
      <c r="F7" t="s">
        <v>528</v>
      </c>
      <c r="G7" t="s">
        <v>521</v>
      </c>
      <c r="H7">
        <v>18907</v>
      </c>
      <c r="I7">
        <v>18947</v>
      </c>
      <c r="J7">
        <v>1.9</v>
      </c>
      <c r="L7">
        <v>2011</v>
      </c>
      <c r="M7" t="s">
        <v>515</v>
      </c>
      <c r="N7">
        <v>1</v>
      </c>
      <c r="O7" t="s">
        <v>109</v>
      </c>
      <c r="P7" t="s">
        <v>512</v>
      </c>
      <c r="Q7">
        <v>1</v>
      </c>
      <c r="R7" s="32"/>
      <c r="S7" s="32"/>
    </row>
    <row r="8" spans="1:19" x14ac:dyDescent="0.3">
      <c r="A8" s="5" t="s">
        <v>510</v>
      </c>
      <c r="B8" s="5" t="s">
        <v>125</v>
      </c>
      <c r="C8" s="5">
        <v>2014</v>
      </c>
      <c r="D8" s="5" t="s">
        <v>19</v>
      </c>
      <c r="E8" s="5" t="s">
        <v>307</v>
      </c>
      <c r="F8" s="5" t="s">
        <v>528</v>
      </c>
      <c r="G8" s="5" t="s">
        <v>525</v>
      </c>
      <c r="H8" s="5">
        <v>16754</v>
      </c>
      <c r="I8" s="5">
        <v>18947</v>
      </c>
      <c r="J8" s="5">
        <v>2.6</v>
      </c>
      <c r="K8" s="5"/>
      <c r="L8" s="5">
        <v>2011</v>
      </c>
      <c r="M8" s="5">
        <v>3</v>
      </c>
      <c r="N8" s="5">
        <v>1</v>
      </c>
      <c r="O8" s="5" t="s">
        <v>109</v>
      </c>
      <c r="P8" s="5" t="s">
        <v>524</v>
      </c>
      <c r="Q8" s="5">
        <v>2</v>
      </c>
      <c r="R8" s="36" t="s">
        <v>527</v>
      </c>
      <c r="S8" s="35"/>
    </row>
    <row r="9" spans="1:19" x14ac:dyDescent="0.3">
      <c r="A9" s="5" t="s">
        <v>510</v>
      </c>
      <c r="B9" s="5" t="s">
        <v>125</v>
      </c>
      <c r="C9" s="5">
        <v>2014</v>
      </c>
      <c r="D9" s="5" t="s">
        <v>372</v>
      </c>
      <c r="E9" s="5" t="s">
        <v>307</v>
      </c>
      <c r="F9" s="5" t="s">
        <v>528</v>
      </c>
      <c r="G9" s="5" t="s">
        <v>526</v>
      </c>
      <c r="H9" s="5">
        <v>16754</v>
      </c>
      <c r="I9" s="5">
        <v>18947</v>
      </c>
      <c r="J9" s="5">
        <v>2</v>
      </c>
      <c r="K9" s="5"/>
      <c r="L9" s="5">
        <v>2011</v>
      </c>
      <c r="M9" s="5">
        <v>3</v>
      </c>
      <c r="N9" s="5">
        <v>1</v>
      </c>
      <c r="O9" s="5" t="s">
        <v>109</v>
      </c>
      <c r="P9" s="5" t="s">
        <v>524</v>
      </c>
      <c r="Q9" s="5">
        <v>2</v>
      </c>
      <c r="R9" s="36"/>
      <c r="S9" s="35"/>
    </row>
    <row r="10" spans="1:19" x14ac:dyDescent="0.3">
      <c r="A10" t="s">
        <v>510</v>
      </c>
      <c r="B10" t="s">
        <v>125</v>
      </c>
      <c r="C10">
        <v>2016</v>
      </c>
      <c r="D10" t="s">
        <v>19</v>
      </c>
      <c r="E10" t="s">
        <v>307</v>
      </c>
      <c r="F10" t="s">
        <v>528</v>
      </c>
      <c r="G10" t="s">
        <v>536</v>
      </c>
      <c r="H10">
        <v>14967</v>
      </c>
      <c r="I10">
        <v>15369</v>
      </c>
      <c r="J10">
        <v>2.4</v>
      </c>
      <c r="L10">
        <v>2011</v>
      </c>
      <c r="M10">
        <v>4</v>
      </c>
      <c r="N10">
        <v>1</v>
      </c>
      <c r="O10" t="s">
        <v>109</v>
      </c>
      <c r="P10" t="s">
        <v>537</v>
      </c>
      <c r="Q10">
        <v>3</v>
      </c>
      <c r="R10" s="30" t="s">
        <v>534</v>
      </c>
      <c r="S10" s="30"/>
    </row>
    <row r="11" spans="1:19" x14ac:dyDescent="0.3">
      <c r="A11" t="s">
        <v>510</v>
      </c>
      <c r="B11" t="s">
        <v>125</v>
      </c>
      <c r="C11">
        <v>2016</v>
      </c>
      <c r="D11" t="s">
        <v>372</v>
      </c>
      <c r="E11" t="s">
        <v>307</v>
      </c>
      <c r="F11" t="s">
        <v>528</v>
      </c>
      <c r="G11" t="s">
        <v>535</v>
      </c>
      <c r="H11">
        <v>14967</v>
      </c>
      <c r="I11">
        <v>15369</v>
      </c>
      <c r="J11">
        <v>1.9</v>
      </c>
      <c r="L11">
        <v>2011</v>
      </c>
      <c r="M11">
        <v>4</v>
      </c>
      <c r="N11">
        <v>1</v>
      </c>
      <c r="O11" t="s">
        <v>109</v>
      </c>
      <c r="P11" t="s">
        <v>537</v>
      </c>
      <c r="Q11">
        <v>3</v>
      </c>
      <c r="R11" s="30"/>
      <c r="S11" s="30"/>
    </row>
  </sheetData>
  <mergeCells count="6">
    <mergeCell ref="R2:R7"/>
    <mergeCell ref="S2:S7"/>
    <mergeCell ref="R8:R9"/>
    <mergeCell ref="S8:S9"/>
    <mergeCell ref="S10:S11"/>
    <mergeCell ref="R10:R11"/>
  </mergeCells>
  <phoneticPr fontId="5"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CA74-90F5-4836-8B33-49F3D416FA7B}">
  <dimension ref="A1:S11"/>
  <sheetViews>
    <sheetView zoomScale="70" zoomScaleNormal="70" workbookViewId="0">
      <selection activeCell="A7" activeCellId="1" sqref="A2:M5 A7:M11"/>
    </sheetView>
  </sheetViews>
  <sheetFormatPr defaultRowHeight="14.4" x14ac:dyDescent="0.3"/>
  <cols>
    <col min="4" max="4" width="13.109375" customWidth="1"/>
    <col min="5" max="5" width="10.33203125" customWidth="1"/>
    <col min="6" max="6" width="22.88671875" customWidth="1"/>
    <col min="7" max="7" width="41.88671875" customWidth="1"/>
    <col min="13" max="13" width="14" customWidth="1"/>
    <col min="15" max="15" width="13.88671875" customWidth="1"/>
    <col min="16" max="16" width="11.6640625" customWidth="1"/>
    <col min="17" max="17" width="17.33203125" customWidth="1"/>
    <col min="18" max="18" width="64.109375" customWidth="1"/>
    <col min="19" max="19" width="65.88671875" customWidth="1"/>
  </cols>
  <sheetData>
    <row r="1" spans="1:19" x14ac:dyDescent="0.3">
      <c r="A1" s="3" t="s">
        <v>58</v>
      </c>
      <c r="B1" s="3" t="s">
        <v>59</v>
      </c>
      <c r="C1" s="3" t="s">
        <v>60</v>
      </c>
      <c r="D1" s="3" t="s">
        <v>61</v>
      </c>
      <c r="E1" s="3" t="s">
        <v>62</v>
      </c>
      <c r="F1" s="3" t="s">
        <v>63</v>
      </c>
      <c r="G1" s="3" t="s">
        <v>64</v>
      </c>
      <c r="H1" s="3" t="s">
        <v>65</v>
      </c>
      <c r="I1" s="3" t="s">
        <v>13</v>
      </c>
      <c r="J1" s="3" t="s">
        <v>1</v>
      </c>
      <c r="K1" s="3" t="s">
        <v>66</v>
      </c>
      <c r="L1" s="3" t="s">
        <v>126</v>
      </c>
      <c r="M1" s="3" t="s">
        <v>68</v>
      </c>
      <c r="N1" s="3" t="s">
        <v>69</v>
      </c>
      <c r="O1" s="3" t="s">
        <v>70</v>
      </c>
      <c r="P1" s="3" t="s">
        <v>72</v>
      </c>
      <c r="Q1" s="3" t="s">
        <v>73</v>
      </c>
      <c r="R1" s="3" t="s">
        <v>14</v>
      </c>
      <c r="S1" s="3" t="s">
        <v>74</v>
      </c>
    </row>
    <row r="2" spans="1:19" x14ac:dyDescent="0.3">
      <c r="A2" t="s">
        <v>306</v>
      </c>
      <c r="B2" t="s">
        <v>12</v>
      </c>
      <c r="C2">
        <v>2011</v>
      </c>
      <c r="D2" t="s">
        <v>19</v>
      </c>
      <c r="E2" t="s">
        <v>307</v>
      </c>
      <c r="F2" t="s">
        <v>114</v>
      </c>
      <c r="G2" t="s">
        <v>309</v>
      </c>
      <c r="H2">
        <v>20200</v>
      </c>
      <c r="I2">
        <v>29800</v>
      </c>
      <c r="J2">
        <v>2.37</v>
      </c>
      <c r="K2">
        <v>0.11</v>
      </c>
      <c r="L2">
        <v>2008</v>
      </c>
      <c r="M2">
        <v>1</v>
      </c>
      <c r="N2">
        <v>1</v>
      </c>
      <c r="O2" t="s">
        <v>109</v>
      </c>
      <c r="P2" t="s">
        <v>308</v>
      </c>
      <c r="Q2">
        <v>1</v>
      </c>
      <c r="S2" s="32" t="s">
        <v>318</v>
      </c>
    </row>
    <row r="3" spans="1:19" x14ac:dyDescent="0.3">
      <c r="A3" t="s">
        <v>306</v>
      </c>
      <c r="B3" t="s">
        <v>12</v>
      </c>
      <c r="C3">
        <v>2011</v>
      </c>
      <c r="D3" t="s">
        <v>19</v>
      </c>
      <c r="E3" t="s">
        <v>307</v>
      </c>
      <c r="F3" t="s">
        <v>115</v>
      </c>
      <c r="G3" t="s">
        <v>310</v>
      </c>
      <c r="H3">
        <v>8300</v>
      </c>
      <c r="I3">
        <v>12200</v>
      </c>
      <c r="J3">
        <v>1.25</v>
      </c>
      <c r="K3">
        <v>0.18</v>
      </c>
      <c r="L3">
        <v>2008</v>
      </c>
      <c r="M3">
        <v>1</v>
      </c>
      <c r="N3">
        <v>1</v>
      </c>
      <c r="O3" t="s">
        <v>109</v>
      </c>
      <c r="P3" t="s">
        <v>308</v>
      </c>
      <c r="Q3">
        <v>1</v>
      </c>
      <c r="S3" s="32"/>
    </row>
    <row r="4" spans="1:19" x14ac:dyDescent="0.3">
      <c r="A4" t="s">
        <v>306</v>
      </c>
      <c r="B4" t="s">
        <v>12</v>
      </c>
      <c r="C4">
        <v>2011</v>
      </c>
      <c r="D4" t="s">
        <v>19</v>
      </c>
      <c r="E4" t="s">
        <v>307</v>
      </c>
      <c r="F4" t="s">
        <v>114</v>
      </c>
      <c r="G4" t="s">
        <v>311</v>
      </c>
      <c r="H4">
        <v>20200</v>
      </c>
      <c r="I4">
        <v>29800</v>
      </c>
      <c r="J4">
        <v>2.89</v>
      </c>
      <c r="K4">
        <v>0.11</v>
      </c>
      <c r="L4">
        <v>2008</v>
      </c>
      <c r="M4">
        <v>2</v>
      </c>
      <c r="N4">
        <v>1</v>
      </c>
      <c r="O4" t="s">
        <v>109</v>
      </c>
      <c r="P4" t="s">
        <v>308</v>
      </c>
      <c r="Q4">
        <v>1</v>
      </c>
      <c r="S4" s="32"/>
    </row>
    <row r="5" spans="1:19" x14ac:dyDescent="0.3">
      <c r="A5" t="s">
        <v>306</v>
      </c>
      <c r="B5" t="s">
        <v>12</v>
      </c>
      <c r="C5">
        <v>2011</v>
      </c>
      <c r="D5" t="s">
        <v>19</v>
      </c>
      <c r="E5" t="s">
        <v>307</v>
      </c>
      <c r="F5" t="s">
        <v>115</v>
      </c>
      <c r="G5" t="s">
        <v>312</v>
      </c>
      <c r="H5">
        <v>8300</v>
      </c>
      <c r="I5">
        <v>12200</v>
      </c>
      <c r="J5">
        <v>1.7</v>
      </c>
      <c r="K5">
        <v>0.18</v>
      </c>
      <c r="L5">
        <v>2008</v>
      </c>
      <c r="M5">
        <v>2</v>
      </c>
      <c r="N5">
        <v>1</v>
      </c>
      <c r="O5" t="s">
        <v>109</v>
      </c>
      <c r="P5" t="s">
        <v>308</v>
      </c>
      <c r="Q5">
        <v>1</v>
      </c>
      <c r="S5" s="32"/>
    </row>
    <row r="6" spans="1:19" x14ac:dyDescent="0.3">
      <c r="A6" s="3" t="s">
        <v>58</v>
      </c>
      <c r="B6" s="3" t="s">
        <v>59</v>
      </c>
      <c r="C6" s="3" t="s">
        <v>60</v>
      </c>
      <c r="D6" s="3" t="s">
        <v>61</v>
      </c>
      <c r="E6" s="3" t="s">
        <v>62</v>
      </c>
      <c r="F6" s="3" t="s">
        <v>63</v>
      </c>
      <c r="G6" s="3" t="s">
        <v>64</v>
      </c>
      <c r="H6" s="3" t="s">
        <v>65</v>
      </c>
      <c r="I6" s="3" t="s">
        <v>13</v>
      </c>
      <c r="J6" s="3" t="s">
        <v>1</v>
      </c>
      <c r="K6" s="3" t="s">
        <v>974</v>
      </c>
      <c r="L6" s="3" t="s">
        <v>126</v>
      </c>
      <c r="M6" s="3" t="s">
        <v>68</v>
      </c>
      <c r="N6" s="3" t="s">
        <v>69</v>
      </c>
      <c r="O6" s="3" t="s">
        <v>70</v>
      </c>
      <c r="P6" s="3" t="s">
        <v>72</v>
      </c>
      <c r="Q6" s="3" t="s">
        <v>73</v>
      </c>
      <c r="R6" s="3" t="s">
        <v>14</v>
      </c>
      <c r="S6" s="3" t="s">
        <v>74</v>
      </c>
    </row>
    <row r="7" spans="1:19" ht="15" customHeight="1" x14ac:dyDescent="0.3">
      <c r="A7" t="s">
        <v>306</v>
      </c>
      <c r="B7" t="s">
        <v>313</v>
      </c>
      <c r="C7">
        <v>2012</v>
      </c>
      <c r="D7" t="s">
        <v>19</v>
      </c>
      <c r="E7" t="s">
        <v>307</v>
      </c>
      <c r="F7" t="s">
        <v>314</v>
      </c>
      <c r="G7" t="s">
        <v>316</v>
      </c>
      <c r="H7">
        <v>33968</v>
      </c>
      <c r="I7" s="11">
        <v>49545</v>
      </c>
      <c r="J7">
        <v>1.82</v>
      </c>
      <c r="K7">
        <v>1E-4</v>
      </c>
      <c r="L7">
        <v>2008</v>
      </c>
      <c r="M7">
        <v>1</v>
      </c>
      <c r="N7">
        <v>1</v>
      </c>
      <c r="O7" t="s">
        <v>109</v>
      </c>
      <c r="P7" t="s">
        <v>315</v>
      </c>
      <c r="Q7">
        <v>2</v>
      </c>
      <c r="R7" s="32" t="s">
        <v>321</v>
      </c>
      <c r="S7" s="32" t="s">
        <v>317</v>
      </c>
    </row>
    <row r="8" spans="1:19" x14ac:dyDescent="0.3">
      <c r="A8" t="s">
        <v>306</v>
      </c>
      <c r="B8" t="s">
        <v>313</v>
      </c>
      <c r="C8">
        <v>2012</v>
      </c>
      <c r="D8" t="s">
        <v>19</v>
      </c>
      <c r="E8" t="s">
        <v>307</v>
      </c>
      <c r="F8" t="s">
        <v>314</v>
      </c>
      <c r="G8" t="s">
        <v>316</v>
      </c>
      <c r="H8">
        <v>33968</v>
      </c>
      <c r="I8" s="11">
        <v>49545</v>
      </c>
      <c r="J8">
        <v>2.4300000000000002</v>
      </c>
      <c r="K8">
        <v>1E-4</v>
      </c>
      <c r="L8">
        <v>2008</v>
      </c>
      <c r="M8">
        <v>2</v>
      </c>
      <c r="N8">
        <v>1</v>
      </c>
      <c r="O8" t="s">
        <v>109</v>
      </c>
      <c r="P8" t="s">
        <v>315</v>
      </c>
      <c r="Q8">
        <v>2</v>
      </c>
      <c r="R8" s="32"/>
      <c r="S8" s="32"/>
    </row>
    <row r="9" spans="1:19" x14ac:dyDescent="0.3">
      <c r="A9" t="s">
        <v>306</v>
      </c>
      <c r="B9" t="s">
        <v>313</v>
      </c>
      <c r="C9">
        <v>2012</v>
      </c>
      <c r="D9" t="s">
        <v>19</v>
      </c>
      <c r="E9" t="s">
        <v>307</v>
      </c>
      <c r="F9" t="s">
        <v>314</v>
      </c>
      <c r="G9" t="s">
        <v>316</v>
      </c>
      <c r="H9">
        <v>33968</v>
      </c>
      <c r="I9" s="11">
        <v>49545</v>
      </c>
      <c r="J9">
        <v>2.38</v>
      </c>
      <c r="K9">
        <v>1E-4</v>
      </c>
      <c r="L9">
        <v>2008</v>
      </c>
      <c r="M9">
        <v>3</v>
      </c>
      <c r="N9">
        <v>1</v>
      </c>
      <c r="O9" t="s">
        <v>109</v>
      </c>
      <c r="P9" s="14" t="s">
        <v>315</v>
      </c>
      <c r="Q9">
        <v>2</v>
      </c>
      <c r="R9" s="32"/>
      <c r="S9" s="32"/>
    </row>
    <row r="10" spans="1:19" x14ac:dyDescent="0.3">
      <c r="A10" t="s">
        <v>306</v>
      </c>
      <c r="B10" t="s">
        <v>313</v>
      </c>
      <c r="C10">
        <v>2012</v>
      </c>
      <c r="D10" t="s">
        <v>19</v>
      </c>
      <c r="E10" t="s">
        <v>307</v>
      </c>
      <c r="F10" t="s">
        <v>314</v>
      </c>
      <c r="G10" t="s">
        <v>316</v>
      </c>
      <c r="H10">
        <v>33968</v>
      </c>
      <c r="I10" s="11">
        <v>49545</v>
      </c>
      <c r="J10">
        <v>2.09</v>
      </c>
      <c r="K10">
        <v>1E-4</v>
      </c>
      <c r="L10">
        <v>2008</v>
      </c>
      <c r="M10">
        <v>4</v>
      </c>
      <c r="N10">
        <v>1</v>
      </c>
      <c r="O10" t="s">
        <v>109</v>
      </c>
      <c r="P10" t="s">
        <v>315</v>
      </c>
      <c r="Q10">
        <v>2</v>
      </c>
      <c r="R10" s="32"/>
      <c r="S10" s="32"/>
    </row>
    <row r="11" spans="1:19" s="20" customFormat="1" x14ac:dyDescent="0.3">
      <c r="A11" s="20" t="s">
        <v>306</v>
      </c>
      <c r="B11" s="20" t="s">
        <v>313</v>
      </c>
      <c r="C11" s="20">
        <v>2012</v>
      </c>
      <c r="D11" s="20" t="s">
        <v>19</v>
      </c>
      <c r="E11" s="20" t="s">
        <v>307</v>
      </c>
      <c r="F11" s="20" t="s">
        <v>314</v>
      </c>
      <c r="G11" s="20" t="s">
        <v>316</v>
      </c>
      <c r="H11" s="20">
        <v>9965</v>
      </c>
      <c r="I11" s="22">
        <v>14961</v>
      </c>
      <c r="J11" s="20">
        <v>1.58</v>
      </c>
      <c r="K11" s="20">
        <v>1E-4</v>
      </c>
      <c r="L11" s="20">
        <v>2008</v>
      </c>
      <c r="M11" s="20" t="s">
        <v>320</v>
      </c>
      <c r="N11" s="20" t="s">
        <v>319</v>
      </c>
      <c r="O11" s="20" t="s">
        <v>109</v>
      </c>
      <c r="P11" s="20" t="s">
        <v>315</v>
      </c>
      <c r="Q11" s="20">
        <v>2</v>
      </c>
      <c r="R11" s="32"/>
      <c r="S11" s="32"/>
    </row>
  </sheetData>
  <mergeCells count="3">
    <mergeCell ref="S2:S5"/>
    <mergeCell ref="S7:S11"/>
    <mergeCell ref="R7:R11"/>
  </mergeCells>
  <phoneticPr fontId="5" type="noConversion"/>
  <hyperlinks>
    <hyperlink ref="P9" r:id="rId1" xr:uid="{5D04E65D-DD7E-48DC-912D-5A6DEC515A1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27F9B-7B80-4D07-B6A5-2096AE28B53C}">
  <dimension ref="A1:S3"/>
  <sheetViews>
    <sheetView zoomScale="70" zoomScaleNormal="70" workbookViewId="0">
      <selection activeCell="A2" sqref="A2:M3"/>
    </sheetView>
  </sheetViews>
  <sheetFormatPr defaultRowHeight="14.4" x14ac:dyDescent="0.3"/>
  <cols>
    <col min="7" max="7" width="52.5546875" bestFit="1" customWidth="1"/>
    <col min="18" max="18" width="43.5546875" customWidth="1"/>
    <col min="19" max="19" width="53.6640625" customWidth="1"/>
  </cols>
  <sheetData>
    <row r="1" spans="1:19" x14ac:dyDescent="0.3">
      <c r="A1" s="3" t="s">
        <v>58</v>
      </c>
      <c r="B1" s="3" t="s">
        <v>59</v>
      </c>
      <c r="C1" s="3" t="s">
        <v>60</v>
      </c>
      <c r="D1" s="3" t="s">
        <v>61</v>
      </c>
      <c r="E1" s="3" t="s">
        <v>62</v>
      </c>
      <c r="F1" s="3" t="s">
        <v>63</v>
      </c>
      <c r="G1" s="3" t="s">
        <v>64</v>
      </c>
      <c r="H1" s="3" t="s">
        <v>65</v>
      </c>
      <c r="I1" s="3" t="s">
        <v>13</v>
      </c>
      <c r="J1" s="3" t="s">
        <v>1</v>
      </c>
      <c r="K1" s="3" t="s">
        <v>257</v>
      </c>
      <c r="L1" s="3" t="s">
        <v>126</v>
      </c>
      <c r="M1" s="3" t="s">
        <v>68</v>
      </c>
      <c r="N1" s="3" t="s">
        <v>69</v>
      </c>
      <c r="O1" s="3" t="s">
        <v>70</v>
      </c>
      <c r="P1" s="3" t="s">
        <v>72</v>
      </c>
      <c r="Q1" s="3" t="s">
        <v>73</v>
      </c>
      <c r="R1" s="3" t="s">
        <v>14</v>
      </c>
      <c r="S1" s="3" t="s">
        <v>74</v>
      </c>
    </row>
    <row r="2" spans="1:19" x14ac:dyDescent="0.3">
      <c r="A2" t="s">
        <v>529</v>
      </c>
      <c r="B2" t="s">
        <v>530</v>
      </c>
      <c r="C2">
        <v>2014</v>
      </c>
      <c r="D2" t="s">
        <v>19</v>
      </c>
      <c r="E2" t="s">
        <v>307</v>
      </c>
      <c r="F2" t="s">
        <v>114</v>
      </c>
      <c r="G2" t="s">
        <v>539</v>
      </c>
      <c r="H2">
        <v>65821</v>
      </c>
      <c r="I2">
        <v>65910</v>
      </c>
      <c r="J2">
        <v>1.4</v>
      </c>
      <c r="K2" t="s">
        <v>542</v>
      </c>
      <c r="L2" s="15">
        <v>41244</v>
      </c>
      <c r="M2">
        <v>1</v>
      </c>
      <c r="N2">
        <v>1</v>
      </c>
      <c r="O2" t="s">
        <v>109</v>
      </c>
      <c r="P2" t="s">
        <v>541</v>
      </c>
      <c r="Q2">
        <v>1</v>
      </c>
      <c r="R2" t="s">
        <v>540</v>
      </c>
      <c r="S2" t="s">
        <v>538</v>
      </c>
    </row>
    <row r="3" spans="1:19" x14ac:dyDescent="0.3">
      <c r="A3" s="5" t="s">
        <v>529</v>
      </c>
      <c r="B3" s="5" t="s">
        <v>125</v>
      </c>
      <c r="C3" s="5">
        <v>2016</v>
      </c>
      <c r="D3" s="5" t="s">
        <v>19</v>
      </c>
      <c r="E3" s="5" t="s">
        <v>307</v>
      </c>
      <c r="F3" s="5" t="s">
        <v>114</v>
      </c>
      <c r="G3" s="5" t="s">
        <v>634</v>
      </c>
      <c r="H3" s="5">
        <v>71187</v>
      </c>
      <c r="I3" s="5">
        <v>75000</v>
      </c>
      <c r="J3" s="5">
        <v>0.8</v>
      </c>
      <c r="K3" s="5"/>
      <c r="L3" s="16" t="s">
        <v>636</v>
      </c>
      <c r="M3" s="5">
        <v>1</v>
      </c>
      <c r="N3" s="5">
        <v>2</v>
      </c>
      <c r="O3" s="5" t="s">
        <v>109</v>
      </c>
      <c r="P3" s="13" t="s">
        <v>633</v>
      </c>
      <c r="Q3" s="5">
        <v>2</v>
      </c>
      <c r="R3" s="5" t="s">
        <v>635</v>
      </c>
      <c r="S3" s="5" t="s">
        <v>637</v>
      </c>
    </row>
  </sheetData>
  <hyperlinks>
    <hyperlink ref="P3" r:id="rId1" xr:uid="{0F206014-87CB-4047-81AB-AA9A88FEF79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3CA6E-EE0D-4F0E-AB3F-3BF368364333}">
  <dimension ref="A1:S4"/>
  <sheetViews>
    <sheetView zoomScale="70" zoomScaleNormal="70" workbookViewId="0">
      <selection activeCell="A2" sqref="A2:M4"/>
    </sheetView>
  </sheetViews>
  <sheetFormatPr defaultRowHeight="14.4" x14ac:dyDescent="0.3"/>
  <cols>
    <col min="1" max="1" width="24.44140625" customWidth="1"/>
    <col min="3" max="3" width="11.33203125" customWidth="1"/>
    <col min="4" max="4" width="11" customWidth="1"/>
    <col min="6" max="6" width="15" customWidth="1"/>
    <col min="7" max="7" width="23.5546875" customWidth="1"/>
    <col min="18" max="18" width="44" customWidth="1"/>
    <col min="19" max="19" width="34.88671875" customWidth="1"/>
  </cols>
  <sheetData>
    <row r="1" spans="1:19" x14ac:dyDescent="0.3">
      <c r="A1" s="3" t="s">
        <v>58</v>
      </c>
      <c r="B1" s="3" t="s">
        <v>59</v>
      </c>
      <c r="C1" s="3" t="s">
        <v>60</v>
      </c>
      <c r="D1" s="3" t="s">
        <v>61</v>
      </c>
      <c r="E1" s="3" t="s">
        <v>62</v>
      </c>
      <c r="F1" s="3" t="s">
        <v>63</v>
      </c>
      <c r="G1" s="3" t="s">
        <v>64</v>
      </c>
      <c r="H1" s="3" t="s">
        <v>65</v>
      </c>
      <c r="I1" s="3" t="s">
        <v>13</v>
      </c>
      <c r="J1" s="3" t="s">
        <v>1</v>
      </c>
      <c r="K1" s="3" t="s">
        <v>66</v>
      </c>
      <c r="L1" s="3" t="s">
        <v>126</v>
      </c>
      <c r="M1" s="3" t="s">
        <v>68</v>
      </c>
      <c r="N1" s="3" t="s">
        <v>69</v>
      </c>
      <c r="O1" s="3" t="s">
        <v>70</v>
      </c>
      <c r="P1" s="3" t="s">
        <v>72</v>
      </c>
      <c r="Q1" s="3" t="s">
        <v>73</v>
      </c>
      <c r="R1" s="3" t="s">
        <v>14</v>
      </c>
      <c r="S1" s="3" t="s">
        <v>74</v>
      </c>
    </row>
    <row r="2" spans="1:19" x14ac:dyDescent="0.3">
      <c r="A2" t="s">
        <v>795</v>
      </c>
      <c r="B2" t="s">
        <v>12</v>
      </c>
      <c r="C2">
        <v>2018</v>
      </c>
      <c r="D2" t="s">
        <v>372</v>
      </c>
      <c r="E2" t="s">
        <v>603</v>
      </c>
      <c r="F2" t="s">
        <v>800</v>
      </c>
      <c r="G2" t="s">
        <v>796</v>
      </c>
      <c r="H2">
        <v>52483</v>
      </c>
      <c r="I2">
        <v>214827</v>
      </c>
      <c r="J2">
        <v>0.51</v>
      </c>
      <c r="K2">
        <v>0.12</v>
      </c>
      <c r="L2">
        <v>2015</v>
      </c>
      <c r="M2">
        <v>1</v>
      </c>
      <c r="N2">
        <v>1</v>
      </c>
      <c r="O2" t="s">
        <v>439</v>
      </c>
      <c r="P2" t="s">
        <v>799</v>
      </c>
      <c r="Q2">
        <v>1</v>
      </c>
      <c r="R2" s="33"/>
      <c r="S2" s="30" t="s">
        <v>801</v>
      </c>
    </row>
    <row r="3" spans="1:19" x14ac:dyDescent="0.3">
      <c r="A3" t="s">
        <v>795</v>
      </c>
      <c r="B3" t="s">
        <v>12</v>
      </c>
      <c r="C3">
        <v>2018</v>
      </c>
      <c r="D3" t="s">
        <v>372</v>
      </c>
      <c r="E3" t="s">
        <v>603</v>
      </c>
      <c r="F3" t="s">
        <v>800</v>
      </c>
      <c r="G3" t="s">
        <v>797</v>
      </c>
      <c r="H3">
        <v>52483</v>
      </c>
      <c r="I3">
        <v>214827</v>
      </c>
      <c r="J3">
        <v>0.9</v>
      </c>
      <c r="K3">
        <v>0.15</v>
      </c>
      <c r="L3">
        <v>2015</v>
      </c>
      <c r="M3">
        <v>2</v>
      </c>
      <c r="N3">
        <v>1</v>
      </c>
      <c r="O3" t="s">
        <v>439</v>
      </c>
      <c r="P3" t="s">
        <v>799</v>
      </c>
      <c r="Q3">
        <v>1</v>
      </c>
      <c r="R3" s="33"/>
      <c r="S3" s="30"/>
    </row>
    <row r="4" spans="1:19" x14ac:dyDescent="0.3">
      <c r="A4" t="s">
        <v>795</v>
      </c>
      <c r="B4" t="s">
        <v>12</v>
      </c>
      <c r="C4">
        <v>2018</v>
      </c>
      <c r="D4" t="s">
        <v>372</v>
      </c>
      <c r="E4" t="s">
        <v>603</v>
      </c>
      <c r="F4" t="s">
        <v>800</v>
      </c>
      <c r="G4" t="s">
        <v>798</v>
      </c>
      <c r="H4">
        <v>52483</v>
      </c>
      <c r="I4">
        <v>214827</v>
      </c>
      <c r="J4">
        <v>0.95</v>
      </c>
      <c r="K4">
        <v>0.18</v>
      </c>
      <c r="L4">
        <v>2015</v>
      </c>
      <c r="M4">
        <v>3</v>
      </c>
      <c r="N4">
        <v>1</v>
      </c>
      <c r="O4" t="s">
        <v>439</v>
      </c>
      <c r="P4" t="s">
        <v>799</v>
      </c>
      <c r="Q4">
        <v>1</v>
      </c>
      <c r="R4" s="33"/>
      <c r="S4" s="30"/>
    </row>
  </sheetData>
  <mergeCells count="2">
    <mergeCell ref="S2:S4"/>
    <mergeCell ref="R2:R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13A5E-A65B-4AE0-852A-AEADC712E603}">
  <dimension ref="A1:S7"/>
  <sheetViews>
    <sheetView zoomScale="70" zoomScaleNormal="70" workbookViewId="0">
      <selection activeCell="R58" sqref="R58"/>
    </sheetView>
  </sheetViews>
  <sheetFormatPr defaultRowHeight="14.4" x14ac:dyDescent="0.3"/>
  <cols>
    <col min="7" max="7" width="22.109375" bestFit="1" customWidth="1"/>
    <col min="18" max="18" width="74" customWidth="1"/>
  </cols>
  <sheetData>
    <row r="1" spans="1:19" x14ac:dyDescent="0.3">
      <c r="A1" s="3" t="s">
        <v>58</v>
      </c>
      <c r="B1" s="3" t="s">
        <v>59</v>
      </c>
      <c r="C1" s="3" t="s">
        <v>60</v>
      </c>
      <c r="D1" s="3" t="s">
        <v>61</v>
      </c>
      <c r="E1" s="3" t="s">
        <v>62</v>
      </c>
      <c r="F1" s="3" t="s">
        <v>63</v>
      </c>
      <c r="G1" s="3" t="s">
        <v>64</v>
      </c>
      <c r="H1" s="3" t="s">
        <v>65</v>
      </c>
      <c r="I1" s="3" t="s">
        <v>13</v>
      </c>
      <c r="J1" s="3" t="s">
        <v>1</v>
      </c>
      <c r="K1" s="3" t="s">
        <v>66</v>
      </c>
      <c r="L1" s="3" t="s">
        <v>126</v>
      </c>
      <c r="M1" s="3" t="s">
        <v>68</v>
      </c>
      <c r="N1" s="3" t="s">
        <v>69</v>
      </c>
      <c r="O1" s="3" t="s">
        <v>70</v>
      </c>
      <c r="P1" s="3" t="s">
        <v>72</v>
      </c>
      <c r="Q1" s="3" t="s">
        <v>73</v>
      </c>
      <c r="R1" s="3" t="s">
        <v>14</v>
      </c>
      <c r="S1" s="3" t="s">
        <v>74</v>
      </c>
    </row>
    <row r="2" spans="1:19" x14ac:dyDescent="0.3">
      <c r="A2" t="s">
        <v>4</v>
      </c>
      <c r="B2" t="s">
        <v>12</v>
      </c>
      <c r="C2">
        <v>2017</v>
      </c>
      <c r="D2" t="s">
        <v>372</v>
      </c>
      <c r="E2" t="s">
        <v>5</v>
      </c>
      <c r="F2" t="s">
        <v>114</v>
      </c>
      <c r="G2" t="s">
        <v>802</v>
      </c>
      <c r="H2">
        <v>14979</v>
      </c>
      <c r="I2">
        <v>14980</v>
      </c>
      <c r="J2">
        <v>0.93</v>
      </c>
      <c r="K2" s="2" t="s">
        <v>804</v>
      </c>
      <c r="L2">
        <v>2014</v>
      </c>
      <c r="M2">
        <v>1</v>
      </c>
      <c r="N2" s="1">
        <v>1</v>
      </c>
      <c r="O2" s="1" t="s">
        <v>439</v>
      </c>
      <c r="P2" t="s">
        <v>803</v>
      </c>
      <c r="Q2">
        <v>1</v>
      </c>
      <c r="R2" s="32" t="s">
        <v>805</v>
      </c>
    </row>
    <row r="3" spans="1:19" x14ac:dyDescent="0.3">
      <c r="A3" t="s">
        <v>6</v>
      </c>
      <c r="B3" t="s">
        <v>12</v>
      </c>
      <c r="C3">
        <v>2017</v>
      </c>
      <c r="D3" t="s">
        <v>372</v>
      </c>
      <c r="E3" t="s">
        <v>5</v>
      </c>
      <c r="F3" t="s">
        <v>114</v>
      </c>
      <c r="G3" t="s">
        <v>802</v>
      </c>
      <c r="H3">
        <v>14979</v>
      </c>
      <c r="I3">
        <v>14980</v>
      </c>
      <c r="J3">
        <v>1.47</v>
      </c>
      <c r="K3" t="s">
        <v>804</v>
      </c>
      <c r="L3">
        <v>2014</v>
      </c>
      <c r="M3">
        <v>2</v>
      </c>
      <c r="N3">
        <v>1</v>
      </c>
      <c r="O3" s="1" t="s">
        <v>439</v>
      </c>
      <c r="P3" t="s">
        <v>803</v>
      </c>
      <c r="Q3">
        <v>1</v>
      </c>
      <c r="R3" s="32"/>
    </row>
    <row r="4" spans="1:19" x14ac:dyDescent="0.3">
      <c r="A4" t="s">
        <v>4</v>
      </c>
      <c r="B4" t="s">
        <v>12</v>
      </c>
      <c r="C4">
        <v>2017</v>
      </c>
      <c r="D4" t="s">
        <v>372</v>
      </c>
      <c r="E4" t="s">
        <v>5</v>
      </c>
      <c r="F4" t="s">
        <v>114</v>
      </c>
      <c r="G4" t="s">
        <v>802</v>
      </c>
      <c r="H4">
        <v>14979</v>
      </c>
      <c r="I4">
        <v>14980</v>
      </c>
      <c r="J4">
        <v>1.64</v>
      </c>
      <c r="K4">
        <v>0.21</v>
      </c>
      <c r="L4">
        <v>2014</v>
      </c>
      <c r="M4">
        <v>3</v>
      </c>
      <c r="N4">
        <v>1</v>
      </c>
      <c r="O4" s="1" t="s">
        <v>439</v>
      </c>
      <c r="P4" t="s">
        <v>803</v>
      </c>
      <c r="Q4">
        <v>1</v>
      </c>
      <c r="R4" s="32"/>
    </row>
    <row r="5" spans="1:19" x14ac:dyDescent="0.3">
      <c r="A5" t="s">
        <v>4</v>
      </c>
      <c r="B5" t="s">
        <v>12</v>
      </c>
      <c r="C5">
        <v>2017</v>
      </c>
      <c r="D5" t="s">
        <v>372</v>
      </c>
      <c r="E5" t="s">
        <v>5</v>
      </c>
      <c r="F5" t="s">
        <v>114</v>
      </c>
      <c r="G5" t="s">
        <v>806</v>
      </c>
      <c r="H5">
        <v>14979</v>
      </c>
      <c r="I5">
        <v>14980</v>
      </c>
      <c r="J5">
        <v>1.65</v>
      </c>
      <c r="K5">
        <v>0.18</v>
      </c>
      <c r="L5">
        <v>2014</v>
      </c>
      <c r="M5">
        <v>4</v>
      </c>
      <c r="N5">
        <v>1</v>
      </c>
      <c r="O5" s="1" t="s">
        <v>439</v>
      </c>
      <c r="P5" t="s">
        <v>11</v>
      </c>
      <c r="Q5">
        <v>2</v>
      </c>
      <c r="R5" s="32"/>
    </row>
    <row r="6" spans="1:19" x14ac:dyDescent="0.3">
      <c r="A6" t="s">
        <v>4</v>
      </c>
      <c r="B6" t="s">
        <v>12</v>
      </c>
      <c r="C6">
        <v>2018</v>
      </c>
      <c r="D6" t="s">
        <v>372</v>
      </c>
      <c r="E6" t="s">
        <v>5</v>
      </c>
      <c r="F6" t="s">
        <v>114</v>
      </c>
      <c r="G6" t="s">
        <v>807</v>
      </c>
      <c r="H6">
        <v>17088</v>
      </c>
      <c r="I6">
        <v>11846</v>
      </c>
      <c r="J6">
        <v>0.7</v>
      </c>
      <c r="K6">
        <v>0.24</v>
      </c>
      <c r="L6">
        <v>2017</v>
      </c>
      <c r="M6">
        <v>1</v>
      </c>
      <c r="N6">
        <v>2</v>
      </c>
      <c r="O6" s="1" t="s">
        <v>439</v>
      </c>
      <c r="P6" t="s">
        <v>11</v>
      </c>
      <c r="Q6">
        <v>2</v>
      </c>
      <c r="R6" s="32"/>
    </row>
    <row r="7" spans="1:19" x14ac:dyDescent="0.3">
      <c r="N7" s="1"/>
    </row>
  </sheetData>
  <mergeCells count="1">
    <mergeCell ref="R2:R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8818-41C0-4DC4-B7C4-767E81A42210}">
  <dimension ref="A1:S61"/>
  <sheetViews>
    <sheetView topLeftCell="B1" zoomScaleNormal="100" workbookViewId="0">
      <selection activeCell="P6" sqref="P6"/>
    </sheetView>
  </sheetViews>
  <sheetFormatPr defaultRowHeight="14.4" x14ac:dyDescent="0.3"/>
  <cols>
    <col min="1" max="1" width="10" customWidth="1"/>
    <col min="4" max="4" width="11.33203125" customWidth="1"/>
    <col min="6" max="6" width="14.33203125" customWidth="1"/>
    <col min="7" max="7" width="49.6640625" customWidth="1"/>
    <col min="12" max="12" width="15.33203125" customWidth="1"/>
    <col min="13" max="13" width="13.5546875" customWidth="1"/>
    <col min="18" max="18" width="72.33203125" customWidth="1"/>
    <col min="19" max="19" width="89" customWidth="1"/>
  </cols>
  <sheetData>
    <row r="1" spans="1:19" x14ac:dyDescent="0.3">
      <c r="A1" s="3" t="s">
        <v>58</v>
      </c>
      <c r="B1" s="3" t="s">
        <v>59</v>
      </c>
      <c r="C1" s="3" t="s">
        <v>60</v>
      </c>
      <c r="D1" s="3" t="s">
        <v>61</v>
      </c>
      <c r="E1" s="3" t="s">
        <v>62</v>
      </c>
      <c r="F1" s="3" t="s">
        <v>63</v>
      </c>
      <c r="G1" s="3" t="s">
        <v>64</v>
      </c>
      <c r="H1" s="3" t="s">
        <v>65</v>
      </c>
      <c r="I1" s="3" t="s">
        <v>13</v>
      </c>
      <c r="J1" s="3" t="s">
        <v>1</v>
      </c>
      <c r="K1" s="3" t="s">
        <v>66</v>
      </c>
      <c r="L1" s="3" t="s">
        <v>126</v>
      </c>
      <c r="M1" s="3" t="s">
        <v>68</v>
      </c>
      <c r="N1" s="3" t="s">
        <v>69</v>
      </c>
      <c r="O1" s="3" t="s">
        <v>70</v>
      </c>
      <c r="P1" s="3" t="s">
        <v>72</v>
      </c>
      <c r="Q1" s="3" t="s">
        <v>73</v>
      </c>
      <c r="R1" s="3" t="s">
        <v>14</v>
      </c>
      <c r="S1" s="3" t="s">
        <v>74</v>
      </c>
    </row>
    <row r="2" spans="1:19" ht="14.25" customHeight="1" x14ac:dyDescent="0.3">
      <c r="A2" t="s">
        <v>145</v>
      </c>
      <c r="B2" t="s">
        <v>12</v>
      </c>
      <c r="C2">
        <v>2012</v>
      </c>
      <c r="D2" t="s">
        <v>19</v>
      </c>
      <c r="E2" t="s">
        <v>149</v>
      </c>
      <c r="F2" t="s">
        <v>20</v>
      </c>
      <c r="G2" t="s">
        <v>813</v>
      </c>
      <c r="H2">
        <v>129027</v>
      </c>
      <c r="I2">
        <v>63967</v>
      </c>
      <c r="J2">
        <v>1.93</v>
      </c>
      <c r="K2">
        <v>0.06</v>
      </c>
      <c r="L2" t="s">
        <v>22</v>
      </c>
      <c r="M2">
        <v>1</v>
      </c>
      <c r="N2">
        <v>1</v>
      </c>
      <c r="O2" t="s">
        <v>31</v>
      </c>
      <c r="P2" t="s">
        <v>148</v>
      </c>
      <c r="Q2" t="s">
        <v>157</v>
      </c>
      <c r="R2" s="32" t="s">
        <v>162</v>
      </c>
      <c r="S2" s="32" t="s">
        <v>163</v>
      </c>
    </row>
    <row r="3" spans="1:19" x14ac:dyDescent="0.3">
      <c r="A3" t="s">
        <v>145</v>
      </c>
      <c r="B3" t="s">
        <v>12</v>
      </c>
      <c r="C3">
        <v>2012</v>
      </c>
      <c r="D3" t="s">
        <v>19</v>
      </c>
      <c r="E3" t="s">
        <v>149</v>
      </c>
      <c r="F3" t="s">
        <v>20</v>
      </c>
      <c r="G3" t="s">
        <v>812</v>
      </c>
      <c r="H3">
        <v>20806</v>
      </c>
      <c r="I3">
        <v>18565</v>
      </c>
      <c r="J3">
        <v>1.28</v>
      </c>
      <c r="K3">
        <v>0.18</v>
      </c>
      <c r="L3" t="s">
        <v>22</v>
      </c>
      <c r="M3">
        <v>1</v>
      </c>
      <c r="N3">
        <v>1</v>
      </c>
      <c r="O3" t="s">
        <v>31</v>
      </c>
      <c r="P3" s="14" t="s">
        <v>148</v>
      </c>
      <c r="Q3" t="s">
        <v>157</v>
      </c>
      <c r="R3" s="32"/>
      <c r="S3" s="32"/>
    </row>
    <row r="4" spans="1:19" x14ac:dyDescent="0.3">
      <c r="A4" t="s">
        <v>145</v>
      </c>
      <c r="B4" t="s">
        <v>12</v>
      </c>
      <c r="C4">
        <v>2012</v>
      </c>
      <c r="D4" t="s">
        <v>19</v>
      </c>
      <c r="E4" t="s">
        <v>149</v>
      </c>
      <c r="F4" t="s">
        <v>151</v>
      </c>
      <c r="G4" t="s">
        <v>811</v>
      </c>
      <c r="H4">
        <v>66161</v>
      </c>
      <c r="I4">
        <v>23034</v>
      </c>
      <c r="J4">
        <v>0.85</v>
      </c>
      <c r="K4">
        <v>0.13</v>
      </c>
      <c r="L4" t="s">
        <v>22</v>
      </c>
      <c r="M4">
        <v>1</v>
      </c>
      <c r="N4">
        <v>1</v>
      </c>
      <c r="O4" t="s">
        <v>31</v>
      </c>
      <c r="P4" t="s">
        <v>148</v>
      </c>
      <c r="Q4" t="s">
        <v>157</v>
      </c>
      <c r="R4" s="32"/>
      <c r="S4" s="32"/>
    </row>
    <row r="5" spans="1:19" x14ac:dyDescent="0.3">
      <c r="A5" t="s">
        <v>145</v>
      </c>
      <c r="B5" t="s">
        <v>12</v>
      </c>
      <c r="C5">
        <v>2012</v>
      </c>
      <c r="D5" t="s">
        <v>19</v>
      </c>
      <c r="E5" t="s">
        <v>149</v>
      </c>
      <c r="F5" t="s">
        <v>20</v>
      </c>
      <c r="G5" t="s">
        <v>814</v>
      </c>
      <c r="H5">
        <v>215994</v>
      </c>
      <c r="I5">
        <v>105566</v>
      </c>
      <c r="J5">
        <v>1.69</v>
      </c>
      <c r="K5">
        <v>0.05</v>
      </c>
      <c r="L5" t="s">
        <v>22</v>
      </c>
      <c r="M5">
        <v>1</v>
      </c>
      <c r="N5">
        <v>1</v>
      </c>
      <c r="O5" t="s">
        <v>31</v>
      </c>
      <c r="P5" t="s">
        <v>148</v>
      </c>
      <c r="Q5" t="s">
        <v>157</v>
      </c>
      <c r="R5" s="32"/>
      <c r="S5" s="32"/>
    </row>
    <row r="6" spans="1:19" ht="15.75" customHeight="1" x14ac:dyDescent="0.3">
      <c r="A6" s="5" t="s">
        <v>145</v>
      </c>
      <c r="B6" s="5" t="s">
        <v>12</v>
      </c>
      <c r="C6" s="5">
        <v>2013</v>
      </c>
      <c r="D6" s="5" t="s">
        <v>19</v>
      </c>
      <c r="E6" s="5" t="s">
        <v>149</v>
      </c>
      <c r="F6" s="5" t="s">
        <v>20</v>
      </c>
      <c r="G6" s="5" t="s">
        <v>815</v>
      </c>
      <c r="H6" s="5">
        <v>112251</v>
      </c>
      <c r="I6" s="5">
        <v>65067</v>
      </c>
      <c r="J6" s="5">
        <v>2.19</v>
      </c>
      <c r="K6" s="5">
        <v>0.37</v>
      </c>
      <c r="L6" s="5" t="s">
        <v>22</v>
      </c>
      <c r="M6" s="5">
        <v>2</v>
      </c>
      <c r="N6" s="5">
        <v>1</v>
      </c>
      <c r="O6" s="5" t="s">
        <v>31</v>
      </c>
      <c r="P6" s="13" t="s">
        <v>152</v>
      </c>
      <c r="Q6" s="5" t="s">
        <v>158</v>
      </c>
      <c r="R6" s="34" t="s">
        <v>164</v>
      </c>
      <c r="S6" s="5"/>
    </row>
    <row r="7" spans="1:19" x14ac:dyDescent="0.3">
      <c r="A7" s="5" t="s">
        <v>145</v>
      </c>
      <c r="B7" s="5" t="s">
        <v>12</v>
      </c>
      <c r="C7" s="5">
        <v>2013</v>
      </c>
      <c r="D7" s="5" t="s">
        <v>19</v>
      </c>
      <c r="E7" s="5" t="s">
        <v>149</v>
      </c>
      <c r="F7" s="5" t="s">
        <v>20</v>
      </c>
      <c r="G7" s="5" t="s">
        <v>816</v>
      </c>
      <c r="H7" s="5">
        <v>16273</v>
      </c>
      <c r="I7" s="5">
        <v>14380</v>
      </c>
      <c r="J7" s="5">
        <v>1.25</v>
      </c>
      <c r="K7" s="5">
        <v>0.42</v>
      </c>
      <c r="L7" s="5" t="s">
        <v>22</v>
      </c>
      <c r="M7" s="5">
        <v>2</v>
      </c>
      <c r="N7" s="5">
        <v>1</v>
      </c>
      <c r="O7" s="5" t="s">
        <v>31</v>
      </c>
      <c r="P7" s="5" t="s">
        <v>152</v>
      </c>
      <c r="Q7" s="5" t="s">
        <v>158</v>
      </c>
      <c r="R7" s="34"/>
      <c r="S7" s="5"/>
    </row>
    <row r="8" spans="1:19" x14ac:dyDescent="0.3">
      <c r="A8" s="5" t="s">
        <v>145</v>
      </c>
      <c r="B8" s="5" t="s">
        <v>12</v>
      </c>
      <c r="C8" s="5">
        <v>2013</v>
      </c>
      <c r="D8" s="5" t="s">
        <v>19</v>
      </c>
      <c r="E8" s="5" t="s">
        <v>149</v>
      </c>
      <c r="F8" s="5" t="s">
        <v>20</v>
      </c>
      <c r="G8" s="5" t="s">
        <v>817</v>
      </c>
      <c r="H8" s="5">
        <v>44233</v>
      </c>
      <c r="I8" s="5">
        <v>13608</v>
      </c>
      <c r="J8" s="5">
        <v>1.6</v>
      </c>
      <c r="K8" s="5">
        <v>0.28999999999999998</v>
      </c>
      <c r="L8" s="5" t="s">
        <v>22</v>
      </c>
      <c r="M8" s="5">
        <v>2</v>
      </c>
      <c r="N8" s="5">
        <v>1</v>
      </c>
      <c r="O8" s="5" t="s">
        <v>31</v>
      </c>
      <c r="P8" s="5" t="s">
        <v>152</v>
      </c>
      <c r="Q8" s="5" t="s">
        <v>158</v>
      </c>
      <c r="R8" s="34"/>
      <c r="S8" s="5"/>
    </row>
    <row r="9" spans="1:19" x14ac:dyDescent="0.3">
      <c r="A9" s="5" t="s">
        <v>145</v>
      </c>
      <c r="B9" s="5" t="s">
        <v>12</v>
      </c>
      <c r="C9" s="5">
        <v>2013</v>
      </c>
      <c r="D9" s="5" t="s">
        <v>19</v>
      </c>
      <c r="E9" s="5" t="s">
        <v>149</v>
      </c>
      <c r="F9" s="5" t="s">
        <v>20</v>
      </c>
      <c r="G9" s="5" t="s">
        <v>818</v>
      </c>
      <c r="H9" s="5">
        <v>20579</v>
      </c>
      <c r="I9" s="5">
        <v>65067</v>
      </c>
      <c r="J9" s="5">
        <v>2.35</v>
      </c>
      <c r="K9" s="5">
        <v>0.98</v>
      </c>
      <c r="L9" s="5">
        <v>2012</v>
      </c>
      <c r="M9" s="5">
        <v>1</v>
      </c>
      <c r="N9" s="5">
        <v>2</v>
      </c>
      <c r="O9" s="5" t="s">
        <v>31</v>
      </c>
      <c r="P9" s="5" t="s">
        <v>152</v>
      </c>
      <c r="Q9" s="5" t="s">
        <v>159</v>
      </c>
      <c r="R9" s="34"/>
      <c r="S9" s="5"/>
    </row>
    <row r="10" spans="1:19" x14ac:dyDescent="0.3">
      <c r="A10" s="5" t="s">
        <v>145</v>
      </c>
      <c r="B10" s="5" t="s">
        <v>12</v>
      </c>
      <c r="C10" s="5">
        <v>2013</v>
      </c>
      <c r="D10" s="5" t="s">
        <v>19</v>
      </c>
      <c r="E10" s="5" t="s">
        <v>149</v>
      </c>
      <c r="F10" s="5" t="s">
        <v>20</v>
      </c>
      <c r="G10" s="5" t="s">
        <v>147</v>
      </c>
      <c r="H10" s="5" t="s">
        <v>36</v>
      </c>
      <c r="I10" s="5" t="s">
        <v>36</v>
      </c>
      <c r="J10" s="5" t="s">
        <v>36</v>
      </c>
      <c r="K10" s="5" t="s">
        <v>36</v>
      </c>
      <c r="L10" s="5">
        <v>2012</v>
      </c>
      <c r="M10" s="5">
        <v>1</v>
      </c>
      <c r="N10" s="5">
        <v>2</v>
      </c>
      <c r="O10" s="5" t="s">
        <v>31</v>
      </c>
      <c r="P10" s="5" t="s">
        <v>152</v>
      </c>
      <c r="Q10" s="5" t="s">
        <v>158</v>
      </c>
      <c r="R10" s="34"/>
      <c r="S10" s="5"/>
    </row>
    <row r="11" spans="1:19" x14ac:dyDescent="0.3">
      <c r="A11" s="5" t="s">
        <v>145</v>
      </c>
      <c r="B11" s="5" t="s">
        <v>12</v>
      </c>
      <c r="C11" s="5">
        <v>2013</v>
      </c>
      <c r="D11" s="5" t="s">
        <v>19</v>
      </c>
      <c r="E11" s="5" t="s">
        <v>149</v>
      </c>
      <c r="F11" s="5" t="s">
        <v>20</v>
      </c>
      <c r="G11" s="5" t="s">
        <v>150</v>
      </c>
      <c r="H11" s="5"/>
      <c r="I11" s="5"/>
      <c r="J11" s="5">
        <v>1.99</v>
      </c>
      <c r="K11" s="5" t="s">
        <v>36</v>
      </c>
      <c r="L11" s="5" t="s">
        <v>154</v>
      </c>
      <c r="M11" s="5">
        <v>2</v>
      </c>
      <c r="N11" s="5">
        <v>1</v>
      </c>
      <c r="O11" s="5" t="s">
        <v>31</v>
      </c>
      <c r="P11" s="5" t="s">
        <v>152</v>
      </c>
      <c r="Q11" s="5" t="s">
        <v>158</v>
      </c>
      <c r="R11" s="34"/>
      <c r="S11" s="5"/>
    </row>
    <row r="12" spans="1:19" x14ac:dyDescent="0.3">
      <c r="A12" t="s">
        <v>145</v>
      </c>
      <c r="B12" t="s">
        <v>12</v>
      </c>
      <c r="C12">
        <v>2014</v>
      </c>
      <c r="D12" t="s">
        <v>19</v>
      </c>
      <c r="E12" t="s">
        <v>149</v>
      </c>
      <c r="F12" t="s">
        <v>20</v>
      </c>
      <c r="G12" t="s">
        <v>153</v>
      </c>
      <c r="J12" s="12">
        <f>(J6+J19)/2</f>
        <v>2.0949999999999998</v>
      </c>
      <c r="L12" t="s">
        <v>22</v>
      </c>
      <c r="M12">
        <v>3</v>
      </c>
      <c r="N12">
        <v>1</v>
      </c>
      <c r="O12" t="s">
        <v>31</v>
      </c>
      <c r="Q12" t="s">
        <v>160</v>
      </c>
      <c r="R12" s="33" t="s">
        <v>195</v>
      </c>
      <c r="S12" s="33"/>
    </row>
    <row r="13" spans="1:19" x14ac:dyDescent="0.3">
      <c r="A13" t="s">
        <v>145</v>
      </c>
      <c r="B13" t="s">
        <v>12</v>
      </c>
      <c r="C13">
        <v>2014</v>
      </c>
      <c r="D13" t="s">
        <v>19</v>
      </c>
      <c r="E13" t="s">
        <v>149</v>
      </c>
      <c r="F13" t="s">
        <v>20</v>
      </c>
      <c r="G13" t="s">
        <v>146</v>
      </c>
      <c r="J13" s="12">
        <f>(J7+J26)/2</f>
        <v>1.33</v>
      </c>
      <c r="L13" t="s">
        <v>22</v>
      </c>
      <c r="M13">
        <v>3</v>
      </c>
      <c r="N13">
        <v>1</v>
      </c>
      <c r="O13" t="s">
        <v>31</v>
      </c>
      <c r="Q13" t="s">
        <v>160</v>
      </c>
      <c r="R13" s="33"/>
      <c r="S13" s="33"/>
    </row>
    <row r="14" spans="1:19" x14ac:dyDescent="0.3">
      <c r="A14" t="s">
        <v>145</v>
      </c>
      <c r="B14" t="s">
        <v>12</v>
      </c>
      <c r="C14">
        <v>2014</v>
      </c>
      <c r="D14" t="s">
        <v>19</v>
      </c>
      <c r="E14" t="s">
        <v>149</v>
      </c>
      <c r="F14" t="s">
        <v>20</v>
      </c>
      <c r="G14" t="s">
        <v>147</v>
      </c>
      <c r="J14" s="12">
        <f>(J8+J23)/2</f>
        <v>1.6</v>
      </c>
      <c r="L14" t="s">
        <v>22</v>
      </c>
      <c r="M14">
        <v>3</v>
      </c>
      <c r="N14">
        <v>1</v>
      </c>
      <c r="O14" t="s">
        <v>31</v>
      </c>
      <c r="Q14" t="s">
        <v>160</v>
      </c>
      <c r="R14" s="33"/>
      <c r="S14" s="33"/>
    </row>
    <row r="15" spans="1:19" x14ac:dyDescent="0.3">
      <c r="A15" t="s">
        <v>145</v>
      </c>
      <c r="B15" t="s">
        <v>12</v>
      </c>
      <c r="C15">
        <v>2014</v>
      </c>
      <c r="D15" t="s">
        <v>19</v>
      </c>
      <c r="E15" t="s">
        <v>149</v>
      </c>
      <c r="F15" t="s">
        <v>20</v>
      </c>
      <c r="G15" t="s">
        <v>153</v>
      </c>
      <c r="J15" s="12">
        <f>(J9+J20)/2</f>
        <v>2.0150000000000001</v>
      </c>
      <c r="L15">
        <v>2012</v>
      </c>
      <c r="M15">
        <v>2</v>
      </c>
      <c r="N15">
        <v>2</v>
      </c>
      <c r="O15" t="s">
        <v>31</v>
      </c>
      <c r="Q15" s="11" t="s">
        <v>160</v>
      </c>
      <c r="R15" s="33"/>
      <c r="S15" s="33"/>
    </row>
    <row r="16" spans="1:19" x14ac:dyDescent="0.3">
      <c r="A16" t="s">
        <v>145</v>
      </c>
      <c r="B16" t="s">
        <v>12</v>
      </c>
      <c r="C16">
        <v>2014</v>
      </c>
      <c r="D16" t="s">
        <v>19</v>
      </c>
      <c r="E16" t="s">
        <v>149</v>
      </c>
      <c r="F16" t="s">
        <v>20</v>
      </c>
      <c r="G16" t="s">
        <v>147</v>
      </c>
      <c r="L16">
        <v>2012</v>
      </c>
      <c r="M16">
        <v>2</v>
      </c>
      <c r="N16">
        <v>2</v>
      </c>
      <c r="O16" t="s">
        <v>31</v>
      </c>
      <c r="Q16" t="s">
        <v>160</v>
      </c>
      <c r="R16" s="33"/>
      <c r="S16" s="33"/>
    </row>
    <row r="17" spans="1:19" x14ac:dyDescent="0.3">
      <c r="A17" t="s">
        <v>145</v>
      </c>
      <c r="B17" t="s">
        <v>12</v>
      </c>
      <c r="C17">
        <v>2014</v>
      </c>
      <c r="D17" t="s">
        <v>19</v>
      </c>
      <c r="E17" t="s">
        <v>149</v>
      </c>
      <c r="F17" t="s">
        <v>20</v>
      </c>
      <c r="G17" t="s">
        <v>153</v>
      </c>
      <c r="L17">
        <v>2013</v>
      </c>
      <c r="M17">
        <v>1</v>
      </c>
      <c r="N17">
        <v>3</v>
      </c>
      <c r="O17" t="s">
        <v>31</v>
      </c>
      <c r="Q17" t="s">
        <v>160</v>
      </c>
      <c r="R17" s="33"/>
      <c r="S17" s="33"/>
    </row>
    <row r="18" spans="1:19" x14ac:dyDescent="0.3">
      <c r="A18" t="s">
        <v>145</v>
      </c>
      <c r="B18" t="s">
        <v>12</v>
      </c>
      <c r="C18">
        <v>2014</v>
      </c>
      <c r="D18" t="s">
        <v>19</v>
      </c>
      <c r="E18" t="s">
        <v>149</v>
      </c>
      <c r="F18" t="s">
        <v>20</v>
      </c>
      <c r="G18" t="s">
        <v>147</v>
      </c>
      <c r="L18">
        <v>2013</v>
      </c>
      <c r="M18">
        <v>1</v>
      </c>
      <c r="N18">
        <v>3</v>
      </c>
      <c r="O18" t="s">
        <v>31</v>
      </c>
      <c r="Q18" t="s">
        <v>160</v>
      </c>
      <c r="R18" s="33"/>
      <c r="S18" s="33"/>
    </row>
    <row r="19" spans="1:19" ht="15" customHeight="1" x14ac:dyDescent="0.3">
      <c r="A19" s="5" t="s">
        <v>145</v>
      </c>
      <c r="B19" s="5" t="s">
        <v>12</v>
      </c>
      <c r="C19" s="5">
        <v>2015</v>
      </c>
      <c r="D19" s="5" t="s">
        <v>19</v>
      </c>
      <c r="E19" s="5" t="s">
        <v>149</v>
      </c>
      <c r="F19" s="5" t="s">
        <v>20</v>
      </c>
      <c r="G19" s="5" t="s">
        <v>819</v>
      </c>
      <c r="H19" s="5">
        <v>100192</v>
      </c>
      <c r="I19" s="5">
        <v>49121</v>
      </c>
      <c r="J19" s="5">
        <v>2</v>
      </c>
      <c r="K19" s="5">
        <v>0.11</v>
      </c>
      <c r="L19" s="5" t="s">
        <v>22</v>
      </c>
      <c r="M19" s="5">
        <v>4</v>
      </c>
      <c r="N19" s="5">
        <v>1</v>
      </c>
      <c r="O19" s="5" t="s">
        <v>31</v>
      </c>
      <c r="P19" s="5" t="s">
        <v>155</v>
      </c>
      <c r="Q19" s="5" t="s">
        <v>161</v>
      </c>
      <c r="R19" s="34" t="s">
        <v>156</v>
      </c>
      <c r="S19" s="34" t="s">
        <v>165</v>
      </c>
    </row>
    <row r="20" spans="1:19" x14ac:dyDescent="0.3">
      <c r="A20" s="5" t="s">
        <v>145</v>
      </c>
      <c r="B20" s="5" t="s">
        <v>12</v>
      </c>
      <c r="C20" s="5">
        <v>2015</v>
      </c>
      <c r="D20" s="5" t="s">
        <v>19</v>
      </c>
      <c r="E20" s="5" t="s">
        <v>149</v>
      </c>
      <c r="F20" s="5" t="s">
        <v>20</v>
      </c>
      <c r="G20" s="5" t="s">
        <v>820</v>
      </c>
      <c r="H20" s="5">
        <v>17770</v>
      </c>
      <c r="I20" s="5">
        <v>8559</v>
      </c>
      <c r="J20" s="5">
        <v>1.68</v>
      </c>
      <c r="K20" s="5">
        <v>0.19</v>
      </c>
      <c r="L20" s="5">
        <v>2012</v>
      </c>
      <c r="M20" s="5">
        <v>3</v>
      </c>
      <c r="N20" s="5">
        <v>2</v>
      </c>
      <c r="O20" s="5" t="s">
        <v>31</v>
      </c>
      <c r="P20" s="5" t="s">
        <v>155</v>
      </c>
      <c r="Q20" s="5" t="s">
        <v>161</v>
      </c>
      <c r="R20" s="34"/>
      <c r="S20" s="34"/>
    </row>
    <row r="21" spans="1:19" x14ac:dyDescent="0.3">
      <c r="A21" s="5" t="s">
        <v>145</v>
      </c>
      <c r="B21" s="5" t="s">
        <v>12</v>
      </c>
      <c r="C21" s="5">
        <v>2015</v>
      </c>
      <c r="D21" s="5" t="s">
        <v>19</v>
      </c>
      <c r="E21" s="5" t="s">
        <v>149</v>
      </c>
      <c r="F21" s="5" t="s">
        <v>20</v>
      </c>
      <c r="G21" s="5" t="s">
        <v>821</v>
      </c>
      <c r="H21" s="5">
        <v>108492</v>
      </c>
      <c r="I21" s="5">
        <v>43824</v>
      </c>
      <c r="J21" s="5">
        <v>1.01</v>
      </c>
      <c r="K21" s="5">
        <v>0.12</v>
      </c>
      <c r="L21" s="5">
        <v>2013</v>
      </c>
      <c r="M21" s="5">
        <v>2</v>
      </c>
      <c r="N21" s="5">
        <v>3</v>
      </c>
      <c r="O21" s="5" t="s">
        <v>31</v>
      </c>
      <c r="P21" s="13" t="s">
        <v>155</v>
      </c>
      <c r="Q21" s="5" t="s">
        <v>161</v>
      </c>
      <c r="R21" s="34"/>
      <c r="S21" s="34"/>
    </row>
    <row r="22" spans="1:19" x14ac:dyDescent="0.3">
      <c r="A22" s="5" t="s">
        <v>145</v>
      </c>
      <c r="B22" s="5" t="s">
        <v>12</v>
      </c>
      <c r="C22" s="5">
        <v>2015</v>
      </c>
      <c r="D22" s="5" t="s">
        <v>19</v>
      </c>
      <c r="E22" s="5" t="s">
        <v>149</v>
      </c>
      <c r="F22" s="5" t="s">
        <v>20</v>
      </c>
      <c r="G22" s="5" t="s">
        <v>822</v>
      </c>
      <c r="H22" s="5">
        <v>88820</v>
      </c>
      <c r="I22" s="5">
        <v>20892</v>
      </c>
      <c r="J22" s="5">
        <v>1.04</v>
      </c>
      <c r="K22" s="5">
        <v>0.31</v>
      </c>
      <c r="L22" s="5">
        <v>2014</v>
      </c>
      <c r="M22" s="5">
        <v>1</v>
      </c>
      <c r="N22" s="5">
        <v>4</v>
      </c>
      <c r="O22" s="5" t="s">
        <v>31</v>
      </c>
      <c r="P22" s="5" t="s">
        <v>155</v>
      </c>
      <c r="Q22" s="5" t="s">
        <v>161</v>
      </c>
      <c r="R22" s="34"/>
      <c r="S22" s="34"/>
    </row>
    <row r="23" spans="1:19" x14ac:dyDescent="0.3">
      <c r="A23" s="5" t="s">
        <v>145</v>
      </c>
      <c r="B23" s="5" t="s">
        <v>12</v>
      </c>
      <c r="C23" s="5">
        <v>2015</v>
      </c>
      <c r="D23" s="5" t="s">
        <v>19</v>
      </c>
      <c r="E23" s="5" t="s">
        <v>149</v>
      </c>
      <c r="F23" s="5" t="s">
        <v>20</v>
      </c>
      <c r="G23" s="5" t="s">
        <v>824</v>
      </c>
      <c r="H23" s="5">
        <v>40961</v>
      </c>
      <c r="I23" s="5">
        <v>12219</v>
      </c>
      <c r="J23" s="5">
        <v>1.6</v>
      </c>
      <c r="K23" s="5">
        <v>0.21</v>
      </c>
      <c r="L23" s="5" t="s">
        <v>22</v>
      </c>
      <c r="M23" s="5">
        <v>4</v>
      </c>
      <c r="N23" s="5" t="s">
        <v>166</v>
      </c>
      <c r="O23" s="5" t="s">
        <v>31</v>
      </c>
      <c r="P23" s="5" t="s">
        <v>155</v>
      </c>
      <c r="Q23" s="5" t="s">
        <v>161</v>
      </c>
      <c r="R23" s="34"/>
      <c r="S23" s="34"/>
    </row>
    <row r="24" spans="1:19" x14ac:dyDescent="0.3">
      <c r="A24" s="5" t="s">
        <v>145</v>
      </c>
      <c r="B24" s="5" t="s">
        <v>12</v>
      </c>
      <c r="C24" s="5">
        <v>2015</v>
      </c>
      <c r="D24" s="5" t="s">
        <v>19</v>
      </c>
      <c r="E24" s="5" t="s">
        <v>149</v>
      </c>
      <c r="F24" s="5" t="s">
        <v>20</v>
      </c>
      <c r="G24" s="5" t="s">
        <v>825</v>
      </c>
      <c r="H24" s="5">
        <v>108492</v>
      </c>
      <c r="I24" s="5">
        <v>43824</v>
      </c>
      <c r="J24" s="5">
        <v>2.23</v>
      </c>
      <c r="K24" s="5">
        <v>0.83</v>
      </c>
      <c r="L24" s="5">
        <v>2013</v>
      </c>
      <c r="M24" s="5">
        <v>2</v>
      </c>
      <c r="N24" s="5">
        <v>3</v>
      </c>
      <c r="O24" s="5" t="s">
        <v>31</v>
      </c>
      <c r="P24" s="5" t="s">
        <v>155</v>
      </c>
      <c r="Q24" s="5" t="s">
        <v>161</v>
      </c>
      <c r="R24" s="34"/>
      <c r="S24" s="34"/>
    </row>
    <row r="25" spans="1:19" x14ac:dyDescent="0.3">
      <c r="A25" s="5" t="s">
        <v>145</v>
      </c>
      <c r="B25" s="5" t="s">
        <v>12</v>
      </c>
      <c r="C25" s="5">
        <v>2015</v>
      </c>
      <c r="D25" s="5" t="s">
        <v>19</v>
      </c>
      <c r="E25" s="5" t="s">
        <v>149</v>
      </c>
      <c r="F25" s="5" t="s">
        <v>20</v>
      </c>
      <c r="G25" s="5" t="s">
        <v>826</v>
      </c>
      <c r="H25" s="5">
        <v>13807</v>
      </c>
      <c r="I25" s="5">
        <v>10386</v>
      </c>
      <c r="J25" s="5">
        <v>0.35</v>
      </c>
      <c r="K25" s="5">
        <v>0.3</v>
      </c>
      <c r="L25" s="5">
        <v>2014</v>
      </c>
      <c r="M25" s="5">
        <v>1</v>
      </c>
      <c r="N25" s="5">
        <v>4</v>
      </c>
      <c r="O25" s="5" t="s">
        <v>31</v>
      </c>
      <c r="P25" s="5" t="s">
        <v>155</v>
      </c>
      <c r="Q25" s="5" t="s">
        <v>161</v>
      </c>
      <c r="R25" s="34"/>
      <c r="S25" s="34"/>
    </row>
    <row r="26" spans="1:19" x14ac:dyDescent="0.3">
      <c r="A26" s="5" t="s">
        <v>145</v>
      </c>
      <c r="B26" s="5" t="s">
        <v>12</v>
      </c>
      <c r="C26" s="5">
        <v>2015</v>
      </c>
      <c r="D26" s="5" t="s">
        <v>19</v>
      </c>
      <c r="E26" s="5" t="s">
        <v>149</v>
      </c>
      <c r="F26" s="5" t="s">
        <v>20</v>
      </c>
      <c r="G26" s="5" t="s">
        <v>823</v>
      </c>
      <c r="H26" s="5">
        <v>13213</v>
      </c>
      <c r="I26" s="5">
        <v>12162</v>
      </c>
      <c r="J26" s="5">
        <v>1.41</v>
      </c>
      <c r="K26" s="5">
        <v>0.28999999999999998</v>
      </c>
      <c r="L26" s="5" t="s">
        <v>22</v>
      </c>
      <c r="M26" s="5">
        <v>4</v>
      </c>
      <c r="N26" s="5">
        <v>1</v>
      </c>
      <c r="O26" s="5" t="s">
        <v>31</v>
      </c>
      <c r="P26" s="5" t="s">
        <v>155</v>
      </c>
      <c r="Q26" s="5" t="s">
        <v>161</v>
      </c>
      <c r="R26" s="34"/>
      <c r="S26" s="34"/>
    </row>
    <row r="27" spans="1:19" ht="15" customHeight="1" x14ac:dyDescent="0.3">
      <c r="A27" t="s">
        <v>145</v>
      </c>
      <c r="B27" t="s">
        <v>12</v>
      </c>
      <c r="C27">
        <v>2016</v>
      </c>
      <c r="D27" t="s">
        <v>19</v>
      </c>
      <c r="E27" t="s">
        <v>149</v>
      </c>
      <c r="F27" t="s">
        <v>20</v>
      </c>
      <c r="G27" t="s">
        <v>827</v>
      </c>
      <c r="H27">
        <v>94807</v>
      </c>
      <c r="I27">
        <v>46581</v>
      </c>
      <c r="J27">
        <v>2.4</v>
      </c>
      <c r="K27">
        <v>0.19</v>
      </c>
      <c r="L27" t="s">
        <v>22</v>
      </c>
      <c r="M27">
        <v>5</v>
      </c>
      <c r="N27">
        <v>1</v>
      </c>
      <c r="O27" t="s">
        <v>31</v>
      </c>
      <c r="P27" t="s">
        <v>167</v>
      </c>
      <c r="Q27" t="s">
        <v>168</v>
      </c>
      <c r="R27" s="32" t="s">
        <v>170</v>
      </c>
      <c r="S27" s="30"/>
    </row>
    <row r="28" spans="1:19" x14ac:dyDescent="0.3">
      <c r="A28" t="s">
        <v>145</v>
      </c>
      <c r="B28" t="s">
        <v>12</v>
      </c>
      <c r="C28">
        <v>2016</v>
      </c>
      <c r="D28" t="s">
        <v>19</v>
      </c>
      <c r="E28" t="s">
        <v>149</v>
      </c>
      <c r="F28" t="s">
        <v>20</v>
      </c>
      <c r="G28" t="s">
        <v>828</v>
      </c>
      <c r="H28">
        <v>16492</v>
      </c>
      <c r="I28">
        <v>7966</v>
      </c>
      <c r="J28">
        <v>1.71</v>
      </c>
      <c r="K28">
        <v>0.36</v>
      </c>
      <c r="L28">
        <v>2012</v>
      </c>
      <c r="M28">
        <v>4</v>
      </c>
      <c r="N28">
        <v>2</v>
      </c>
      <c r="O28" t="s">
        <v>31</v>
      </c>
      <c r="P28" t="s">
        <v>167</v>
      </c>
      <c r="Q28" t="s">
        <v>168</v>
      </c>
      <c r="R28" s="32"/>
      <c r="S28" s="30"/>
    </row>
    <row r="29" spans="1:19" x14ac:dyDescent="0.3">
      <c r="A29" t="s">
        <v>145</v>
      </c>
      <c r="B29" t="s">
        <v>12</v>
      </c>
      <c r="C29">
        <v>2016</v>
      </c>
      <c r="D29" t="s">
        <v>19</v>
      </c>
      <c r="E29" t="s">
        <v>149</v>
      </c>
      <c r="F29" t="s">
        <v>20</v>
      </c>
      <c r="G29" t="s">
        <v>829</v>
      </c>
      <c r="H29">
        <v>95037</v>
      </c>
      <c r="I29">
        <v>38257</v>
      </c>
      <c r="J29">
        <v>1.45</v>
      </c>
      <c r="K29">
        <v>0.16</v>
      </c>
      <c r="L29">
        <v>2013</v>
      </c>
      <c r="M29">
        <v>3</v>
      </c>
      <c r="N29">
        <v>3</v>
      </c>
      <c r="O29" t="s">
        <v>31</v>
      </c>
      <c r="P29" t="s">
        <v>167</v>
      </c>
      <c r="Q29" t="s">
        <v>168</v>
      </c>
      <c r="R29" s="32"/>
      <c r="S29" s="30"/>
    </row>
    <row r="30" spans="1:19" x14ac:dyDescent="0.3">
      <c r="A30" t="s">
        <v>145</v>
      </c>
      <c r="B30" t="s">
        <v>12</v>
      </c>
      <c r="C30">
        <v>2016</v>
      </c>
      <c r="D30" t="s">
        <v>19</v>
      </c>
      <c r="E30" t="s">
        <v>149</v>
      </c>
      <c r="F30" t="s">
        <v>20</v>
      </c>
      <c r="G30" t="s">
        <v>830</v>
      </c>
      <c r="H30">
        <v>72850</v>
      </c>
      <c r="I30">
        <v>17223</v>
      </c>
      <c r="J30">
        <v>0.22</v>
      </c>
      <c r="K30">
        <v>0.21</v>
      </c>
      <c r="L30">
        <v>2014</v>
      </c>
      <c r="M30">
        <v>2</v>
      </c>
      <c r="N30">
        <v>4</v>
      </c>
      <c r="O30" t="s">
        <v>31</v>
      </c>
      <c r="P30" t="s">
        <v>167</v>
      </c>
      <c r="Q30" t="s">
        <v>168</v>
      </c>
      <c r="R30" s="32"/>
      <c r="S30" s="30"/>
    </row>
    <row r="31" spans="1:19" x14ac:dyDescent="0.3">
      <c r="A31" t="s">
        <v>145</v>
      </c>
      <c r="B31" t="s">
        <v>12</v>
      </c>
      <c r="C31">
        <v>2016</v>
      </c>
      <c r="D31" t="s">
        <v>19</v>
      </c>
      <c r="E31" t="s">
        <v>149</v>
      </c>
      <c r="F31" t="s">
        <v>20</v>
      </c>
      <c r="G31" t="s">
        <v>831</v>
      </c>
      <c r="H31">
        <v>44345</v>
      </c>
      <c r="I31">
        <v>8795</v>
      </c>
      <c r="J31">
        <v>1.07</v>
      </c>
      <c r="K31">
        <v>0.3</v>
      </c>
      <c r="L31">
        <v>2015</v>
      </c>
      <c r="M31">
        <v>1</v>
      </c>
      <c r="N31">
        <v>5</v>
      </c>
      <c r="O31" t="s">
        <v>31</v>
      </c>
      <c r="P31" s="14" t="s">
        <v>167</v>
      </c>
      <c r="Q31" t="s">
        <v>168</v>
      </c>
      <c r="R31" s="32"/>
      <c r="S31" s="30"/>
    </row>
    <row r="32" spans="1:19" x14ac:dyDescent="0.3">
      <c r="A32" t="s">
        <v>145</v>
      </c>
      <c r="B32" t="s">
        <v>12</v>
      </c>
      <c r="C32">
        <v>2016</v>
      </c>
      <c r="D32" t="s">
        <v>19</v>
      </c>
      <c r="E32" t="s">
        <v>149</v>
      </c>
      <c r="F32" t="s">
        <v>20</v>
      </c>
      <c r="G32" t="s">
        <v>833</v>
      </c>
      <c r="H32">
        <v>36938</v>
      </c>
      <c r="I32">
        <v>11210</v>
      </c>
      <c r="J32">
        <v>0.48</v>
      </c>
      <c r="K32">
        <v>0.21</v>
      </c>
      <c r="L32" t="s">
        <v>22</v>
      </c>
      <c r="M32">
        <v>5</v>
      </c>
      <c r="N32" t="s">
        <v>169</v>
      </c>
      <c r="O32" t="s">
        <v>31</v>
      </c>
      <c r="P32" t="s">
        <v>167</v>
      </c>
      <c r="Q32" t="s">
        <v>168</v>
      </c>
      <c r="R32" s="32"/>
      <c r="S32" s="30"/>
    </row>
    <row r="33" spans="1:19" x14ac:dyDescent="0.3">
      <c r="A33" t="s">
        <v>145</v>
      </c>
      <c r="B33" t="s">
        <v>12</v>
      </c>
      <c r="C33">
        <v>2016</v>
      </c>
      <c r="D33" t="s">
        <v>19</v>
      </c>
      <c r="E33" t="s">
        <v>149</v>
      </c>
      <c r="F33" t="s">
        <v>20</v>
      </c>
      <c r="G33" t="s">
        <v>835</v>
      </c>
      <c r="H33">
        <v>5690</v>
      </c>
      <c r="I33">
        <v>4632</v>
      </c>
      <c r="J33">
        <v>0</v>
      </c>
      <c r="K33">
        <v>0.26400000000000001</v>
      </c>
      <c r="L33">
        <v>2013</v>
      </c>
      <c r="M33">
        <v>3</v>
      </c>
      <c r="N33">
        <v>3</v>
      </c>
      <c r="O33" t="s">
        <v>31</v>
      </c>
      <c r="P33" t="s">
        <v>167</v>
      </c>
      <c r="Q33" t="s">
        <v>168</v>
      </c>
      <c r="R33" s="32"/>
      <c r="S33" s="30"/>
    </row>
    <row r="34" spans="1:19" x14ac:dyDescent="0.3">
      <c r="A34" t="s">
        <v>145</v>
      </c>
      <c r="B34" t="s">
        <v>12</v>
      </c>
      <c r="C34">
        <v>2016</v>
      </c>
      <c r="D34" t="s">
        <v>19</v>
      </c>
      <c r="E34" t="s">
        <v>149</v>
      </c>
      <c r="F34" t="s">
        <v>20</v>
      </c>
      <c r="G34" t="s">
        <v>834</v>
      </c>
      <c r="H34">
        <v>10075</v>
      </c>
      <c r="I34">
        <v>7443</v>
      </c>
      <c r="J34">
        <v>1</v>
      </c>
      <c r="K34">
        <v>0.39</v>
      </c>
      <c r="L34">
        <v>2014</v>
      </c>
      <c r="M34">
        <v>2</v>
      </c>
      <c r="N34">
        <v>4</v>
      </c>
      <c r="O34" t="s">
        <v>31</v>
      </c>
      <c r="P34" t="s">
        <v>167</v>
      </c>
      <c r="Q34" t="s">
        <v>168</v>
      </c>
      <c r="R34" s="32"/>
      <c r="S34" s="30"/>
    </row>
    <row r="35" spans="1:19" x14ac:dyDescent="0.3">
      <c r="A35" t="s">
        <v>145</v>
      </c>
      <c r="B35" t="s">
        <v>12</v>
      </c>
      <c r="C35">
        <v>2016</v>
      </c>
      <c r="D35" t="s">
        <v>19</v>
      </c>
      <c r="E35" t="s">
        <v>149</v>
      </c>
      <c r="F35" t="s">
        <v>20</v>
      </c>
      <c r="G35" t="s">
        <v>832</v>
      </c>
      <c r="H35">
        <v>11603</v>
      </c>
      <c r="I35">
        <v>10724</v>
      </c>
      <c r="J35">
        <v>1.29</v>
      </c>
      <c r="K35">
        <v>0.5</v>
      </c>
      <c r="L35" t="s">
        <v>22</v>
      </c>
      <c r="M35">
        <v>5</v>
      </c>
      <c r="N35">
        <v>1</v>
      </c>
      <c r="O35" t="s">
        <v>31</v>
      </c>
      <c r="P35" t="s">
        <v>167</v>
      </c>
      <c r="Q35" t="s">
        <v>168</v>
      </c>
      <c r="R35" s="32"/>
      <c r="S35" s="30"/>
    </row>
    <row r="36" spans="1:19" x14ac:dyDescent="0.3">
      <c r="A36" s="5" t="s">
        <v>145</v>
      </c>
      <c r="B36" s="5" t="s">
        <v>12</v>
      </c>
      <c r="C36" s="5">
        <v>2017</v>
      </c>
      <c r="D36" s="5" t="s">
        <v>19</v>
      </c>
      <c r="E36" s="5" t="s">
        <v>149</v>
      </c>
      <c r="F36" s="5" t="s">
        <v>20</v>
      </c>
      <c r="G36" s="5" t="s">
        <v>836</v>
      </c>
      <c r="H36" s="5">
        <v>91147</v>
      </c>
      <c r="I36" s="5">
        <v>43891</v>
      </c>
      <c r="J36" s="5">
        <v>1.95</v>
      </c>
      <c r="K36" s="5">
        <v>0.17</v>
      </c>
      <c r="L36" s="5" t="s">
        <v>22</v>
      </c>
      <c r="M36" s="5">
        <v>6</v>
      </c>
      <c r="N36" s="5">
        <v>1</v>
      </c>
      <c r="O36" s="5" t="s">
        <v>31</v>
      </c>
      <c r="P36" s="5" t="s">
        <v>171</v>
      </c>
      <c r="Q36" s="5" t="s">
        <v>183</v>
      </c>
      <c r="R36" s="34" t="s">
        <v>196</v>
      </c>
      <c r="S36" s="35"/>
    </row>
    <row r="37" spans="1:19" x14ac:dyDescent="0.3">
      <c r="A37" s="5" t="s">
        <v>145</v>
      </c>
      <c r="B37" s="5" t="s">
        <v>12</v>
      </c>
      <c r="C37" s="5">
        <v>2017</v>
      </c>
      <c r="D37" s="5" t="s">
        <v>19</v>
      </c>
      <c r="E37" s="5" t="s">
        <v>149</v>
      </c>
      <c r="F37" s="5" t="s">
        <v>20</v>
      </c>
      <c r="G37" s="5" t="s">
        <v>837</v>
      </c>
      <c r="H37" s="5">
        <v>15611</v>
      </c>
      <c r="I37" s="5">
        <v>7444</v>
      </c>
      <c r="J37" s="5">
        <v>1.69</v>
      </c>
      <c r="K37" s="5">
        <v>0.38</v>
      </c>
      <c r="L37" s="5">
        <v>2012</v>
      </c>
      <c r="M37" s="5">
        <v>5</v>
      </c>
      <c r="N37" s="5">
        <v>2</v>
      </c>
      <c r="O37" s="5" t="s">
        <v>31</v>
      </c>
      <c r="P37" s="13" t="s">
        <v>172</v>
      </c>
      <c r="Q37" s="5" t="s">
        <v>184</v>
      </c>
      <c r="R37" s="34"/>
      <c r="S37" s="35"/>
    </row>
    <row r="38" spans="1:19" x14ac:dyDescent="0.3">
      <c r="A38" s="5" t="s">
        <v>145</v>
      </c>
      <c r="B38" s="5" t="s">
        <v>12</v>
      </c>
      <c r="C38" s="5">
        <v>2017</v>
      </c>
      <c r="D38" s="5" t="s">
        <v>19</v>
      </c>
      <c r="E38" s="5" t="s">
        <v>149</v>
      </c>
      <c r="F38" s="5" t="s">
        <v>20</v>
      </c>
      <c r="G38" s="5" t="s">
        <v>838</v>
      </c>
      <c r="H38" s="5">
        <v>85634</v>
      </c>
      <c r="I38" s="5">
        <v>34288</v>
      </c>
      <c r="J38" s="5">
        <v>1.74</v>
      </c>
      <c r="K38" s="5">
        <v>0.18</v>
      </c>
      <c r="L38" s="5">
        <v>2013</v>
      </c>
      <c r="M38" s="5">
        <v>4</v>
      </c>
      <c r="N38" s="5">
        <v>3</v>
      </c>
      <c r="O38" s="5" t="s">
        <v>31</v>
      </c>
      <c r="P38" s="5" t="s">
        <v>173</v>
      </c>
      <c r="Q38" s="5" t="s">
        <v>185</v>
      </c>
      <c r="R38" s="34"/>
      <c r="S38" s="35"/>
    </row>
    <row r="39" spans="1:19" x14ac:dyDescent="0.3">
      <c r="A39" s="5" t="s">
        <v>145</v>
      </c>
      <c r="B39" s="5" t="s">
        <v>12</v>
      </c>
      <c r="C39" s="5">
        <v>2017</v>
      </c>
      <c r="D39" s="5" t="s">
        <v>19</v>
      </c>
      <c r="E39" s="5" t="s">
        <v>149</v>
      </c>
      <c r="F39" s="5" t="s">
        <v>20</v>
      </c>
      <c r="G39" s="5" t="s">
        <v>839</v>
      </c>
      <c r="H39" s="5">
        <v>63577</v>
      </c>
      <c r="I39" s="5">
        <v>15084</v>
      </c>
      <c r="J39" s="5">
        <v>0.39</v>
      </c>
      <c r="K39" s="5">
        <v>0.24</v>
      </c>
      <c r="L39" s="5">
        <v>2014</v>
      </c>
      <c r="M39" s="5">
        <v>3</v>
      </c>
      <c r="N39" s="5">
        <v>4</v>
      </c>
      <c r="O39" s="5" t="s">
        <v>31</v>
      </c>
      <c r="P39" s="5" t="s">
        <v>174</v>
      </c>
      <c r="Q39" s="5" t="s">
        <v>186</v>
      </c>
      <c r="R39" s="34"/>
      <c r="S39" s="35"/>
    </row>
    <row r="40" spans="1:19" x14ac:dyDescent="0.3">
      <c r="A40" s="5" t="s">
        <v>145</v>
      </c>
      <c r="B40" s="5" t="s">
        <v>12</v>
      </c>
      <c r="C40" s="5">
        <v>2017</v>
      </c>
      <c r="D40" s="5" t="s">
        <v>19</v>
      </c>
      <c r="E40" s="5" t="s">
        <v>149</v>
      </c>
      <c r="F40" s="5" t="s">
        <v>20</v>
      </c>
      <c r="G40" s="5" t="s">
        <v>840</v>
      </c>
      <c r="H40" s="5">
        <v>34159</v>
      </c>
      <c r="I40" s="5">
        <v>6802</v>
      </c>
      <c r="J40" s="5">
        <v>1.03</v>
      </c>
      <c r="K40" s="5">
        <v>0.4</v>
      </c>
      <c r="L40" s="5">
        <v>2015</v>
      </c>
      <c r="M40" s="5">
        <v>2</v>
      </c>
      <c r="N40" s="5">
        <v>5</v>
      </c>
      <c r="O40" s="5" t="s">
        <v>31</v>
      </c>
      <c r="P40" s="5" t="s">
        <v>175</v>
      </c>
      <c r="Q40" s="5" t="s">
        <v>187</v>
      </c>
      <c r="R40" s="34"/>
      <c r="S40" s="35"/>
    </row>
    <row r="41" spans="1:19" x14ac:dyDescent="0.3">
      <c r="A41" s="5" t="s">
        <v>145</v>
      </c>
      <c r="B41" s="5" t="s">
        <v>12</v>
      </c>
      <c r="C41" s="5">
        <v>2017</v>
      </c>
      <c r="D41" s="5" t="s">
        <v>19</v>
      </c>
      <c r="E41" s="5" t="s">
        <v>149</v>
      </c>
      <c r="F41" s="5" t="s">
        <v>20</v>
      </c>
      <c r="G41" s="5" t="s">
        <v>841</v>
      </c>
      <c r="H41" s="5">
        <v>62338</v>
      </c>
      <c r="I41" s="5">
        <v>19771</v>
      </c>
      <c r="J41" s="5">
        <v>-7.0000000000000007E-2</v>
      </c>
      <c r="K41" s="5">
        <v>2.1000000000000001E-2</v>
      </c>
      <c r="L41" s="5">
        <v>2016</v>
      </c>
      <c r="M41" s="5">
        <v>1</v>
      </c>
      <c r="N41" s="5" t="s">
        <v>169</v>
      </c>
      <c r="O41" s="5" t="s">
        <v>31</v>
      </c>
      <c r="P41" s="5" t="s">
        <v>176</v>
      </c>
      <c r="Q41" s="5" t="s">
        <v>188</v>
      </c>
      <c r="R41" s="34"/>
      <c r="S41" s="35"/>
    </row>
    <row r="42" spans="1:19" x14ac:dyDescent="0.3">
      <c r="A42" s="5" t="s">
        <v>145</v>
      </c>
      <c r="B42" s="5" t="s">
        <v>12</v>
      </c>
      <c r="C42" s="5">
        <v>2017</v>
      </c>
      <c r="D42" s="5" t="s">
        <v>19</v>
      </c>
      <c r="E42" s="5" t="s">
        <v>149</v>
      </c>
      <c r="F42" s="5" t="s">
        <v>20</v>
      </c>
      <c r="G42" s="5" t="s">
        <v>842</v>
      </c>
      <c r="H42" s="5">
        <v>33340</v>
      </c>
      <c r="I42" s="5">
        <v>10052</v>
      </c>
      <c r="J42" s="5">
        <v>1.28</v>
      </c>
      <c r="K42" s="5"/>
      <c r="L42" s="5" t="s">
        <v>22</v>
      </c>
      <c r="M42" s="5">
        <v>6</v>
      </c>
      <c r="N42" s="5">
        <v>2</v>
      </c>
      <c r="O42" s="5" t="s">
        <v>31</v>
      </c>
      <c r="P42" s="5" t="s">
        <v>177</v>
      </c>
      <c r="Q42" s="5" t="s">
        <v>189</v>
      </c>
      <c r="R42" s="34"/>
      <c r="S42" s="35"/>
    </row>
    <row r="43" spans="1:19" x14ac:dyDescent="0.3">
      <c r="A43" s="5" t="s">
        <v>145</v>
      </c>
      <c r="B43" s="5" t="s">
        <v>12</v>
      </c>
      <c r="C43" s="5">
        <v>2017</v>
      </c>
      <c r="D43" s="5" t="s">
        <v>19</v>
      </c>
      <c r="E43" s="5" t="s">
        <v>149</v>
      </c>
      <c r="F43" s="5" t="s">
        <v>20</v>
      </c>
      <c r="G43" s="5" t="s">
        <v>843</v>
      </c>
      <c r="H43" s="5">
        <v>4398</v>
      </c>
      <c r="I43" s="5">
        <v>3567</v>
      </c>
      <c r="J43" s="5">
        <v>-2.1</v>
      </c>
      <c r="K43" s="5">
        <v>0.72</v>
      </c>
      <c r="L43" s="5">
        <v>2013</v>
      </c>
      <c r="M43" s="5">
        <v>4</v>
      </c>
      <c r="N43" s="5">
        <v>3</v>
      </c>
      <c r="O43" s="5" t="s">
        <v>31</v>
      </c>
      <c r="P43" s="5" t="s">
        <v>178</v>
      </c>
      <c r="Q43" s="5" t="s">
        <v>190</v>
      </c>
      <c r="R43" s="34"/>
      <c r="S43" s="35"/>
    </row>
    <row r="44" spans="1:19" x14ac:dyDescent="0.3">
      <c r="A44" s="5" t="s">
        <v>145</v>
      </c>
      <c r="B44" s="5" t="s">
        <v>12</v>
      </c>
      <c r="C44" s="5">
        <v>2017</v>
      </c>
      <c r="D44" s="5" t="s">
        <v>19</v>
      </c>
      <c r="E44" s="5" t="s">
        <v>149</v>
      </c>
      <c r="F44" s="5" t="s">
        <v>20</v>
      </c>
      <c r="G44" s="5" t="s">
        <v>844</v>
      </c>
      <c r="H44" s="5">
        <v>8142</v>
      </c>
      <c r="I44" s="5">
        <v>6056</v>
      </c>
      <c r="J44" s="5">
        <v>1.08</v>
      </c>
      <c r="K44" s="5">
        <v>0.45</v>
      </c>
      <c r="L44" s="5">
        <v>2014</v>
      </c>
      <c r="M44" s="5">
        <v>3</v>
      </c>
      <c r="N44" s="5">
        <v>4</v>
      </c>
      <c r="O44" s="5" t="s">
        <v>31</v>
      </c>
      <c r="P44" s="5" t="s">
        <v>179</v>
      </c>
      <c r="Q44" s="5" t="s">
        <v>191</v>
      </c>
      <c r="R44" s="34"/>
      <c r="S44" s="35"/>
    </row>
    <row r="45" spans="1:19" x14ac:dyDescent="0.3">
      <c r="A45" s="5" t="s">
        <v>145</v>
      </c>
      <c r="B45" s="5" t="s">
        <v>12</v>
      </c>
      <c r="C45" s="5">
        <v>2017</v>
      </c>
      <c r="D45" s="5" t="s">
        <v>19</v>
      </c>
      <c r="E45" s="5" t="s">
        <v>149</v>
      </c>
      <c r="F45" s="5" t="s">
        <v>20</v>
      </c>
      <c r="G45" s="5" t="s">
        <v>845</v>
      </c>
      <c r="H45" s="5">
        <v>11214</v>
      </c>
      <c r="I45" s="5">
        <v>9189</v>
      </c>
      <c r="J45" s="5">
        <v>0.47</v>
      </c>
      <c r="K45" s="5">
        <v>0.35</v>
      </c>
      <c r="L45" s="5">
        <v>2015</v>
      </c>
      <c r="M45" s="5">
        <v>2</v>
      </c>
      <c r="N45" s="5">
        <v>5</v>
      </c>
      <c r="O45" s="5" t="s">
        <v>31</v>
      </c>
      <c r="P45" s="5" t="s">
        <v>180</v>
      </c>
      <c r="Q45" s="5" t="s">
        <v>192</v>
      </c>
      <c r="R45" s="34"/>
      <c r="S45" s="35"/>
    </row>
    <row r="46" spans="1:19" x14ac:dyDescent="0.3">
      <c r="A46" s="5" t="s">
        <v>145</v>
      </c>
      <c r="B46" s="5" t="s">
        <v>12</v>
      </c>
      <c r="C46" s="5">
        <v>2017</v>
      </c>
      <c r="D46" s="5" t="s">
        <v>19</v>
      </c>
      <c r="E46" s="5" t="s">
        <v>149</v>
      </c>
      <c r="F46" s="5" t="s">
        <v>20</v>
      </c>
      <c r="G46" s="5" t="s">
        <v>846</v>
      </c>
      <c r="H46" s="5">
        <v>9317</v>
      </c>
      <c r="I46" s="5">
        <v>2882</v>
      </c>
      <c r="J46" s="5">
        <v>0.7</v>
      </c>
      <c r="K46" s="5">
        <v>0.67</v>
      </c>
      <c r="L46" s="5">
        <v>2016</v>
      </c>
      <c r="M46" s="5">
        <v>1</v>
      </c>
      <c r="N46" s="5">
        <v>6</v>
      </c>
      <c r="O46" s="5" t="s">
        <v>31</v>
      </c>
      <c r="P46" s="5" t="s">
        <v>181</v>
      </c>
      <c r="Q46" s="5" t="s">
        <v>193</v>
      </c>
      <c r="R46" s="34"/>
      <c r="S46" s="35"/>
    </row>
    <row r="47" spans="1:19" x14ac:dyDescent="0.3">
      <c r="A47" s="5" t="s">
        <v>145</v>
      </c>
      <c r="B47" s="5" t="s">
        <v>12</v>
      </c>
      <c r="C47" s="5">
        <v>2017</v>
      </c>
      <c r="D47" s="5" t="s">
        <v>19</v>
      </c>
      <c r="E47" s="5" t="s">
        <v>149</v>
      </c>
      <c r="F47" s="5" t="s">
        <v>20</v>
      </c>
      <c r="G47" s="5" t="s">
        <v>847</v>
      </c>
      <c r="H47" s="5">
        <v>10322</v>
      </c>
      <c r="I47" s="5">
        <v>9393</v>
      </c>
      <c r="J47" s="5">
        <v>1.91</v>
      </c>
      <c r="K47" s="5">
        <v>0.53</v>
      </c>
      <c r="L47" s="5" t="s">
        <v>22</v>
      </c>
      <c r="M47" s="5">
        <v>6</v>
      </c>
      <c r="N47" s="5">
        <v>1</v>
      </c>
      <c r="O47" s="5" t="s">
        <v>31</v>
      </c>
      <c r="P47" s="5" t="s">
        <v>182</v>
      </c>
      <c r="Q47" s="5" t="s">
        <v>194</v>
      </c>
      <c r="R47" s="34"/>
      <c r="S47" s="35"/>
    </row>
    <row r="48" spans="1:19" x14ac:dyDescent="0.3">
      <c r="A48" t="s">
        <v>145</v>
      </c>
      <c r="B48" t="s">
        <v>12</v>
      </c>
      <c r="C48">
        <v>2018</v>
      </c>
      <c r="D48" t="s">
        <v>19</v>
      </c>
      <c r="E48" t="s">
        <v>149</v>
      </c>
      <c r="F48" t="s">
        <v>20</v>
      </c>
      <c r="G48" t="s">
        <v>848</v>
      </c>
      <c r="H48">
        <v>86708</v>
      </c>
      <c r="I48">
        <v>41718</v>
      </c>
      <c r="J48">
        <v>1.93</v>
      </c>
      <c r="K48">
        <v>0.18</v>
      </c>
      <c r="L48" t="s">
        <v>22</v>
      </c>
      <c r="M48">
        <v>7</v>
      </c>
      <c r="N48">
        <v>1</v>
      </c>
      <c r="O48" t="s">
        <v>31</v>
      </c>
      <c r="P48" t="s">
        <v>198</v>
      </c>
      <c r="Q48">
        <v>2018</v>
      </c>
      <c r="R48" s="33"/>
      <c r="S48" s="33"/>
    </row>
    <row r="49" spans="1:19" x14ac:dyDescent="0.3">
      <c r="A49" t="s">
        <v>145</v>
      </c>
      <c r="B49" t="s">
        <v>12</v>
      </c>
      <c r="C49">
        <v>2018</v>
      </c>
      <c r="D49" t="s">
        <v>19</v>
      </c>
      <c r="E49" t="s">
        <v>149</v>
      </c>
      <c r="F49" t="s">
        <v>20</v>
      </c>
      <c r="G49" t="s">
        <v>849</v>
      </c>
      <c r="H49">
        <v>14738</v>
      </c>
      <c r="I49">
        <v>7000</v>
      </c>
      <c r="J49">
        <v>1.48</v>
      </c>
      <c r="K49">
        <v>0.42</v>
      </c>
      <c r="L49">
        <v>2012</v>
      </c>
      <c r="M49">
        <v>6</v>
      </c>
      <c r="N49">
        <v>2</v>
      </c>
      <c r="O49" t="s">
        <v>31</v>
      </c>
      <c r="P49" t="s">
        <v>199</v>
      </c>
      <c r="Q49">
        <v>2018</v>
      </c>
      <c r="R49" s="33"/>
      <c r="S49" s="33"/>
    </row>
    <row r="50" spans="1:19" x14ac:dyDescent="0.3">
      <c r="A50" t="s">
        <v>145</v>
      </c>
      <c r="B50" t="s">
        <v>12</v>
      </c>
      <c r="C50">
        <v>2018</v>
      </c>
      <c r="D50" t="s">
        <v>19</v>
      </c>
      <c r="E50" t="s">
        <v>149</v>
      </c>
      <c r="F50" t="s">
        <v>20</v>
      </c>
      <c r="G50" t="s">
        <v>850</v>
      </c>
      <c r="H50">
        <v>78274</v>
      </c>
      <c r="I50">
        <v>31270</v>
      </c>
      <c r="J50">
        <v>1.46</v>
      </c>
      <c r="K50">
        <v>0.2</v>
      </c>
      <c r="L50">
        <v>2013</v>
      </c>
      <c r="M50">
        <v>5</v>
      </c>
      <c r="N50">
        <v>3</v>
      </c>
      <c r="O50" t="s">
        <v>31</v>
      </c>
      <c r="P50" t="s">
        <v>200</v>
      </c>
      <c r="Q50">
        <v>2018</v>
      </c>
      <c r="R50" s="33"/>
      <c r="S50" s="33"/>
    </row>
    <row r="51" spans="1:19" x14ac:dyDescent="0.3">
      <c r="A51" t="s">
        <v>145</v>
      </c>
      <c r="B51" t="s">
        <v>12</v>
      </c>
      <c r="C51">
        <v>2018</v>
      </c>
      <c r="D51" t="s">
        <v>19</v>
      </c>
      <c r="E51" t="s">
        <v>149</v>
      </c>
      <c r="F51" t="s">
        <v>20</v>
      </c>
      <c r="G51" t="s">
        <v>851</v>
      </c>
      <c r="H51">
        <v>57382</v>
      </c>
      <c r="I51">
        <v>13598</v>
      </c>
      <c r="J51">
        <v>1.19</v>
      </c>
      <c r="K51">
        <v>0.27</v>
      </c>
      <c r="L51">
        <v>2014</v>
      </c>
      <c r="M51">
        <v>4</v>
      </c>
      <c r="N51">
        <v>4</v>
      </c>
      <c r="O51" t="s">
        <v>31</v>
      </c>
      <c r="P51" s="14" t="s">
        <v>201</v>
      </c>
      <c r="Q51">
        <v>2018</v>
      </c>
      <c r="R51" s="33"/>
      <c r="S51" s="33"/>
    </row>
    <row r="52" spans="1:19" x14ac:dyDescent="0.3">
      <c r="A52" t="s">
        <v>145</v>
      </c>
      <c r="B52" t="s">
        <v>12</v>
      </c>
      <c r="C52">
        <v>2018</v>
      </c>
      <c r="D52" t="s">
        <v>19</v>
      </c>
      <c r="E52" t="s">
        <v>149</v>
      </c>
      <c r="F52" t="s">
        <v>20</v>
      </c>
      <c r="G52" t="s">
        <v>852</v>
      </c>
      <c r="H52">
        <v>28797</v>
      </c>
      <c r="I52">
        <v>5754</v>
      </c>
      <c r="J52">
        <v>1.1599999999999999</v>
      </c>
      <c r="K52">
        <v>0.24</v>
      </c>
      <c r="L52">
        <v>2015</v>
      </c>
      <c r="M52">
        <v>3</v>
      </c>
      <c r="N52">
        <v>5</v>
      </c>
      <c r="O52" t="s">
        <v>31</v>
      </c>
      <c r="P52" t="s">
        <v>202</v>
      </c>
      <c r="Q52">
        <v>2018</v>
      </c>
      <c r="R52" s="33"/>
      <c r="S52" s="33"/>
    </row>
    <row r="53" spans="1:19" x14ac:dyDescent="0.3">
      <c r="A53" t="s">
        <v>145</v>
      </c>
      <c r="B53" t="s">
        <v>12</v>
      </c>
      <c r="C53">
        <v>2018</v>
      </c>
      <c r="D53" t="s">
        <v>19</v>
      </c>
      <c r="E53" t="s">
        <v>149</v>
      </c>
      <c r="F53" t="s">
        <v>20</v>
      </c>
      <c r="G53" t="s">
        <v>853</v>
      </c>
      <c r="H53">
        <v>54706</v>
      </c>
      <c r="I53">
        <v>17238</v>
      </c>
      <c r="J53">
        <v>0.68</v>
      </c>
      <c r="K53">
        <v>0.21</v>
      </c>
      <c r="L53">
        <v>2016</v>
      </c>
      <c r="M53">
        <v>2</v>
      </c>
      <c r="N53">
        <v>6</v>
      </c>
      <c r="O53" t="s">
        <v>31</v>
      </c>
      <c r="P53" t="s">
        <v>203</v>
      </c>
      <c r="Q53">
        <v>2018</v>
      </c>
      <c r="R53" s="33"/>
      <c r="S53" s="33"/>
    </row>
    <row r="54" spans="1:19" x14ac:dyDescent="0.3">
      <c r="A54" t="s">
        <v>145</v>
      </c>
      <c r="B54" t="s">
        <v>12</v>
      </c>
      <c r="C54">
        <v>2018</v>
      </c>
      <c r="D54" t="s">
        <v>19</v>
      </c>
      <c r="E54" t="s">
        <v>149</v>
      </c>
      <c r="F54" t="s">
        <v>20</v>
      </c>
      <c r="G54" t="s">
        <v>854</v>
      </c>
      <c r="H54">
        <v>191567</v>
      </c>
      <c r="I54">
        <v>24993</v>
      </c>
      <c r="J54">
        <v>0.48</v>
      </c>
      <c r="K54">
        <v>0.16</v>
      </c>
      <c r="L54">
        <v>2017</v>
      </c>
      <c r="M54">
        <v>1</v>
      </c>
      <c r="N54">
        <v>7</v>
      </c>
      <c r="O54" t="s">
        <v>31</v>
      </c>
      <c r="P54" t="s">
        <v>204</v>
      </c>
      <c r="Q54">
        <v>2018</v>
      </c>
      <c r="R54" s="33"/>
      <c r="S54" s="33"/>
    </row>
    <row r="55" spans="1:19" x14ac:dyDescent="0.3">
      <c r="A55" t="s">
        <v>145</v>
      </c>
      <c r="B55" t="s">
        <v>12</v>
      </c>
      <c r="C55">
        <v>2018</v>
      </c>
      <c r="D55" t="s">
        <v>19</v>
      </c>
      <c r="E55" t="s">
        <v>149</v>
      </c>
      <c r="F55" t="s">
        <v>20</v>
      </c>
      <c r="G55" t="s">
        <v>856</v>
      </c>
      <c r="H55">
        <v>30513</v>
      </c>
      <c r="I55">
        <v>9274</v>
      </c>
      <c r="J55">
        <v>0.92</v>
      </c>
      <c r="K55">
        <v>0.57999999999999996</v>
      </c>
      <c r="L55" t="s">
        <v>22</v>
      </c>
      <c r="M55">
        <v>7</v>
      </c>
      <c r="N55" t="s">
        <v>169</v>
      </c>
      <c r="O55" t="s">
        <v>31</v>
      </c>
      <c r="P55" t="s">
        <v>205</v>
      </c>
      <c r="Q55">
        <v>2018</v>
      </c>
      <c r="R55" s="33"/>
      <c r="S55" s="33"/>
    </row>
    <row r="56" spans="1:19" x14ac:dyDescent="0.3">
      <c r="A56" t="s">
        <v>145</v>
      </c>
      <c r="B56" t="s">
        <v>12</v>
      </c>
      <c r="C56">
        <v>2018</v>
      </c>
      <c r="D56" t="s">
        <v>19</v>
      </c>
      <c r="E56" t="s">
        <v>149</v>
      </c>
      <c r="F56" t="s">
        <v>20</v>
      </c>
      <c r="G56" t="s">
        <v>857</v>
      </c>
      <c r="H56">
        <v>3552</v>
      </c>
      <c r="I56">
        <v>2861</v>
      </c>
      <c r="J56">
        <v>-1.4</v>
      </c>
      <c r="K56">
        <v>0.87</v>
      </c>
      <c r="L56">
        <v>2013</v>
      </c>
      <c r="M56">
        <v>5</v>
      </c>
      <c r="N56">
        <v>3</v>
      </c>
      <c r="O56" t="s">
        <v>31</v>
      </c>
      <c r="P56" t="s">
        <v>206</v>
      </c>
      <c r="Q56">
        <v>2018</v>
      </c>
      <c r="R56" s="33"/>
      <c r="S56" s="33"/>
    </row>
    <row r="57" spans="1:19" x14ac:dyDescent="0.3">
      <c r="A57" t="s">
        <v>145</v>
      </c>
      <c r="B57" t="s">
        <v>12</v>
      </c>
      <c r="C57">
        <v>2018</v>
      </c>
      <c r="D57" t="s">
        <v>19</v>
      </c>
      <c r="E57" t="s">
        <v>149</v>
      </c>
      <c r="F57" t="s">
        <v>20</v>
      </c>
      <c r="G57" t="s">
        <v>858</v>
      </c>
      <c r="H57">
        <v>6912</v>
      </c>
      <c r="I57">
        <v>5171</v>
      </c>
      <c r="J57">
        <v>1.25</v>
      </c>
      <c r="K57">
        <v>0.54</v>
      </c>
      <c r="L57">
        <v>2014</v>
      </c>
      <c r="M57">
        <v>4</v>
      </c>
      <c r="N57">
        <v>4</v>
      </c>
      <c r="O57" t="s">
        <v>31</v>
      </c>
      <c r="P57" t="s">
        <v>197</v>
      </c>
      <c r="Q57">
        <v>2018</v>
      </c>
      <c r="R57" s="33"/>
      <c r="S57" s="33"/>
    </row>
    <row r="58" spans="1:19" x14ac:dyDescent="0.3">
      <c r="A58" t="s">
        <v>145</v>
      </c>
      <c r="B58" t="s">
        <v>12</v>
      </c>
      <c r="C58">
        <v>2018</v>
      </c>
      <c r="D58" t="s">
        <v>19</v>
      </c>
      <c r="E58" t="s">
        <v>149</v>
      </c>
      <c r="F58" t="s">
        <v>20</v>
      </c>
      <c r="G58" t="s">
        <v>859</v>
      </c>
      <c r="H58">
        <v>7923</v>
      </c>
      <c r="I58">
        <v>6570</v>
      </c>
      <c r="J58">
        <v>1.26</v>
      </c>
      <c r="K58">
        <v>0.6</v>
      </c>
      <c r="L58">
        <v>2015</v>
      </c>
      <c r="M58">
        <v>3</v>
      </c>
      <c r="N58">
        <v>5</v>
      </c>
      <c r="O58" t="s">
        <v>31</v>
      </c>
      <c r="P58" t="s">
        <v>207</v>
      </c>
      <c r="Q58">
        <v>2018</v>
      </c>
      <c r="R58" s="33"/>
      <c r="S58" s="33"/>
    </row>
    <row r="59" spans="1:19" x14ac:dyDescent="0.3">
      <c r="A59" t="s">
        <v>145</v>
      </c>
      <c r="B59" t="s">
        <v>12</v>
      </c>
      <c r="C59">
        <v>2018</v>
      </c>
      <c r="D59" t="s">
        <v>19</v>
      </c>
      <c r="E59" t="s">
        <v>149</v>
      </c>
      <c r="F59" t="s">
        <v>20</v>
      </c>
      <c r="G59" t="s">
        <v>860</v>
      </c>
      <c r="H59">
        <v>7107</v>
      </c>
      <c r="I59">
        <v>2417</v>
      </c>
      <c r="J59">
        <v>0.01</v>
      </c>
      <c r="K59">
        <v>0.56999999999999995</v>
      </c>
      <c r="L59">
        <v>2016</v>
      </c>
      <c r="M59">
        <v>2</v>
      </c>
      <c r="N59">
        <v>6</v>
      </c>
      <c r="O59" t="s">
        <v>31</v>
      </c>
      <c r="P59" t="s">
        <v>208</v>
      </c>
      <c r="Q59">
        <v>2018</v>
      </c>
      <c r="R59" s="33"/>
      <c r="S59" s="33"/>
    </row>
    <row r="60" spans="1:19" x14ac:dyDescent="0.3">
      <c r="A60" t="s">
        <v>145</v>
      </c>
      <c r="B60" t="s">
        <v>12</v>
      </c>
      <c r="C60">
        <v>2018</v>
      </c>
      <c r="D60" t="s">
        <v>19</v>
      </c>
      <c r="E60" t="s">
        <v>149</v>
      </c>
      <c r="F60" t="s">
        <v>20</v>
      </c>
      <c r="G60" t="s">
        <v>861</v>
      </c>
      <c r="H60">
        <v>2488</v>
      </c>
      <c r="I60">
        <v>352</v>
      </c>
      <c r="J60">
        <v>0.26</v>
      </c>
      <c r="K60">
        <v>2.5</v>
      </c>
      <c r="L60">
        <v>2017</v>
      </c>
      <c r="M60">
        <v>1</v>
      </c>
      <c r="N60">
        <v>7</v>
      </c>
      <c r="O60" t="s">
        <v>31</v>
      </c>
      <c r="P60" t="s">
        <v>207</v>
      </c>
      <c r="Q60">
        <v>2018</v>
      </c>
      <c r="R60" s="33"/>
      <c r="S60" s="33"/>
    </row>
    <row r="61" spans="1:19" x14ac:dyDescent="0.3">
      <c r="A61" t="s">
        <v>145</v>
      </c>
      <c r="B61" t="s">
        <v>12</v>
      </c>
      <c r="C61">
        <v>2018</v>
      </c>
      <c r="D61" t="s">
        <v>19</v>
      </c>
      <c r="E61" t="s">
        <v>149</v>
      </c>
      <c r="F61" t="s">
        <v>20</v>
      </c>
      <c r="G61" t="s">
        <v>855</v>
      </c>
      <c r="H61">
        <v>9213</v>
      </c>
      <c r="I61">
        <v>8388</v>
      </c>
      <c r="J61">
        <v>2.1</v>
      </c>
      <c r="K61">
        <v>0.61</v>
      </c>
      <c r="L61" t="s">
        <v>22</v>
      </c>
      <c r="M61">
        <v>7</v>
      </c>
      <c r="N61">
        <v>1</v>
      </c>
      <c r="O61" t="s">
        <v>31</v>
      </c>
      <c r="P61" t="s">
        <v>197</v>
      </c>
      <c r="Q61">
        <v>2018</v>
      </c>
      <c r="R61" s="33"/>
      <c r="S61" s="33"/>
    </row>
  </sheetData>
  <mergeCells count="13">
    <mergeCell ref="R36:R47"/>
    <mergeCell ref="S36:S47"/>
    <mergeCell ref="R48:R61"/>
    <mergeCell ref="S48:S61"/>
    <mergeCell ref="S19:S26"/>
    <mergeCell ref="R19:R26"/>
    <mergeCell ref="R27:R35"/>
    <mergeCell ref="S27:S35"/>
    <mergeCell ref="R2:R5"/>
    <mergeCell ref="S2:S5"/>
    <mergeCell ref="R12:R18"/>
    <mergeCell ref="S12:S18"/>
    <mergeCell ref="R6:R11"/>
  </mergeCells>
  <phoneticPr fontId="5" type="noConversion"/>
  <hyperlinks>
    <hyperlink ref="P3" r:id="rId1" xr:uid="{3ADCD336-2DC8-43BE-8835-411544E30B9F}"/>
    <hyperlink ref="P6" r:id="rId2" xr:uid="{BB89497A-E54B-4B0C-8F24-1301B4976E47}"/>
    <hyperlink ref="P21" r:id="rId3" xr:uid="{11FD5C75-8E93-4CA8-84E4-310C33BD25CC}"/>
    <hyperlink ref="P31" r:id="rId4" xr:uid="{52E83DF9-F475-45F0-896C-FF52FA20BA9B}"/>
    <hyperlink ref="P37" r:id="rId5" xr:uid="{EA070E56-7A36-4B75-8B28-F0AE50E24C13}"/>
    <hyperlink ref="P51" r:id="rId6" xr:uid="{AF60A31E-6A14-4ECA-847D-4EA9265799C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9BC8-8626-4071-A3A6-048D3B6DF956}">
  <dimension ref="A1:S10"/>
  <sheetViews>
    <sheetView zoomScale="58" zoomScaleNormal="70" workbookViewId="0">
      <selection activeCell="N9" sqref="N9"/>
    </sheetView>
  </sheetViews>
  <sheetFormatPr defaultRowHeight="14.4" x14ac:dyDescent="0.3"/>
  <cols>
    <col min="1" max="1" width="24.88671875" customWidth="1"/>
    <col min="2" max="2" width="11.6640625" customWidth="1"/>
    <col min="4" max="4" width="14.88671875" customWidth="1"/>
    <col min="5" max="5" width="11.88671875" customWidth="1"/>
    <col min="6" max="6" width="19.109375" customWidth="1"/>
    <col min="7" max="7" width="17.6640625" customWidth="1"/>
    <col min="14" max="14" width="26.109375" customWidth="1"/>
    <col min="16" max="16" width="11.44140625" customWidth="1"/>
    <col min="17" max="17" width="15.33203125" customWidth="1"/>
    <col min="18" max="18" width="58.88671875" customWidth="1"/>
    <col min="19" max="19" width="82.88671875" customWidth="1"/>
  </cols>
  <sheetData>
    <row r="1" spans="1:19" x14ac:dyDescent="0.3">
      <c r="A1" s="3" t="s">
        <v>58</v>
      </c>
      <c r="B1" s="3" t="s">
        <v>59</v>
      </c>
      <c r="C1" s="3" t="s">
        <v>60</v>
      </c>
      <c r="D1" s="3" t="s">
        <v>61</v>
      </c>
      <c r="E1" s="3" t="s">
        <v>62</v>
      </c>
      <c r="F1" s="3" t="s">
        <v>63</v>
      </c>
      <c r="G1" s="3" t="s">
        <v>64</v>
      </c>
      <c r="H1" s="3" t="s">
        <v>65</v>
      </c>
      <c r="I1" s="3" t="s">
        <v>13</v>
      </c>
      <c r="J1" s="3" t="s">
        <v>1</v>
      </c>
      <c r="K1" s="3" t="s">
        <v>66</v>
      </c>
      <c r="L1" s="3" t="s">
        <v>126</v>
      </c>
      <c r="M1" s="3" t="s">
        <v>68</v>
      </c>
      <c r="N1" s="3" t="s">
        <v>69</v>
      </c>
      <c r="O1" s="3" t="s">
        <v>70</v>
      </c>
      <c r="P1" s="3" t="s">
        <v>72</v>
      </c>
      <c r="Q1" s="3" t="s">
        <v>73</v>
      </c>
      <c r="R1" s="3" t="s">
        <v>14</v>
      </c>
      <c r="S1" s="3" t="s">
        <v>74</v>
      </c>
    </row>
    <row r="2" spans="1:19" x14ac:dyDescent="0.3">
      <c r="A2" t="s">
        <v>601</v>
      </c>
      <c r="B2" t="s">
        <v>12</v>
      </c>
      <c r="C2">
        <v>2015</v>
      </c>
      <c r="D2" t="s">
        <v>19</v>
      </c>
      <c r="E2" t="s">
        <v>603</v>
      </c>
      <c r="G2" t="s">
        <v>619</v>
      </c>
      <c r="H2">
        <v>80626</v>
      </c>
      <c r="I2">
        <v>17445</v>
      </c>
      <c r="J2">
        <v>1.3</v>
      </c>
      <c r="K2">
        <v>0.2</v>
      </c>
      <c r="L2">
        <v>2012</v>
      </c>
      <c r="M2">
        <v>3</v>
      </c>
      <c r="N2" t="s">
        <v>604</v>
      </c>
      <c r="O2" t="s">
        <v>439</v>
      </c>
      <c r="P2" t="s">
        <v>610</v>
      </c>
      <c r="Q2">
        <v>1</v>
      </c>
      <c r="R2" s="32" t="s">
        <v>628</v>
      </c>
      <c r="S2" s="32" t="s">
        <v>602</v>
      </c>
    </row>
    <row r="3" spans="1:19" x14ac:dyDescent="0.3">
      <c r="A3" t="s">
        <v>601</v>
      </c>
      <c r="B3" t="s">
        <v>12</v>
      </c>
      <c r="C3">
        <v>2015</v>
      </c>
      <c r="D3" t="s">
        <v>19</v>
      </c>
      <c r="E3" t="s">
        <v>603</v>
      </c>
      <c r="G3" t="s">
        <v>620</v>
      </c>
      <c r="H3">
        <v>29054</v>
      </c>
      <c r="I3">
        <v>6317</v>
      </c>
      <c r="J3">
        <v>1.6</v>
      </c>
      <c r="K3">
        <v>0.32</v>
      </c>
      <c r="L3">
        <v>2012</v>
      </c>
      <c r="M3">
        <v>3</v>
      </c>
      <c r="N3" t="s">
        <v>605</v>
      </c>
      <c r="O3" t="s">
        <v>439</v>
      </c>
      <c r="P3" t="s">
        <v>611</v>
      </c>
      <c r="Q3">
        <v>1</v>
      </c>
      <c r="R3" s="32"/>
      <c r="S3" s="32"/>
    </row>
    <row r="4" spans="1:19" x14ac:dyDescent="0.3">
      <c r="A4" t="s">
        <v>601</v>
      </c>
      <c r="B4" t="s">
        <v>12</v>
      </c>
      <c r="C4">
        <v>2015</v>
      </c>
      <c r="D4" t="s">
        <v>372</v>
      </c>
      <c r="E4" t="s">
        <v>603</v>
      </c>
      <c r="G4" t="s">
        <v>621</v>
      </c>
      <c r="H4">
        <v>29066</v>
      </c>
      <c r="I4">
        <v>6317</v>
      </c>
      <c r="J4">
        <v>0.11</v>
      </c>
      <c r="K4">
        <v>0.37</v>
      </c>
      <c r="L4">
        <v>2012</v>
      </c>
      <c r="M4">
        <v>3</v>
      </c>
      <c r="N4" t="s">
        <v>605</v>
      </c>
      <c r="O4" t="s">
        <v>439</v>
      </c>
      <c r="P4" t="s">
        <v>612</v>
      </c>
      <c r="Q4">
        <v>1</v>
      </c>
      <c r="R4" s="32"/>
      <c r="S4" s="32"/>
    </row>
    <row r="5" spans="1:19" x14ac:dyDescent="0.3">
      <c r="A5" t="s">
        <v>601</v>
      </c>
      <c r="B5" t="s">
        <v>12</v>
      </c>
      <c r="C5">
        <v>2015</v>
      </c>
      <c r="D5" t="s">
        <v>19</v>
      </c>
      <c r="E5" t="s">
        <v>603</v>
      </c>
      <c r="G5" t="s">
        <v>622</v>
      </c>
      <c r="H5">
        <v>155670</v>
      </c>
      <c r="I5">
        <v>7825</v>
      </c>
      <c r="J5">
        <v>0.98</v>
      </c>
      <c r="K5">
        <v>0.26</v>
      </c>
      <c r="L5">
        <v>2013</v>
      </c>
      <c r="M5">
        <v>2</v>
      </c>
      <c r="N5" t="s">
        <v>606</v>
      </c>
      <c r="O5" t="s">
        <v>439</v>
      </c>
      <c r="P5" t="s">
        <v>613</v>
      </c>
      <c r="Q5">
        <v>1</v>
      </c>
      <c r="R5" s="32"/>
      <c r="S5" s="32"/>
    </row>
    <row r="6" spans="1:19" x14ac:dyDescent="0.3">
      <c r="A6" t="s">
        <v>601</v>
      </c>
      <c r="B6" t="s">
        <v>12</v>
      </c>
      <c r="C6">
        <v>2015</v>
      </c>
      <c r="D6" t="s">
        <v>19</v>
      </c>
      <c r="E6" t="s">
        <v>603</v>
      </c>
      <c r="G6" t="s">
        <v>623</v>
      </c>
      <c r="H6">
        <v>171003</v>
      </c>
      <c r="I6">
        <v>8567</v>
      </c>
      <c r="J6">
        <v>0.91</v>
      </c>
      <c r="K6">
        <v>0.28000000000000003</v>
      </c>
      <c r="L6">
        <v>2013</v>
      </c>
      <c r="M6">
        <v>2</v>
      </c>
      <c r="N6" t="s">
        <v>607</v>
      </c>
      <c r="O6" t="s">
        <v>439</v>
      </c>
      <c r="P6" s="14" t="s">
        <v>614</v>
      </c>
      <c r="Q6">
        <v>1</v>
      </c>
      <c r="R6" s="32"/>
      <c r="S6" s="32"/>
    </row>
    <row r="7" spans="1:19" x14ac:dyDescent="0.3">
      <c r="A7" t="s">
        <v>601</v>
      </c>
      <c r="B7" t="s">
        <v>12</v>
      </c>
      <c r="C7">
        <v>2015</v>
      </c>
      <c r="D7" t="s">
        <v>372</v>
      </c>
      <c r="E7" t="s">
        <v>603</v>
      </c>
      <c r="G7" t="s">
        <v>624</v>
      </c>
      <c r="H7">
        <v>171180</v>
      </c>
      <c r="I7">
        <v>8577</v>
      </c>
      <c r="J7">
        <v>0.49</v>
      </c>
      <c r="K7">
        <v>0.25</v>
      </c>
      <c r="L7">
        <v>2013</v>
      </c>
      <c r="M7">
        <v>2</v>
      </c>
      <c r="N7" t="s">
        <v>607</v>
      </c>
      <c r="O7" t="s">
        <v>439</v>
      </c>
      <c r="P7" t="s">
        <v>615</v>
      </c>
      <c r="Q7">
        <v>1</v>
      </c>
      <c r="R7" s="32"/>
      <c r="S7" s="32"/>
    </row>
    <row r="8" spans="1:19" x14ac:dyDescent="0.3">
      <c r="A8" t="s">
        <v>601</v>
      </c>
      <c r="B8" t="s">
        <v>12</v>
      </c>
      <c r="C8">
        <v>2015</v>
      </c>
      <c r="D8" t="s">
        <v>19</v>
      </c>
      <c r="E8" t="s">
        <v>603</v>
      </c>
      <c r="G8" t="s">
        <v>625</v>
      </c>
      <c r="H8">
        <v>158866</v>
      </c>
      <c r="I8">
        <v>158866</v>
      </c>
      <c r="J8">
        <v>0.91</v>
      </c>
      <c r="K8">
        <v>0.26</v>
      </c>
      <c r="L8">
        <v>2014</v>
      </c>
      <c r="M8">
        <v>1</v>
      </c>
      <c r="N8" t="s">
        <v>608</v>
      </c>
      <c r="O8" t="s">
        <v>439</v>
      </c>
      <c r="P8" t="s">
        <v>616</v>
      </c>
      <c r="Q8">
        <v>1</v>
      </c>
      <c r="R8" s="32"/>
      <c r="S8" s="32"/>
    </row>
    <row r="9" spans="1:19" x14ac:dyDescent="0.3">
      <c r="A9" t="s">
        <v>601</v>
      </c>
      <c r="B9" t="s">
        <v>12</v>
      </c>
      <c r="C9">
        <v>2015</v>
      </c>
      <c r="D9" t="s">
        <v>19</v>
      </c>
      <c r="E9" t="s">
        <v>603</v>
      </c>
      <c r="G9" t="s">
        <v>626</v>
      </c>
      <c r="H9">
        <v>250178</v>
      </c>
      <c r="I9">
        <v>12540</v>
      </c>
      <c r="J9">
        <v>0.93</v>
      </c>
      <c r="K9">
        <v>0.23</v>
      </c>
      <c r="L9">
        <v>2014</v>
      </c>
      <c r="M9">
        <v>1</v>
      </c>
      <c r="N9" t="s">
        <v>609</v>
      </c>
      <c r="O9" t="s">
        <v>439</v>
      </c>
      <c r="P9" t="s">
        <v>617</v>
      </c>
      <c r="Q9">
        <v>1</v>
      </c>
      <c r="R9" s="32"/>
      <c r="S9" s="32"/>
    </row>
    <row r="10" spans="1:19" x14ac:dyDescent="0.3">
      <c r="A10" t="s">
        <v>601</v>
      </c>
      <c r="B10" t="s">
        <v>12</v>
      </c>
      <c r="C10">
        <v>2015</v>
      </c>
      <c r="D10" t="s">
        <v>372</v>
      </c>
      <c r="E10" t="s">
        <v>603</v>
      </c>
      <c r="G10" t="s">
        <v>627</v>
      </c>
      <c r="H10">
        <v>251838</v>
      </c>
      <c r="I10">
        <v>12624</v>
      </c>
      <c r="J10">
        <v>0.13</v>
      </c>
      <c r="K10">
        <v>0.26</v>
      </c>
      <c r="L10">
        <v>2014</v>
      </c>
      <c r="M10">
        <v>1</v>
      </c>
      <c r="N10" t="s">
        <v>609</v>
      </c>
      <c r="O10" t="s">
        <v>439</v>
      </c>
      <c r="P10" t="s">
        <v>618</v>
      </c>
      <c r="Q10">
        <v>1</v>
      </c>
      <c r="R10" s="32"/>
      <c r="S10" s="32"/>
    </row>
  </sheetData>
  <mergeCells count="2">
    <mergeCell ref="R2:R10"/>
    <mergeCell ref="S2:S10"/>
  </mergeCells>
  <phoneticPr fontId="5" type="noConversion"/>
  <hyperlinks>
    <hyperlink ref="P6" r:id="rId1" xr:uid="{E2196D8B-483B-4A84-9DEB-DFEBEED3BBF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73AF-41D2-4560-BCFD-D8952A016C00}">
  <dimension ref="A1:S2"/>
  <sheetViews>
    <sheetView zoomScale="70" zoomScaleNormal="70" workbookViewId="0">
      <selection activeCell="Q2" activeCellId="1" sqref="A2:M2 Q2"/>
    </sheetView>
  </sheetViews>
  <sheetFormatPr defaultRowHeight="14.4" x14ac:dyDescent="0.3"/>
  <cols>
    <col min="11" max="11" width="10.5546875" customWidth="1"/>
  </cols>
  <sheetData>
    <row r="1" spans="1:19" x14ac:dyDescent="0.3">
      <c r="A1" s="3" t="s">
        <v>58</v>
      </c>
      <c r="B1" s="3" t="s">
        <v>59</v>
      </c>
      <c r="C1" s="3" t="s">
        <v>60</v>
      </c>
      <c r="D1" s="3" t="s">
        <v>61</v>
      </c>
      <c r="E1" s="3" t="s">
        <v>62</v>
      </c>
      <c r="F1" s="3" t="s">
        <v>63</v>
      </c>
      <c r="G1" s="3" t="s">
        <v>64</v>
      </c>
      <c r="H1" s="3" t="s">
        <v>65</v>
      </c>
      <c r="I1" s="3" t="s">
        <v>13</v>
      </c>
      <c r="J1" s="3" t="s">
        <v>1</v>
      </c>
      <c r="K1" s="3" t="s">
        <v>257</v>
      </c>
      <c r="L1" s="3" t="s">
        <v>126</v>
      </c>
      <c r="M1" s="3" t="s">
        <v>68</v>
      </c>
      <c r="N1" s="3" t="s">
        <v>69</v>
      </c>
      <c r="O1" s="3" t="s">
        <v>70</v>
      </c>
      <c r="P1" s="3" t="s">
        <v>72</v>
      </c>
      <c r="Q1" s="3" t="s">
        <v>73</v>
      </c>
      <c r="R1" s="3" t="s">
        <v>14</v>
      </c>
      <c r="S1" s="3" t="s">
        <v>74</v>
      </c>
    </row>
    <row r="2" spans="1:19" x14ac:dyDescent="0.3">
      <c r="A2" t="s">
        <v>743</v>
      </c>
      <c r="B2" t="s">
        <v>12</v>
      </c>
      <c r="C2">
        <v>2016</v>
      </c>
      <c r="D2" t="s">
        <v>372</v>
      </c>
      <c r="E2" t="s">
        <v>249</v>
      </c>
      <c r="F2" t="s">
        <v>114</v>
      </c>
      <c r="G2" t="s">
        <v>748</v>
      </c>
      <c r="H2">
        <v>11999</v>
      </c>
      <c r="I2">
        <v>9997</v>
      </c>
      <c r="J2">
        <v>0.25</v>
      </c>
      <c r="K2" t="s">
        <v>747</v>
      </c>
      <c r="L2">
        <v>2015</v>
      </c>
      <c r="M2">
        <v>1</v>
      </c>
      <c r="N2">
        <v>1</v>
      </c>
      <c r="O2" t="s">
        <v>267</v>
      </c>
      <c r="P2" t="s">
        <v>744</v>
      </c>
      <c r="Q2">
        <v>1</v>
      </c>
      <c r="R2" t="s">
        <v>746</v>
      </c>
      <c r="S2" t="s">
        <v>745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9E40-23D2-4E7E-A7E7-53787FB3B5A3}">
  <dimension ref="A1:S12"/>
  <sheetViews>
    <sheetView zoomScale="70" zoomScaleNormal="70" workbookViewId="0">
      <selection activeCell="P3" sqref="P3"/>
    </sheetView>
  </sheetViews>
  <sheetFormatPr defaultRowHeight="14.4" x14ac:dyDescent="0.3"/>
  <cols>
    <col min="1" max="1" width="12.5546875" customWidth="1"/>
    <col min="2" max="2" width="16.5546875" customWidth="1"/>
    <col min="3" max="3" width="14.5546875" customWidth="1"/>
    <col min="4" max="4" width="13.33203125" customWidth="1"/>
    <col min="5" max="5" width="11.44140625" customWidth="1"/>
    <col min="6" max="6" width="34.109375" customWidth="1"/>
    <col min="7" max="7" width="42.88671875" customWidth="1"/>
    <col min="8" max="8" width="11.5546875" customWidth="1"/>
    <col min="13" max="13" width="13.88671875" customWidth="1"/>
    <col min="18" max="18" width="71" customWidth="1"/>
    <col min="19" max="19" width="61.6640625" customWidth="1"/>
    <col min="20" max="20" width="9.109375" customWidth="1"/>
  </cols>
  <sheetData>
    <row r="1" spans="1:19" x14ac:dyDescent="0.3">
      <c r="A1" s="3" t="s">
        <v>58</v>
      </c>
      <c r="B1" s="3" t="s">
        <v>59</v>
      </c>
      <c r="C1" s="3" t="s">
        <v>60</v>
      </c>
      <c r="D1" s="3" t="s">
        <v>61</v>
      </c>
      <c r="E1" s="3" t="s">
        <v>62</v>
      </c>
      <c r="F1" s="3" t="s">
        <v>63</v>
      </c>
      <c r="G1" s="3" t="s">
        <v>64</v>
      </c>
      <c r="H1" s="3" t="s">
        <v>65</v>
      </c>
      <c r="I1" s="3" t="s">
        <v>13</v>
      </c>
      <c r="J1" s="3" t="s">
        <v>1</v>
      </c>
      <c r="K1" s="3" t="s">
        <v>66</v>
      </c>
      <c r="L1" s="3" t="s">
        <v>126</v>
      </c>
      <c r="M1" s="3" t="s">
        <v>68</v>
      </c>
      <c r="N1" s="3" t="s">
        <v>69</v>
      </c>
      <c r="O1" s="3" t="s">
        <v>70</v>
      </c>
      <c r="P1" s="3" t="s">
        <v>72</v>
      </c>
      <c r="Q1" s="3" t="s">
        <v>73</v>
      </c>
      <c r="R1" s="3" t="s">
        <v>14</v>
      </c>
      <c r="S1" s="3" t="s">
        <v>74</v>
      </c>
    </row>
    <row r="2" spans="1:19" x14ac:dyDescent="0.3">
      <c r="A2" t="s">
        <v>435</v>
      </c>
      <c r="B2" t="s">
        <v>436</v>
      </c>
      <c r="C2">
        <v>2014</v>
      </c>
      <c r="D2" t="s">
        <v>372</v>
      </c>
      <c r="E2" t="s">
        <v>438</v>
      </c>
      <c r="F2" t="s">
        <v>453</v>
      </c>
      <c r="G2" t="s">
        <v>441</v>
      </c>
      <c r="H2" s="11">
        <v>46588</v>
      </c>
      <c r="I2">
        <v>50000</v>
      </c>
      <c r="J2">
        <v>1.73</v>
      </c>
      <c r="K2">
        <v>0.56999999999999995</v>
      </c>
      <c r="L2">
        <v>2011</v>
      </c>
      <c r="M2">
        <v>1</v>
      </c>
      <c r="N2">
        <v>1</v>
      </c>
      <c r="O2" t="s">
        <v>439</v>
      </c>
      <c r="P2" t="s">
        <v>440</v>
      </c>
      <c r="Q2">
        <v>1</v>
      </c>
      <c r="R2" s="32" t="s">
        <v>443</v>
      </c>
      <c r="S2" s="32" t="s">
        <v>437</v>
      </c>
    </row>
    <row r="3" spans="1:19" x14ac:dyDescent="0.3">
      <c r="A3" t="s">
        <v>435</v>
      </c>
      <c r="B3" t="s">
        <v>436</v>
      </c>
      <c r="C3">
        <v>2014</v>
      </c>
      <c r="D3" t="s">
        <v>372</v>
      </c>
      <c r="E3" t="s">
        <v>438</v>
      </c>
      <c r="F3" t="s">
        <v>453</v>
      </c>
      <c r="G3" t="s">
        <v>442</v>
      </c>
      <c r="H3">
        <v>52498</v>
      </c>
      <c r="I3">
        <v>26248</v>
      </c>
      <c r="J3">
        <v>1.37</v>
      </c>
      <c r="K3">
        <v>0.61</v>
      </c>
      <c r="L3">
        <v>2012</v>
      </c>
      <c r="M3">
        <v>1</v>
      </c>
      <c r="N3">
        <v>2</v>
      </c>
      <c r="O3" t="s">
        <v>439</v>
      </c>
      <c r="P3" t="s">
        <v>440</v>
      </c>
      <c r="Q3">
        <v>1</v>
      </c>
      <c r="R3" s="32"/>
      <c r="S3" s="32"/>
    </row>
    <row r="4" spans="1:19" x14ac:dyDescent="0.3">
      <c r="A4" s="5" t="s">
        <v>435</v>
      </c>
      <c r="B4" s="5" t="s">
        <v>436</v>
      </c>
      <c r="C4" s="5">
        <v>2015</v>
      </c>
      <c r="D4" s="5" t="s">
        <v>372</v>
      </c>
      <c r="E4" s="5" t="s">
        <v>438</v>
      </c>
      <c r="F4" s="5" t="s">
        <v>453</v>
      </c>
      <c r="G4" s="5" t="s">
        <v>447</v>
      </c>
      <c r="H4" s="5">
        <v>37598</v>
      </c>
      <c r="I4" s="5">
        <v>50000</v>
      </c>
      <c r="J4" s="5">
        <v>1.65</v>
      </c>
      <c r="K4" s="5">
        <v>0.1</v>
      </c>
      <c r="L4" s="5">
        <v>2011</v>
      </c>
      <c r="M4" s="5">
        <v>5</v>
      </c>
      <c r="N4" s="5">
        <v>1</v>
      </c>
      <c r="O4" s="5" t="s">
        <v>439</v>
      </c>
      <c r="P4" s="5" t="s">
        <v>446</v>
      </c>
      <c r="Q4" s="5">
        <v>2</v>
      </c>
      <c r="R4" s="34" t="s">
        <v>456</v>
      </c>
      <c r="S4" s="34" t="s">
        <v>445</v>
      </c>
    </row>
    <row r="5" spans="1:19" x14ac:dyDescent="0.3">
      <c r="A5" s="5" t="s">
        <v>435</v>
      </c>
      <c r="B5" s="5" t="s">
        <v>436</v>
      </c>
      <c r="C5" s="5">
        <v>2015</v>
      </c>
      <c r="D5" s="5" t="s">
        <v>372</v>
      </c>
      <c r="E5" s="5" t="s">
        <v>438</v>
      </c>
      <c r="F5" s="5" t="s">
        <v>453</v>
      </c>
      <c r="G5" s="5" t="s">
        <v>448</v>
      </c>
      <c r="H5" s="5">
        <v>42727</v>
      </c>
      <c r="I5" s="5">
        <v>26248</v>
      </c>
      <c r="J5" s="5">
        <v>1.69</v>
      </c>
      <c r="K5" s="5">
        <v>0.15</v>
      </c>
      <c r="L5" s="5">
        <v>2012</v>
      </c>
      <c r="M5" s="5">
        <v>3</v>
      </c>
      <c r="N5" s="5">
        <v>2</v>
      </c>
      <c r="O5" s="5" t="s">
        <v>439</v>
      </c>
      <c r="P5" s="5" t="s">
        <v>446</v>
      </c>
      <c r="Q5" s="5">
        <v>2</v>
      </c>
      <c r="R5" s="34"/>
      <c r="S5" s="34"/>
    </row>
    <row r="6" spans="1:19" x14ac:dyDescent="0.3">
      <c r="A6" s="5" t="s">
        <v>435</v>
      </c>
      <c r="B6" s="5" t="s">
        <v>436</v>
      </c>
      <c r="C6" s="5">
        <v>2015</v>
      </c>
      <c r="D6" s="5" t="s">
        <v>372</v>
      </c>
      <c r="E6" s="5" t="s">
        <v>438</v>
      </c>
      <c r="F6" s="5" t="s">
        <v>453</v>
      </c>
      <c r="G6" s="5" t="s">
        <v>444</v>
      </c>
      <c r="H6" s="5">
        <v>23371</v>
      </c>
      <c r="I6" s="5">
        <v>10493</v>
      </c>
      <c r="J6" s="5">
        <v>0.2</v>
      </c>
      <c r="K6" s="5">
        <v>0.09</v>
      </c>
      <c r="L6" s="5">
        <v>2014</v>
      </c>
      <c r="M6" s="5">
        <v>1</v>
      </c>
      <c r="N6" s="5">
        <v>3</v>
      </c>
      <c r="O6" s="5" t="s">
        <v>439</v>
      </c>
      <c r="P6" s="5" t="s">
        <v>446</v>
      </c>
      <c r="Q6" s="5">
        <v>2</v>
      </c>
      <c r="R6" s="34"/>
      <c r="S6" s="34"/>
    </row>
    <row r="7" spans="1:19" x14ac:dyDescent="0.3">
      <c r="A7" t="s">
        <v>435</v>
      </c>
      <c r="B7" t="s">
        <v>436</v>
      </c>
      <c r="C7">
        <v>2016</v>
      </c>
      <c r="D7" t="s">
        <v>372</v>
      </c>
      <c r="E7" t="s">
        <v>438</v>
      </c>
      <c r="F7" t="s">
        <v>453</v>
      </c>
      <c r="G7" t="s">
        <v>447</v>
      </c>
      <c r="H7">
        <v>34278</v>
      </c>
      <c r="I7">
        <v>50000</v>
      </c>
      <c r="J7" s="1">
        <v>1.39</v>
      </c>
      <c r="K7" s="1">
        <v>0.18</v>
      </c>
      <c r="L7">
        <v>2011</v>
      </c>
      <c r="M7">
        <v>6</v>
      </c>
      <c r="N7">
        <v>1</v>
      </c>
      <c r="O7" t="s">
        <v>439</v>
      </c>
      <c r="P7" t="s">
        <v>450</v>
      </c>
      <c r="Q7">
        <v>3</v>
      </c>
      <c r="R7" s="32" t="s">
        <v>449</v>
      </c>
      <c r="S7" s="33" t="s">
        <v>445</v>
      </c>
    </row>
    <row r="8" spans="1:19" x14ac:dyDescent="0.3">
      <c r="A8" t="s">
        <v>435</v>
      </c>
      <c r="B8" t="s">
        <v>436</v>
      </c>
      <c r="C8">
        <v>2016</v>
      </c>
      <c r="D8" t="s">
        <v>372</v>
      </c>
      <c r="E8" t="s">
        <v>438</v>
      </c>
      <c r="F8" t="s">
        <v>453</v>
      </c>
      <c r="G8" t="s">
        <v>448</v>
      </c>
      <c r="H8">
        <v>38697</v>
      </c>
      <c r="I8">
        <v>26248</v>
      </c>
      <c r="J8" s="1">
        <v>1.95</v>
      </c>
      <c r="K8" s="1">
        <v>0.27</v>
      </c>
      <c r="L8">
        <v>2012</v>
      </c>
      <c r="M8">
        <v>4</v>
      </c>
      <c r="N8">
        <v>2</v>
      </c>
      <c r="O8" t="s">
        <v>439</v>
      </c>
      <c r="P8" s="14" t="s">
        <v>450</v>
      </c>
      <c r="Q8">
        <v>3</v>
      </c>
      <c r="R8" s="32"/>
      <c r="S8" s="33"/>
    </row>
    <row r="9" spans="1:19" x14ac:dyDescent="0.3">
      <c r="A9" t="s">
        <v>435</v>
      </c>
      <c r="B9" t="s">
        <v>436</v>
      </c>
      <c r="C9">
        <v>2016</v>
      </c>
      <c r="D9" t="s">
        <v>372</v>
      </c>
      <c r="E9" t="s">
        <v>438</v>
      </c>
      <c r="F9" t="s">
        <v>453</v>
      </c>
      <c r="G9" t="s">
        <v>444</v>
      </c>
      <c r="H9">
        <v>21088</v>
      </c>
      <c r="I9">
        <v>10493</v>
      </c>
      <c r="J9" s="1">
        <v>0.48</v>
      </c>
      <c r="K9" s="1">
        <v>0.2</v>
      </c>
      <c r="L9">
        <v>2014</v>
      </c>
      <c r="M9">
        <v>2</v>
      </c>
      <c r="N9">
        <v>3</v>
      </c>
      <c r="O9" t="s">
        <v>439</v>
      </c>
      <c r="P9" t="s">
        <v>450</v>
      </c>
      <c r="Q9">
        <v>3</v>
      </c>
      <c r="R9" s="32"/>
      <c r="S9" s="33"/>
    </row>
    <row r="10" spans="1:19" ht="15" customHeight="1" x14ac:dyDescent="0.3">
      <c r="A10" s="5" t="s">
        <v>435</v>
      </c>
      <c r="B10" s="5" t="s">
        <v>436</v>
      </c>
      <c r="C10" s="5">
        <v>2017</v>
      </c>
      <c r="D10" s="5" t="s">
        <v>372</v>
      </c>
      <c r="E10" s="5" t="s">
        <v>438</v>
      </c>
      <c r="F10" s="5" t="s">
        <v>453</v>
      </c>
      <c r="G10" s="5" t="s">
        <v>454</v>
      </c>
      <c r="H10" s="5">
        <v>33225</v>
      </c>
      <c r="I10" s="5">
        <v>50000</v>
      </c>
      <c r="J10" s="5">
        <v>1.45</v>
      </c>
      <c r="K10" s="5">
        <v>0.21</v>
      </c>
      <c r="L10" s="5">
        <v>2011</v>
      </c>
      <c r="M10" s="5">
        <v>7</v>
      </c>
      <c r="N10" s="5">
        <v>1</v>
      </c>
      <c r="O10" s="5" t="s">
        <v>439</v>
      </c>
      <c r="P10" s="5" t="s">
        <v>457</v>
      </c>
      <c r="Q10" s="5">
        <v>4</v>
      </c>
      <c r="R10" s="34" t="s">
        <v>449</v>
      </c>
      <c r="S10" s="34" t="s">
        <v>445</v>
      </c>
    </row>
    <row r="11" spans="1:19" x14ac:dyDescent="0.3">
      <c r="A11" s="5" t="s">
        <v>435</v>
      </c>
      <c r="B11" s="5" t="s">
        <v>436</v>
      </c>
      <c r="C11" s="5">
        <v>2017</v>
      </c>
      <c r="D11" s="5" t="s">
        <v>372</v>
      </c>
      <c r="E11" s="5" t="s">
        <v>438</v>
      </c>
      <c r="F11" s="5" t="s">
        <v>453</v>
      </c>
      <c r="G11" s="5" t="s">
        <v>455</v>
      </c>
      <c r="H11" s="5">
        <v>37415</v>
      </c>
      <c r="I11" s="5">
        <v>26248</v>
      </c>
      <c r="J11" s="5">
        <v>1.86</v>
      </c>
      <c r="K11" s="5">
        <v>0.31</v>
      </c>
      <c r="L11" s="5">
        <v>2012</v>
      </c>
      <c r="M11" s="5">
        <v>5</v>
      </c>
      <c r="N11" s="5">
        <v>2</v>
      </c>
      <c r="O11" s="5" t="s">
        <v>439</v>
      </c>
      <c r="P11" s="5" t="s">
        <v>457</v>
      </c>
      <c r="Q11" s="5">
        <v>4</v>
      </c>
      <c r="R11" s="34"/>
      <c r="S11" s="34"/>
    </row>
    <row r="12" spans="1:19" x14ac:dyDescent="0.3">
      <c r="A12" s="5" t="s">
        <v>435</v>
      </c>
      <c r="B12" s="5" t="s">
        <v>436</v>
      </c>
      <c r="C12" s="5">
        <v>2017</v>
      </c>
      <c r="D12" s="5" t="s">
        <v>372</v>
      </c>
      <c r="E12" s="5" t="s">
        <v>438</v>
      </c>
      <c r="F12" s="5" t="s">
        <v>453</v>
      </c>
      <c r="G12" s="5" t="s">
        <v>455</v>
      </c>
      <c r="H12" s="5">
        <v>20397</v>
      </c>
      <c r="I12" s="5">
        <v>10493</v>
      </c>
      <c r="J12" s="5">
        <v>0.84</v>
      </c>
      <c r="K12" s="5">
        <v>0.27</v>
      </c>
      <c r="L12" s="5">
        <v>2014</v>
      </c>
      <c r="M12" s="5">
        <v>3</v>
      </c>
      <c r="N12" s="5">
        <v>3</v>
      </c>
      <c r="O12" s="5" t="s">
        <v>439</v>
      </c>
      <c r="P12" s="5" t="s">
        <v>457</v>
      </c>
      <c r="Q12" s="5">
        <v>4</v>
      </c>
      <c r="R12" s="34"/>
      <c r="S12" s="34"/>
    </row>
  </sheetData>
  <mergeCells count="8">
    <mergeCell ref="R10:R12"/>
    <mergeCell ref="S10:S12"/>
    <mergeCell ref="R2:R3"/>
    <mergeCell ref="S2:S3"/>
    <mergeCell ref="S4:S6"/>
    <mergeCell ref="R4:R6"/>
    <mergeCell ref="S7:S9"/>
    <mergeCell ref="R7:R9"/>
  </mergeCells>
  <hyperlinks>
    <hyperlink ref="P8" r:id="rId1" xr:uid="{3793551B-F745-4E2A-93C1-0C16B0F608C4}"/>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9633-2ACC-4CB9-89AA-D2440398F453}">
  <sheetPr>
    <tabColor rgb="FFFF0000"/>
  </sheetPr>
  <dimension ref="A1:S16"/>
  <sheetViews>
    <sheetView zoomScale="70" zoomScaleNormal="70" workbookViewId="0">
      <selection activeCell="F12" sqref="F12"/>
    </sheetView>
  </sheetViews>
  <sheetFormatPr defaultRowHeight="14.4" x14ac:dyDescent="0.3"/>
  <cols>
    <col min="3" max="4" width="11" customWidth="1"/>
    <col min="6" max="6" width="14.88671875" customWidth="1"/>
    <col min="7" max="7" width="22.6640625" customWidth="1"/>
    <col min="12" max="12" width="15.6640625" customWidth="1"/>
    <col min="13" max="13" width="13.44140625" customWidth="1"/>
    <col min="15" max="15" width="13.88671875" customWidth="1"/>
    <col min="16" max="16" width="10.6640625" customWidth="1"/>
    <col min="17" max="17" width="14.33203125" customWidth="1"/>
    <col min="18" max="18" width="41.109375" customWidth="1"/>
    <col min="19" max="19" width="49" customWidth="1"/>
  </cols>
  <sheetData>
    <row r="1" spans="1:19" x14ac:dyDescent="0.3">
      <c r="A1" s="3" t="s">
        <v>58</v>
      </c>
      <c r="B1" s="3" t="s">
        <v>59</v>
      </c>
      <c r="C1" s="3" t="s">
        <v>60</v>
      </c>
      <c r="D1" s="3" t="s">
        <v>61</v>
      </c>
      <c r="E1" s="3" t="s">
        <v>62</v>
      </c>
      <c r="F1" s="3" t="s">
        <v>63</v>
      </c>
      <c r="G1" s="3" t="s">
        <v>64</v>
      </c>
      <c r="H1" s="3" t="s">
        <v>65</v>
      </c>
      <c r="I1" s="3" t="s">
        <v>13</v>
      </c>
      <c r="J1" s="3" t="s">
        <v>1</v>
      </c>
      <c r="K1" s="3" t="s">
        <v>522</v>
      </c>
      <c r="L1" s="3" t="s">
        <v>126</v>
      </c>
      <c r="M1" s="3" t="s">
        <v>68</v>
      </c>
      <c r="N1" s="3" t="s">
        <v>69</v>
      </c>
      <c r="O1" s="3" t="s">
        <v>70</v>
      </c>
      <c r="P1" s="3" t="s">
        <v>72</v>
      </c>
      <c r="Q1" s="3" t="s">
        <v>73</v>
      </c>
      <c r="R1" s="3" t="s">
        <v>14</v>
      </c>
      <c r="S1" s="3" t="s">
        <v>74</v>
      </c>
    </row>
    <row r="2" spans="1:19" x14ac:dyDescent="0.3">
      <c r="A2" t="s">
        <v>753</v>
      </c>
      <c r="B2" t="s">
        <v>12</v>
      </c>
      <c r="C2">
        <v>2017</v>
      </c>
      <c r="D2" t="s">
        <v>19</v>
      </c>
      <c r="E2" t="s">
        <v>754</v>
      </c>
      <c r="F2" t="s">
        <v>114</v>
      </c>
      <c r="G2" t="s">
        <v>765</v>
      </c>
      <c r="J2">
        <v>1.05</v>
      </c>
      <c r="L2">
        <v>2011</v>
      </c>
      <c r="M2">
        <v>1</v>
      </c>
      <c r="N2">
        <v>1</v>
      </c>
      <c r="O2" t="s">
        <v>31</v>
      </c>
      <c r="P2" t="s">
        <v>755</v>
      </c>
      <c r="Q2">
        <v>1</v>
      </c>
      <c r="R2" s="32" t="s">
        <v>773</v>
      </c>
      <c r="S2" s="30"/>
    </row>
    <row r="3" spans="1:19" x14ac:dyDescent="0.3">
      <c r="A3" t="s">
        <v>753</v>
      </c>
      <c r="B3" t="s">
        <v>12</v>
      </c>
      <c r="C3">
        <v>2017</v>
      </c>
      <c r="D3" t="s">
        <v>19</v>
      </c>
      <c r="E3" t="s">
        <v>754</v>
      </c>
      <c r="F3" t="s">
        <v>114</v>
      </c>
      <c r="G3" t="s">
        <v>765</v>
      </c>
      <c r="J3">
        <v>1.34</v>
      </c>
      <c r="L3">
        <v>2011</v>
      </c>
      <c r="M3">
        <v>2</v>
      </c>
      <c r="N3">
        <v>1</v>
      </c>
      <c r="O3" t="s">
        <v>31</v>
      </c>
      <c r="P3" t="s">
        <v>756</v>
      </c>
      <c r="Q3">
        <v>1</v>
      </c>
      <c r="R3" s="32"/>
      <c r="S3" s="30"/>
    </row>
    <row r="4" spans="1:19" x14ac:dyDescent="0.3">
      <c r="A4" t="s">
        <v>753</v>
      </c>
      <c r="B4" t="s">
        <v>12</v>
      </c>
      <c r="C4">
        <v>2017</v>
      </c>
      <c r="D4" t="s">
        <v>19</v>
      </c>
      <c r="E4" t="s">
        <v>754</v>
      </c>
      <c r="F4" t="s">
        <v>114</v>
      </c>
      <c r="G4" t="s">
        <v>765</v>
      </c>
      <c r="J4">
        <v>1.45</v>
      </c>
      <c r="L4">
        <v>2011</v>
      </c>
      <c r="M4">
        <v>3</v>
      </c>
      <c r="N4">
        <v>1</v>
      </c>
      <c r="O4" t="s">
        <v>31</v>
      </c>
      <c r="P4" t="s">
        <v>757</v>
      </c>
      <c r="Q4">
        <v>1</v>
      </c>
      <c r="R4" s="32"/>
      <c r="S4" s="30"/>
    </row>
    <row r="5" spans="1:19" x14ac:dyDescent="0.3">
      <c r="A5" t="s">
        <v>753</v>
      </c>
      <c r="B5" t="s">
        <v>12</v>
      </c>
      <c r="C5">
        <v>2017</v>
      </c>
      <c r="D5" t="s">
        <v>19</v>
      </c>
      <c r="E5" t="s">
        <v>754</v>
      </c>
      <c r="F5" t="s">
        <v>114</v>
      </c>
      <c r="G5" t="s">
        <v>765</v>
      </c>
      <c r="J5">
        <v>1.55</v>
      </c>
      <c r="L5">
        <v>2011</v>
      </c>
      <c r="M5">
        <v>4</v>
      </c>
      <c r="N5">
        <v>1</v>
      </c>
      <c r="O5" t="s">
        <v>31</v>
      </c>
      <c r="P5" t="s">
        <v>758</v>
      </c>
      <c r="Q5">
        <v>1</v>
      </c>
      <c r="R5" s="32"/>
      <c r="S5" s="30"/>
    </row>
    <row r="6" spans="1:19" x14ac:dyDescent="0.3">
      <c r="A6" t="s">
        <v>753</v>
      </c>
      <c r="B6" t="s">
        <v>12</v>
      </c>
      <c r="C6">
        <v>2017</v>
      </c>
      <c r="D6" t="s">
        <v>19</v>
      </c>
      <c r="E6" t="s">
        <v>754</v>
      </c>
      <c r="F6" t="s">
        <v>114</v>
      </c>
      <c r="G6" t="s">
        <v>765</v>
      </c>
      <c r="J6">
        <v>1.66</v>
      </c>
      <c r="L6">
        <v>2011</v>
      </c>
      <c r="M6">
        <v>5</v>
      </c>
      <c r="N6">
        <v>1</v>
      </c>
      <c r="O6" t="s">
        <v>31</v>
      </c>
      <c r="P6" t="s">
        <v>759</v>
      </c>
      <c r="Q6">
        <v>1</v>
      </c>
      <c r="R6" s="32"/>
      <c r="S6" s="30"/>
    </row>
    <row r="7" spans="1:19" x14ac:dyDescent="0.3">
      <c r="A7" t="s">
        <v>753</v>
      </c>
      <c r="B7" t="s">
        <v>12</v>
      </c>
      <c r="C7">
        <v>2017</v>
      </c>
      <c r="D7" t="s">
        <v>19</v>
      </c>
      <c r="E7" t="s">
        <v>754</v>
      </c>
      <c r="F7" t="s">
        <v>114</v>
      </c>
      <c r="G7" t="s">
        <v>766</v>
      </c>
      <c r="J7">
        <v>1.2</v>
      </c>
      <c r="L7">
        <v>2011</v>
      </c>
      <c r="M7">
        <v>1</v>
      </c>
      <c r="N7">
        <v>1</v>
      </c>
      <c r="O7" t="s">
        <v>31</v>
      </c>
      <c r="P7" t="s">
        <v>760</v>
      </c>
      <c r="Q7">
        <v>1</v>
      </c>
      <c r="R7" s="32"/>
      <c r="S7" s="30"/>
    </row>
    <row r="8" spans="1:19" x14ac:dyDescent="0.3">
      <c r="A8" t="s">
        <v>753</v>
      </c>
      <c r="B8" t="s">
        <v>12</v>
      </c>
      <c r="C8">
        <v>2017</v>
      </c>
      <c r="D8" t="s">
        <v>19</v>
      </c>
      <c r="E8" t="s">
        <v>754</v>
      </c>
      <c r="F8" t="s">
        <v>114</v>
      </c>
      <c r="G8" t="s">
        <v>766</v>
      </c>
      <c r="J8">
        <v>1.68</v>
      </c>
      <c r="L8">
        <v>2011</v>
      </c>
      <c r="M8">
        <v>2</v>
      </c>
      <c r="N8">
        <v>1</v>
      </c>
      <c r="O8" t="s">
        <v>31</v>
      </c>
      <c r="P8" t="s">
        <v>761</v>
      </c>
      <c r="Q8">
        <v>1</v>
      </c>
      <c r="R8" s="32"/>
      <c r="S8" s="30"/>
    </row>
    <row r="9" spans="1:19" x14ac:dyDescent="0.3">
      <c r="A9" t="s">
        <v>753</v>
      </c>
      <c r="B9" t="s">
        <v>12</v>
      </c>
      <c r="C9">
        <v>2017</v>
      </c>
      <c r="D9" t="s">
        <v>19</v>
      </c>
      <c r="E9" t="s">
        <v>754</v>
      </c>
      <c r="F9" t="s">
        <v>114</v>
      </c>
      <c r="G9" t="s">
        <v>766</v>
      </c>
      <c r="J9">
        <v>1.82</v>
      </c>
      <c r="L9">
        <v>2011</v>
      </c>
      <c r="M9">
        <v>3</v>
      </c>
      <c r="N9">
        <v>1</v>
      </c>
      <c r="O9" t="s">
        <v>31</v>
      </c>
      <c r="P9" t="s">
        <v>762</v>
      </c>
      <c r="Q9">
        <v>1</v>
      </c>
      <c r="R9" s="32"/>
      <c r="S9" s="30"/>
    </row>
    <row r="10" spans="1:19" x14ac:dyDescent="0.3">
      <c r="A10" t="s">
        <v>753</v>
      </c>
      <c r="B10" t="s">
        <v>12</v>
      </c>
      <c r="C10">
        <v>2017</v>
      </c>
      <c r="D10" t="s">
        <v>19</v>
      </c>
      <c r="E10" t="s">
        <v>754</v>
      </c>
      <c r="F10" t="s">
        <v>114</v>
      </c>
      <c r="G10" t="s">
        <v>766</v>
      </c>
      <c r="J10">
        <v>1.95</v>
      </c>
      <c r="L10">
        <v>2011</v>
      </c>
      <c r="M10">
        <v>4</v>
      </c>
      <c r="N10">
        <v>1</v>
      </c>
      <c r="O10" t="s">
        <v>31</v>
      </c>
      <c r="P10" t="s">
        <v>763</v>
      </c>
      <c r="Q10">
        <v>1</v>
      </c>
      <c r="R10" s="32"/>
      <c r="S10" s="30"/>
    </row>
    <row r="11" spans="1:19" x14ac:dyDescent="0.3">
      <c r="A11" t="s">
        <v>753</v>
      </c>
      <c r="B11" t="s">
        <v>12</v>
      </c>
      <c r="C11">
        <v>2017</v>
      </c>
      <c r="D11" t="s">
        <v>19</v>
      </c>
      <c r="E11" t="s">
        <v>754</v>
      </c>
      <c r="F11" t="s">
        <v>114</v>
      </c>
      <c r="G11" t="s">
        <v>766</v>
      </c>
      <c r="J11">
        <v>2.06</v>
      </c>
      <c r="L11">
        <v>2011</v>
      </c>
      <c r="M11">
        <v>5</v>
      </c>
      <c r="N11">
        <v>1</v>
      </c>
      <c r="O11" t="s">
        <v>31</v>
      </c>
      <c r="P11" t="s">
        <v>764</v>
      </c>
      <c r="Q11">
        <v>1</v>
      </c>
      <c r="R11" s="32"/>
      <c r="S11" s="30"/>
    </row>
    <row r="12" spans="1:19" x14ac:dyDescent="0.3">
      <c r="A12" t="s">
        <v>753</v>
      </c>
      <c r="B12" t="s">
        <v>12</v>
      </c>
      <c r="C12">
        <v>2017</v>
      </c>
      <c r="D12" t="s">
        <v>372</v>
      </c>
      <c r="E12" t="s">
        <v>754</v>
      </c>
      <c r="F12" t="s">
        <v>114</v>
      </c>
      <c r="G12" t="s">
        <v>767</v>
      </c>
      <c r="J12">
        <v>0.64</v>
      </c>
      <c r="L12">
        <v>2011</v>
      </c>
      <c r="M12">
        <v>1</v>
      </c>
      <c r="N12">
        <v>1</v>
      </c>
      <c r="O12" t="s">
        <v>31</v>
      </c>
      <c r="P12" t="s">
        <v>768</v>
      </c>
      <c r="Q12">
        <v>1</v>
      </c>
      <c r="R12" s="32"/>
      <c r="S12" s="30"/>
    </row>
    <row r="13" spans="1:19" x14ac:dyDescent="0.3">
      <c r="A13" t="s">
        <v>753</v>
      </c>
      <c r="B13" t="s">
        <v>12</v>
      </c>
      <c r="C13">
        <v>2017</v>
      </c>
      <c r="D13" t="s">
        <v>372</v>
      </c>
      <c r="E13" t="s">
        <v>754</v>
      </c>
      <c r="F13" t="s">
        <v>114</v>
      </c>
      <c r="G13" t="s">
        <v>767</v>
      </c>
      <c r="J13">
        <v>0.71</v>
      </c>
      <c r="L13">
        <v>2011</v>
      </c>
      <c r="M13">
        <v>2</v>
      </c>
      <c r="N13">
        <v>1</v>
      </c>
      <c r="O13" t="s">
        <v>31</v>
      </c>
      <c r="P13" t="s">
        <v>769</v>
      </c>
      <c r="Q13">
        <v>1</v>
      </c>
      <c r="R13" s="32"/>
      <c r="S13" s="30"/>
    </row>
    <row r="14" spans="1:19" x14ac:dyDescent="0.3">
      <c r="A14" t="s">
        <v>753</v>
      </c>
      <c r="B14" t="s">
        <v>12</v>
      </c>
      <c r="C14">
        <v>2017</v>
      </c>
      <c r="D14" t="s">
        <v>372</v>
      </c>
      <c r="E14" t="s">
        <v>754</v>
      </c>
      <c r="F14" t="s">
        <v>114</v>
      </c>
      <c r="G14" t="s">
        <v>767</v>
      </c>
      <c r="J14">
        <v>0.72</v>
      </c>
      <c r="L14">
        <v>2011</v>
      </c>
      <c r="M14">
        <v>3</v>
      </c>
      <c r="N14">
        <v>1</v>
      </c>
      <c r="O14" t="s">
        <v>31</v>
      </c>
      <c r="P14" t="s">
        <v>770</v>
      </c>
      <c r="Q14">
        <v>1</v>
      </c>
      <c r="R14" s="32"/>
      <c r="S14" s="30"/>
    </row>
    <row r="15" spans="1:19" x14ac:dyDescent="0.3">
      <c r="A15" t="s">
        <v>753</v>
      </c>
      <c r="B15" t="s">
        <v>12</v>
      </c>
      <c r="C15">
        <v>2017</v>
      </c>
      <c r="D15" t="s">
        <v>372</v>
      </c>
      <c r="E15" t="s">
        <v>754</v>
      </c>
      <c r="F15" t="s">
        <v>114</v>
      </c>
      <c r="G15" t="s">
        <v>767</v>
      </c>
      <c r="J15">
        <v>0.77</v>
      </c>
      <c r="L15">
        <v>2011</v>
      </c>
      <c r="M15">
        <v>4</v>
      </c>
      <c r="N15">
        <v>1</v>
      </c>
      <c r="O15" t="s">
        <v>31</v>
      </c>
      <c r="P15" t="s">
        <v>771</v>
      </c>
      <c r="Q15">
        <v>1</v>
      </c>
      <c r="R15" s="32"/>
      <c r="S15" s="30"/>
    </row>
    <row r="16" spans="1:19" x14ac:dyDescent="0.3">
      <c r="A16" t="s">
        <v>753</v>
      </c>
      <c r="B16" t="s">
        <v>12</v>
      </c>
      <c r="C16">
        <v>2017</v>
      </c>
      <c r="D16" t="s">
        <v>372</v>
      </c>
      <c r="E16" t="s">
        <v>754</v>
      </c>
      <c r="F16" t="s">
        <v>114</v>
      </c>
      <c r="G16" t="s">
        <v>767</v>
      </c>
      <c r="J16">
        <v>0.69</v>
      </c>
      <c r="L16">
        <v>2011</v>
      </c>
      <c r="M16">
        <v>5</v>
      </c>
      <c r="N16">
        <v>1</v>
      </c>
      <c r="O16" t="s">
        <v>31</v>
      </c>
      <c r="P16" t="s">
        <v>772</v>
      </c>
      <c r="Q16">
        <v>1</v>
      </c>
      <c r="R16" s="32"/>
      <c r="S16" s="30"/>
    </row>
  </sheetData>
  <mergeCells count="2">
    <mergeCell ref="R2:R16"/>
    <mergeCell ref="S2:S16"/>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38773-73EB-4EC0-AEEB-A5828C7C352B}">
  <dimension ref="A1:W1048576"/>
  <sheetViews>
    <sheetView zoomScale="60" zoomScaleNormal="60" workbookViewId="0">
      <selection activeCell="P3" sqref="P3"/>
    </sheetView>
  </sheetViews>
  <sheetFormatPr defaultRowHeight="14.4" x14ac:dyDescent="0.3"/>
  <cols>
    <col min="1" max="1" width="30.5546875" customWidth="1"/>
    <col min="3" max="3" width="11.44140625" customWidth="1"/>
    <col min="4" max="4" width="11.33203125" customWidth="1"/>
    <col min="6" max="6" width="14.44140625" customWidth="1"/>
    <col min="7" max="7" width="47" customWidth="1"/>
    <col min="12" max="12" width="17.5546875" customWidth="1"/>
    <col min="13" max="13" width="14.33203125" customWidth="1"/>
    <col min="14" max="14" width="19.5546875" customWidth="1"/>
    <col min="15" max="15" width="14.5546875" customWidth="1"/>
    <col min="16" max="16" width="10.5546875" customWidth="1"/>
    <col min="17" max="17" width="13.44140625" customWidth="1"/>
    <col min="18" max="18" width="139.5546875" customWidth="1"/>
    <col min="19" max="19" width="135.5546875" customWidth="1"/>
  </cols>
  <sheetData>
    <row r="1" spans="1:23" x14ac:dyDescent="0.3">
      <c r="A1" s="3" t="s">
        <v>58</v>
      </c>
      <c r="B1" s="3" t="s">
        <v>59</v>
      </c>
      <c r="C1" s="3" t="s">
        <v>60</v>
      </c>
      <c r="D1" s="3" t="s">
        <v>61</v>
      </c>
      <c r="E1" s="3" t="s">
        <v>62</v>
      </c>
      <c r="F1" s="3" t="s">
        <v>63</v>
      </c>
      <c r="G1" s="3" t="s">
        <v>64</v>
      </c>
      <c r="H1" s="3" t="s">
        <v>65</v>
      </c>
      <c r="I1" s="3" t="s">
        <v>13</v>
      </c>
      <c r="J1" s="3" t="s">
        <v>1</v>
      </c>
      <c r="K1" s="3" t="s">
        <v>66</v>
      </c>
      <c r="L1" s="3" t="s">
        <v>67</v>
      </c>
      <c r="M1" s="3" t="s">
        <v>68</v>
      </c>
      <c r="N1" s="3" t="s">
        <v>69</v>
      </c>
      <c r="O1" s="3" t="s">
        <v>70</v>
      </c>
      <c r="P1" s="3" t="s">
        <v>72</v>
      </c>
      <c r="Q1" s="3" t="s">
        <v>73</v>
      </c>
      <c r="R1" s="3" t="s">
        <v>14</v>
      </c>
      <c r="S1" s="3" t="s">
        <v>74</v>
      </c>
      <c r="T1" s="3"/>
      <c r="U1" s="3"/>
      <c r="V1" s="3"/>
      <c r="W1" s="3"/>
    </row>
    <row r="2" spans="1:23" x14ac:dyDescent="0.3">
      <c r="A2" s="5" t="s">
        <v>17</v>
      </c>
      <c r="B2" s="5" t="s">
        <v>12</v>
      </c>
      <c r="C2" s="5" t="s">
        <v>18</v>
      </c>
      <c r="D2" s="5" t="s">
        <v>19</v>
      </c>
      <c r="E2" s="5" t="s">
        <v>16</v>
      </c>
      <c r="F2" s="6" t="s">
        <v>20</v>
      </c>
      <c r="G2" s="6" t="s">
        <v>862</v>
      </c>
      <c r="H2" s="5">
        <v>17827</v>
      </c>
      <c r="I2" s="5">
        <v>17708</v>
      </c>
      <c r="J2" s="5">
        <v>1.54</v>
      </c>
      <c r="K2" s="5">
        <v>0.18</v>
      </c>
      <c r="L2" s="5">
        <v>2009</v>
      </c>
      <c r="M2" s="5">
        <v>1</v>
      </c>
      <c r="N2" s="5" t="s">
        <v>29</v>
      </c>
      <c r="O2" s="5" t="s">
        <v>31</v>
      </c>
      <c r="P2" s="5" t="s">
        <v>21</v>
      </c>
      <c r="Q2" s="7" t="s">
        <v>46</v>
      </c>
      <c r="R2" s="35"/>
      <c r="S2" s="36" t="s">
        <v>45</v>
      </c>
    </row>
    <row r="3" spans="1:23" x14ac:dyDescent="0.3">
      <c r="A3" s="6" t="s">
        <v>17</v>
      </c>
      <c r="B3" s="6" t="s">
        <v>12</v>
      </c>
      <c r="C3" s="6" t="s">
        <v>18</v>
      </c>
      <c r="D3" s="6" t="s">
        <v>19</v>
      </c>
      <c r="E3" s="6" t="s">
        <v>16</v>
      </c>
      <c r="F3" s="6" t="s">
        <v>20</v>
      </c>
      <c r="G3" s="6" t="s">
        <v>863</v>
      </c>
      <c r="H3" s="6">
        <v>26333</v>
      </c>
      <c r="I3" s="6">
        <v>26184</v>
      </c>
      <c r="J3" s="6">
        <v>1.27</v>
      </c>
      <c r="K3" s="6">
        <v>0.22</v>
      </c>
      <c r="L3" s="6">
        <v>2009</v>
      </c>
      <c r="M3" s="6">
        <v>1</v>
      </c>
      <c r="N3" s="6" t="s">
        <v>30</v>
      </c>
      <c r="O3" s="6" t="s">
        <v>31</v>
      </c>
      <c r="P3" s="18" t="s">
        <v>21</v>
      </c>
      <c r="Q3" s="8" t="s">
        <v>46</v>
      </c>
      <c r="R3" s="35"/>
      <c r="S3" s="36"/>
    </row>
    <row r="4" spans="1:23" x14ac:dyDescent="0.3">
      <c r="A4" s="4" t="s">
        <v>17</v>
      </c>
      <c r="B4" s="4" t="s">
        <v>12</v>
      </c>
      <c r="C4" s="4" t="s">
        <v>22</v>
      </c>
      <c r="D4" s="4" t="s">
        <v>19</v>
      </c>
      <c r="E4" s="4" t="s">
        <v>16</v>
      </c>
      <c r="F4" s="4" t="s">
        <v>20</v>
      </c>
      <c r="G4" s="4" t="s">
        <v>864</v>
      </c>
      <c r="H4" s="4">
        <v>18191</v>
      </c>
      <c r="I4" s="4">
        <v>18097</v>
      </c>
      <c r="J4" s="4">
        <v>2.02</v>
      </c>
      <c r="K4" s="4">
        <v>0.23</v>
      </c>
      <c r="L4" s="4">
        <v>2009</v>
      </c>
      <c r="M4" s="4">
        <v>2</v>
      </c>
      <c r="N4" s="4" t="s">
        <v>29</v>
      </c>
      <c r="O4" s="4" t="s">
        <v>31</v>
      </c>
      <c r="P4" s="19" t="s">
        <v>23</v>
      </c>
      <c r="Q4" s="9" t="s">
        <v>47</v>
      </c>
      <c r="R4" s="30"/>
      <c r="S4" s="31" t="s">
        <v>45</v>
      </c>
    </row>
    <row r="5" spans="1:23" x14ac:dyDescent="0.3">
      <c r="A5" s="4" t="s">
        <v>17</v>
      </c>
      <c r="B5" s="4" t="s">
        <v>12</v>
      </c>
      <c r="C5" s="4" t="s">
        <v>22</v>
      </c>
      <c r="D5" s="4" t="s">
        <v>19</v>
      </c>
      <c r="E5" s="4" t="s">
        <v>16</v>
      </c>
      <c r="F5" s="4" t="s">
        <v>20</v>
      </c>
      <c r="G5" s="4" t="s">
        <v>865</v>
      </c>
      <c r="H5" s="4">
        <v>26980</v>
      </c>
      <c r="I5" s="4">
        <v>26861</v>
      </c>
      <c r="J5" s="4">
        <v>1.675</v>
      </c>
      <c r="K5" s="4">
        <v>0.25</v>
      </c>
      <c r="L5" s="4">
        <v>2009</v>
      </c>
      <c r="M5" s="4">
        <v>2</v>
      </c>
      <c r="N5" s="4" t="s">
        <v>30</v>
      </c>
      <c r="O5" s="4" t="s">
        <v>31</v>
      </c>
      <c r="P5" s="4" t="s">
        <v>23</v>
      </c>
      <c r="Q5" s="9" t="s">
        <v>47</v>
      </c>
      <c r="R5" s="30"/>
      <c r="S5" s="31"/>
    </row>
    <row r="6" spans="1:23" x14ac:dyDescent="0.3">
      <c r="A6" s="6" t="s">
        <v>17</v>
      </c>
      <c r="B6" s="6" t="s">
        <v>12</v>
      </c>
      <c r="C6" s="6" t="s">
        <v>26</v>
      </c>
      <c r="D6" s="6" t="s">
        <v>19</v>
      </c>
      <c r="E6" s="6" t="s">
        <v>16</v>
      </c>
      <c r="F6" s="6" t="s">
        <v>20</v>
      </c>
      <c r="G6" s="6" t="s">
        <v>866</v>
      </c>
      <c r="H6" s="6">
        <v>16107</v>
      </c>
      <c r="I6" s="6">
        <v>9292</v>
      </c>
      <c r="J6" s="6">
        <v>2.38</v>
      </c>
      <c r="K6" s="6">
        <v>0.18</v>
      </c>
      <c r="L6" s="6">
        <v>2009</v>
      </c>
      <c r="M6" s="6">
        <v>3</v>
      </c>
      <c r="N6" s="6" t="s">
        <v>29</v>
      </c>
      <c r="O6" s="6" t="s">
        <v>31</v>
      </c>
      <c r="P6" s="18" t="s">
        <v>28</v>
      </c>
      <c r="Q6" s="8" t="s">
        <v>48</v>
      </c>
      <c r="R6" s="36" t="s">
        <v>32</v>
      </c>
      <c r="S6" s="34" t="s">
        <v>54</v>
      </c>
    </row>
    <row r="7" spans="1:23" x14ac:dyDescent="0.3">
      <c r="A7" s="6" t="s">
        <v>17</v>
      </c>
      <c r="B7" s="6" t="s">
        <v>12</v>
      </c>
      <c r="C7" s="6" t="s">
        <v>27</v>
      </c>
      <c r="D7" s="6" t="s">
        <v>19</v>
      </c>
      <c r="E7" s="6" t="s">
        <v>16</v>
      </c>
      <c r="F7" s="6" t="s">
        <v>20</v>
      </c>
      <c r="G7" s="6" t="s">
        <v>868</v>
      </c>
      <c r="H7" s="6">
        <v>23267</v>
      </c>
      <c r="I7" s="6">
        <v>13304</v>
      </c>
      <c r="J7" s="6">
        <v>2.085</v>
      </c>
      <c r="K7" s="6">
        <v>0.19</v>
      </c>
      <c r="L7" s="6">
        <v>2009</v>
      </c>
      <c r="M7" s="6">
        <v>3</v>
      </c>
      <c r="N7" s="6" t="s">
        <v>30</v>
      </c>
      <c r="O7" s="6" t="s">
        <v>31</v>
      </c>
      <c r="P7" s="6" t="s">
        <v>28</v>
      </c>
      <c r="Q7" s="8" t="s">
        <v>48</v>
      </c>
      <c r="R7" s="36"/>
      <c r="S7" s="34"/>
    </row>
    <row r="8" spans="1:23" x14ac:dyDescent="0.3">
      <c r="A8" s="6" t="s">
        <v>17</v>
      </c>
      <c r="B8" s="6" t="s">
        <v>12</v>
      </c>
      <c r="C8" s="6" t="s">
        <v>26</v>
      </c>
      <c r="D8" s="6" t="s">
        <v>19</v>
      </c>
      <c r="E8" s="6" t="s">
        <v>16</v>
      </c>
      <c r="F8" s="6" t="s">
        <v>20</v>
      </c>
      <c r="G8" s="6" t="s">
        <v>867</v>
      </c>
      <c r="H8" s="6">
        <v>183288</v>
      </c>
      <c r="I8" s="6">
        <v>45323</v>
      </c>
      <c r="J8" s="6">
        <v>1.66</v>
      </c>
      <c r="K8" s="6">
        <v>7.0000000000000007E-2</v>
      </c>
      <c r="L8" s="6">
        <v>2011</v>
      </c>
      <c r="M8" s="6">
        <v>1</v>
      </c>
      <c r="N8" s="6" t="s">
        <v>25</v>
      </c>
      <c r="O8" s="6" t="s">
        <v>31</v>
      </c>
      <c r="P8" s="6" t="s">
        <v>28</v>
      </c>
      <c r="Q8" s="8" t="s">
        <v>48</v>
      </c>
      <c r="R8" s="36"/>
      <c r="S8" s="34"/>
    </row>
    <row r="9" spans="1:23" ht="15" customHeight="1" x14ac:dyDescent="0.3">
      <c r="A9" s="4" t="s">
        <v>17</v>
      </c>
      <c r="B9" s="4" t="s">
        <v>12</v>
      </c>
      <c r="C9" s="4" t="s">
        <v>33</v>
      </c>
      <c r="D9" s="4" t="s">
        <v>19</v>
      </c>
      <c r="E9" s="4" t="s">
        <v>16</v>
      </c>
      <c r="F9" s="4" t="s">
        <v>20</v>
      </c>
      <c r="G9" s="4" t="s">
        <v>869</v>
      </c>
      <c r="H9" s="4">
        <v>30429</v>
      </c>
      <c r="I9" s="4">
        <v>35304</v>
      </c>
      <c r="J9" s="4">
        <v>2.17</v>
      </c>
      <c r="K9" s="4">
        <v>0.19</v>
      </c>
      <c r="L9" s="4">
        <v>2009</v>
      </c>
      <c r="M9" s="4">
        <v>4</v>
      </c>
      <c r="N9" s="4" t="s">
        <v>35</v>
      </c>
      <c r="O9" s="4" t="s">
        <v>31</v>
      </c>
      <c r="P9" s="4" t="s">
        <v>39</v>
      </c>
      <c r="Q9" s="9" t="s">
        <v>40</v>
      </c>
      <c r="R9" s="30"/>
      <c r="S9" s="32" t="s">
        <v>83</v>
      </c>
    </row>
    <row r="10" spans="1:23" x14ac:dyDescent="0.3">
      <c r="A10" s="4" t="s">
        <v>17</v>
      </c>
      <c r="B10" s="4" t="s">
        <v>12</v>
      </c>
      <c r="C10" s="4" t="s">
        <v>33</v>
      </c>
      <c r="D10" s="4" t="s">
        <v>19</v>
      </c>
      <c r="E10" s="4" t="s">
        <v>16</v>
      </c>
      <c r="F10" s="4" t="s">
        <v>20</v>
      </c>
      <c r="G10" s="4" t="s">
        <v>870</v>
      </c>
      <c r="H10" s="4">
        <v>162504</v>
      </c>
      <c r="I10" s="4">
        <v>42290</v>
      </c>
      <c r="J10" s="4">
        <v>2.11</v>
      </c>
      <c r="K10" s="4">
        <v>0.1</v>
      </c>
      <c r="L10" s="4">
        <v>2011</v>
      </c>
      <c r="M10" s="4">
        <v>2</v>
      </c>
      <c r="N10" s="4" t="s">
        <v>25</v>
      </c>
      <c r="O10" s="4" t="s">
        <v>31</v>
      </c>
      <c r="P10" s="19" t="s">
        <v>39</v>
      </c>
      <c r="Q10" s="9" t="s">
        <v>40</v>
      </c>
      <c r="R10" s="30"/>
      <c r="S10" s="32"/>
    </row>
    <row r="11" spans="1:23" x14ac:dyDescent="0.3">
      <c r="A11" s="6" t="s">
        <v>17</v>
      </c>
      <c r="B11" s="6" t="s">
        <v>12</v>
      </c>
      <c r="C11" s="6" t="s">
        <v>37</v>
      </c>
      <c r="D11" s="6" t="s">
        <v>19</v>
      </c>
      <c r="E11" s="6" t="s">
        <v>16</v>
      </c>
      <c r="F11" s="6" t="s">
        <v>20</v>
      </c>
      <c r="G11" s="6" t="s">
        <v>871</v>
      </c>
      <c r="H11" s="6">
        <v>22974</v>
      </c>
      <c r="I11" s="6">
        <v>34759</v>
      </c>
      <c r="J11" s="6">
        <v>2.57</v>
      </c>
      <c r="K11" s="6">
        <v>0.23</v>
      </c>
      <c r="L11" s="6">
        <v>2009</v>
      </c>
      <c r="M11" s="6">
        <v>5</v>
      </c>
      <c r="N11" s="6" t="s">
        <v>24</v>
      </c>
      <c r="O11" s="6" t="s">
        <v>31</v>
      </c>
      <c r="P11" s="18" t="s">
        <v>49</v>
      </c>
      <c r="Q11" s="8" t="s">
        <v>41</v>
      </c>
      <c r="R11" s="36" t="s">
        <v>57</v>
      </c>
      <c r="S11" s="34" t="s">
        <v>53</v>
      </c>
    </row>
    <row r="12" spans="1:23" x14ac:dyDescent="0.3">
      <c r="A12" s="21" t="s">
        <v>17</v>
      </c>
      <c r="B12" s="21" t="s">
        <v>12</v>
      </c>
      <c r="C12" s="21" t="s">
        <v>37</v>
      </c>
      <c r="D12" s="21" t="s">
        <v>19</v>
      </c>
      <c r="E12" s="21" t="s">
        <v>16</v>
      </c>
      <c r="F12" s="21" t="s">
        <v>38</v>
      </c>
      <c r="G12" s="21" t="s">
        <v>874</v>
      </c>
      <c r="H12" s="21">
        <v>8722</v>
      </c>
      <c r="I12" s="21">
        <v>34759</v>
      </c>
      <c r="J12" s="21">
        <v>2.52</v>
      </c>
      <c r="K12" s="21">
        <v>0.36</v>
      </c>
      <c r="L12" s="21">
        <v>2009</v>
      </c>
      <c r="M12" s="21" t="s">
        <v>51</v>
      </c>
      <c r="N12" s="21" t="s">
        <v>50</v>
      </c>
      <c r="O12" s="21" t="s">
        <v>31</v>
      </c>
      <c r="P12" s="21" t="s">
        <v>49</v>
      </c>
      <c r="Q12" s="21" t="s">
        <v>41</v>
      </c>
      <c r="R12" s="36"/>
      <c r="S12" s="34"/>
    </row>
    <row r="13" spans="1:23" x14ac:dyDescent="0.3">
      <c r="A13" s="6" t="s">
        <v>17</v>
      </c>
      <c r="B13" s="6" t="s">
        <v>12</v>
      </c>
      <c r="C13" s="6" t="s">
        <v>37</v>
      </c>
      <c r="D13" s="6" t="s">
        <v>19</v>
      </c>
      <c r="E13" s="6" t="s">
        <v>16</v>
      </c>
      <c r="F13" s="6" t="s">
        <v>20</v>
      </c>
      <c r="G13" s="6" t="s">
        <v>872</v>
      </c>
      <c r="H13" s="6">
        <v>152006</v>
      </c>
      <c r="I13" s="6">
        <v>41719</v>
      </c>
      <c r="J13" s="6">
        <v>2.46</v>
      </c>
      <c r="K13" s="6">
        <v>0.13</v>
      </c>
      <c r="L13" s="6">
        <v>2011</v>
      </c>
      <c r="M13" s="6">
        <v>3</v>
      </c>
      <c r="N13" s="6" t="s">
        <v>25</v>
      </c>
      <c r="O13" s="6" t="s">
        <v>31</v>
      </c>
      <c r="P13" s="6" t="s">
        <v>49</v>
      </c>
      <c r="Q13" s="8" t="s">
        <v>41</v>
      </c>
      <c r="R13" s="36"/>
      <c r="S13" s="34"/>
    </row>
    <row r="14" spans="1:23" x14ac:dyDescent="0.3">
      <c r="A14" s="21" t="s">
        <v>17</v>
      </c>
      <c r="B14" s="21" t="s">
        <v>12</v>
      </c>
      <c r="C14" s="21" t="s">
        <v>37</v>
      </c>
      <c r="D14" s="21" t="s">
        <v>19</v>
      </c>
      <c r="E14" s="21" t="s">
        <v>16</v>
      </c>
      <c r="F14" s="21" t="s">
        <v>38</v>
      </c>
      <c r="G14" s="21" t="s">
        <v>875</v>
      </c>
      <c r="H14" s="21">
        <v>41719</v>
      </c>
      <c r="I14" s="21">
        <v>41719</v>
      </c>
      <c r="J14" s="21">
        <v>2.36</v>
      </c>
      <c r="K14" s="21">
        <v>0.28000000000000003</v>
      </c>
      <c r="L14" s="21">
        <v>2011</v>
      </c>
      <c r="M14" s="21" t="s">
        <v>51</v>
      </c>
      <c r="N14" s="21" t="s">
        <v>55</v>
      </c>
      <c r="O14" s="21" t="s">
        <v>31</v>
      </c>
      <c r="P14" s="21" t="s">
        <v>49</v>
      </c>
      <c r="Q14" s="21" t="s">
        <v>41</v>
      </c>
      <c r="R14" s="36"/>
      <c r="S14" s="34"/>
    </row>
    <row r="15" spans="1:23" x14ac:dyDescent="0.3">
      <c r="A15" s="6" t="s">
        <v>17</v>
      </c>
      <c r="B15" s="6" t="s">
        <v>12</v>
      </c>
      <c r="C15" s="6" t="s">
        <v>37</v>
      </c>
      <c r="D15" s="6" t="s">
        <v>19</v>
      </c>
      <c r="E15" s="6" t="s">
        <v>16</v>
      </c>
      <c r="F15" s="6" t="s">
        <v>20</v>
      </c>
      <c r="G15" s="6" t="s">
        <v>873</v>
      </c>
      <c r="H15" s="6">
        <v>87312</v>
      </c>
      <c r="I15" s="6">
        <v>26497</v>
      </c>
      <c r="J15" s="6">
        <v>1.24</v>
      </c>
      <c r="K15" s="6">
        <v>0.13</v>
      </c>
      <c r="L15" s="6">
        <v>2013</v>
      </c>
      <c r="M15" s="6">
        <v>1</v>
      </c>
      <c r="N15" s="6" t="s">
        <v>56</v>
      </c>
      <c r="O15" s="6" t="s">
        <v>31</v>
      </c>
      <c r="P15" s="6" t="s">
        <v>49</v>
      </c>
      <c r="Q15" s="8" t="s">
        <v>41</v>
      </c>
      <c r="R15" s="36"/>
      <c r="S15" s="34"/>
    </row>
    <row r="16" spans="1:23" x14ac:dyDescent="0.3">
      <c r="A16" t="s">
        <v>17</v>
      </c>
      <c r="B16" t="s">
        <v>12</v>
      </c>
      <c r="C16" t="s">
        <v>7</v>
      </c>
      <c r="D16" t="s">
        <v>19</v>
      </c>
      <c r="E16" t="s">
        <v>16</v>
      </c>
      <c r="F16" t="s">
        <v>20</v>
      </c>
      <c r="G16" t="s">
        <v>877</v>
      </c>
      <c r="H16">
        <v>21852</v>
      </c>
      <c r="I16">
        <v>33131</v>
      </c>
      <c r="J16">
        <v>2.54</v>
      </c>
      <c r="K16">
        <v>0.25</v>
      </c>
      <c r="L16">
        <v>2009</v>
      </c>
      <c r="M16">
        <v>6</v>
      </c>
      <c r="N16" t="s">
        <v>24</v>
      </c>
      <c r="O16" t="s">
        <v>31</v>
      </c>
      <c r="P16" s="14" t="s">
        <v>75</v>
      </c>
      <c r="Q16" s="1" t="s">
        <v>42</v>
      </c>
      <c r="R16" s="31" t="s">
        <v>80</v>
      </c>
      <c r="S16" s="32" t="s">
        <v>76</v>
      </c>
    </row>
    <row r="17" spans="1:19" x14ac:dyDescent="0.3">
      <c r="A17" t="s">
        <v>17</v>
      </c>
      <c r="B17" t="s">
        <v>12</v>
      </c>
      <c r="C17" t="s">
        <v>7</v>
      </c>
      <c r="D17" t="s">
        <v>19</v>
      </c>
      <c r="E17" t="s">
        <v>16</v>
      </c>
      <c r="F17" t="s">
        <v>38</v>
      </c>
      <c r="G17" t="s">
        <v>878</v>
      </c>
      <c r="H17">
        <v>6680</v>
      </c>
      <c r="I17">
        <v>33131</v>
      </c>
      <c r="J17">
        <v>2.2799999999999998</v>
      </c>
      <c r="K17">
        <v>0.4</v>
      </c>
      <c r="L17">
        <v>2009</v>
      </c>
      <c r="M17" t="s">
        <v>52</v>
      </c>
      <c r="N17" t="s">
        <v>50</v>
      </c>
      <c r="O17" t="s">
        <v>31</v>
      </c>
      <c r="P17" t="s">
        <v>75</v>
      </c>
      <c r="Q17" s="1" t="s">
        <v>42</v>
      </c>
      <c r="R17" s="31"/>
      <c r="S17" s="32"/>
    </row>
    <row r="18" spans="1:19" ht="15" customHeight="1" x14ac:dyDescent="0.3">
      <c r="A18" t="s">
        <v>17</v>
      </c>
      <c r="B18" t="s">
        <v>12</v>
      </c>
      <c r="C18" t="s">
        <v>7</v>
      </c>
      <c r="D18" t="s">
        <v>19</v>
      </c>
      <c r="E18" t="s">
        <v>16</v>
      </c>
      <c r="F18" t="s">
        <v>20</v>
      </c>
      <c r="G18" t="s">
        <v>879</v>
      </c>
      <c r="H18">
        <v>146486</v>
      </c>
      <c r="I18">
        <v>40183</v>
      </c>
      <c r="J18">
        <v>2.75</v>
      </c>
      <c r="K18">
        <v>0.15</v>
      </c>
      <c r="L18">
        <v>2011</v>
      </c>
      <c r="M18">
        <v>4</v>
      </c>
      <c r="N18" t="s">
        <v>25</v>
      </c>
      <c r="O18" t="s">
        <v>31</v>
      </c>
      <c r="P18" t="s">
        <v>75</v>
      </c>
      <c r="Q18" s="1" t="s">
        <v>42</v>
      </c>
      <c r="R18" s="31"/>
      <c r="S18" s="32"/>
    </row>
    <row r="19" spans="1:19" x14ac:dyDescent="0.3">
      <c r="A19" s="20" t="s">
        <v>17</v>
      </c>
      <c r="B19" s="20" t="s">
        <v>12</v>
      </c>
      <c r="C19" s="20" t="s">
        <v>7</v>
      </c>
      <c r="D19" s="20" t="s">
        <v>19</v>
      </c>
      <c r="E19" s="20" t="s">
        <v>16</v>
      </c>
      <c r="F19" s="20" t="s">
        <v>38</v>
      </c>
      <c r="G19" s="20" t="s">
        <v>880</v>
      </c>
      <c r="H19" s="20">
        <v>7956</v>
      </c>
      <c r="I19" s="20">
        <v>40183</v>
      </c>
      <c r="J19" s="20">
        <v>2.4900000000000002</v>
      </c>
      <c r="K19" s="20">
        <v>0.31</v>
      </c>
      <c r="L19" s="20">
        <v>2011</v>
      </c>
      <c r="M19" s="20" t="s">
        <v>52</v>
      </c>
      <c r="N19" s="20" t="s">
        <v>55</v>
      </c>
      <c r="O19" s="20" t="s">
        <v>31</v>
      </c>
      <c r="P19" s="20" t="s">
        <v>75</v>
      </c>
      <c r="Q19" s="20" t="s">
        <v>42</v>
      </c>
      <c r="R19" s="31"/>
      <c r="S19" s="32"/>
    </row>
    <row r="20" spans="1:19" x14ac:dyDescent="0.3">
      <c r="A20" t="s">
        <v>17</v>
      </c>
      <c r="B20" t="s">
        <v>12</v>
      </c>
      <c r="C20" t="s">
        <v>7</v>
      </c>
      <c r="D20" t="s">
        <v>19</v>
      </c>
      <c r="E20" t="s">
        <v>16</v>
      </c>
      <c r="F20" t="s">
        <v>20</v>
      </c>
      <c r="G20" t="s">
        <v>881</v>
      </c>
      <c r="H20">
        <v>79897</v>
      </c>
      <c r="I20">
        <v>24259</v>
      </c>
      <c r="J20">
        <v>1.64</v>
      </c>
      <c r="K20">
        <v>0.17</v>
      </c>
      <c r="L20">
        <v>2013</v>
      </c>
      <c r="M20">
        <v>2</v>
      </c>
      <c r="N20" t="s">
        <v>56</v>
      </c>
      <c r="O20" t="s">
        <v>31</v>
      </c>
      <c r="P20" t="s">
        <v>75</v>
      </c>
      <c r="Q20" s="1" t="s">
        <v>42</v>
      </c>
      <c r="R20" s="31"/>
      <c r="S20" s="32"/>
    </row>
    <row r="21" spans="1:19" x14ac:dyDescent="0.3">
      <c r="A21" t="s">
        <v>17</v>
      </c>
      <c r="B21" t="s">
        <v>12</v>
      </c>
      <c r="C21" t="s">
        <v>7</v>
      </c>
      <c r="D21" t="s">
        <v>19</v>
      </c>
      <c r="E21" t="s">
        <v>16</v>
      </c>
      <c r="F21" t="s">
        <v>20</v>
      </c>
      <c r="G21" t="s">
        <v>882</v>
      </c>
      <c r="H21">
        <v>575681</v>
      </c>
      <c r="I21">
        <v>48039</v>
      </c>
      <c r="J21">
        <v>0.53</v>
      </c>
      <c r="K21">
        <v>0.09</v>
      </c>
      <c r="L21">
        <v>2014</v>
      </c>
      <c r="M21">
        <v>1</v>
      </c>
      <c r="N21" t="s">
        <v>78</v>
      </c>
      <c r="O21" t="s">
        <v>31</v>
      </c>
      <c r="P21" t="s">
        <v>75</v>
      </c>
      <c r="Q21" s="1" t="s">
        <v>42</v>
      </c>
      <c r="R21" s="31"/>
      <c r="S21" s="32"/>
    </row>
    <row r="22" spans="1:19" x14ac:dyDescent="0.3">
      <c r="A22" t="s">
        <v>17</v>
      </c>
      <c r="B22" t="s">
        <v>12</v>
      </c>
      <c r="C22" t="s">
        <v>7</v>
      </c>
      <c r="D22" t="s">
        <v>19</v>
      </c>
      <c r="E22" t="s">
        <v>16</v>
      </c>
      <c r="F22" t="s">
        <v>20</v>
      </c>
      <c r="G22" t="s">
        <v>883</v>
      </c>
      <c r="H22">
        <v>578861</v>
      </c>
      <c r="I22">
        <v>48283</v>
      </c>
      <c r="J22">
        <v>0.99</v>
      </c>
      <c r="K22">
        <v>0.08</v>
      </c>
      <c r="L22">
        <v>2014</v>
      </c>
      <c r="M22">
        <v>1</v>
      </c>
      <c r="N22" t="s">
        <v>78</v>
      </c>
      <c r="O22" t="s">
        <v>31</v>
      </c>
      <c r="P22" t="s">
        <v>75</v>
      </c>
      <c r="Q22" s="1" t="s">
        <v>42</v>
      </c>
      <c r="R22" s="31"/>
      <c r="S22" s="32"/>
    </row>
    <row r="23" spans="1:19" ht="15" customHeight="1" x14ac:dyDescent="0.3">
      <c r="A23" s="5" t="s">
        <v>17</v>
      </c>
      <c r="B23" s="5" t="s">
        <v>12</v>
      </c>
      <c r="C23" s="5" t="s">
        <v>8</v>
      </c>
      <c r="D23" s="5" t="s">
        <v>19</v>
      </c>
      <c r="E23" s="5" t="s">
        <v>16</v>
      </c>
      <c r="F23" s="5" t="s">
        <v>20</v>
      </c>
      <c r="G23" s="5" t="s">
        <v>876</v>
      </c>
      <c r="H23" s="5">
        <v>18320</v>
      </c>
      <c r="I23" s="5">
        <v>27715</v>
      </c>
      <c r="J23" s="5">
        <v>2.9</v>
      </c>
      <c r="K23" s="5">
        <v>0.3</v>
      </c>
      <c r="L23" s="5">
        <v>2009</v>
      </c>
      <c r="M23" s="5">
        <v>7</v>
      </c>
      <c r="N23" s="5" t="s">
        <v>24</v>
      </c>
      <c r="O23" s="5" t="s">
        <v>31</v>
      </c>
      <c r="P23" s="13" t="s">
        <v>81</v>
      </c>
      <c r="Q23" s="5" t="s">
        <v>43</v>
      </c>
      <c r="R23" s="34" t="s">
        <v>79</v>
      </c>
      <c r="S23" s="34" t="s">
        <v>90</v>
      </c>
    </row>
    <row r="24" spans="1:19" x14ac:dyDescent="0.3">
      <c r="A24" s="5" t="s">
        <v>17</v>
      </c>
      <c r="B24" s="5" t="s">
        <v>12</v>
      </c>
      <c r="C24" s="5" t="s">
        <v>8</v>
      </c>
      <c r="D24" s="5" t="s">
        <v>19</v>
      </c>
      <c r="E24" s="5" t="s">
        <v>16</v>
      </c>
      <c r="F24" s="5" t="s">
        <v>20</v>
      </c>
      <c r="G24" s="5" t="s">
        <v>884</v>
      </c>
      <c r="H24" s="5">
        <v>125951</v>
      </c>
      <c r="I24" s="5">
        <v>34449</v>
      </c>
      <c r="J24" s="5">
        <v>2.6</v>
      </c>
      <c r="K24" s="5">
        <v>0.2</v>
      </c>
      <c r="L24" s="5">
        <v>2011</v>
      </c>
      <c r="M24" s="5">
        <v>5</v>
      </c>
      <c r="N24" s="5" t="s">
        <v>25</v>
      </c>
      <c r="O24" s="5" t="s">
        <v>31</v>
      </c>
      <c r="P24" s="5" t="s">
        <v>81</v>
      </c>
      <c r="Q24" s="5" t="s">
        <v>43</v>
      </c>
      <c r="R24" s="34"/>
      <c r="S24" s="34"/>
    </row>
    <row r="25" spans="1:19" ht="15" customHeight="1" x14ac:dyDescent="0.3">
      <c r="A25" s="5" t="s">
        <v>17</v>
      </c>
      <c r="B25" s="5" t="s">
        <v>12</v>
      </c>
      <c r="C25" s="5" t="s">
        <v>8</v>
      </c>
      <c r="D25" s="5" t="s">
        <v>19</v>
      </c>
      <c r="E25" s="5" t="s">
        <v>16</v>
      </c>
      <c r="F25" s="5" t="s">
        <v>20</v>
      </c>
      <c r="G25" s="5" t="s">
        <v>885</v>
      </c>
      <c r="H25" s="5">
        <v>64607</v>
      </c>
      <c r="I25" s="5">
        <v>19713</v>
      </c>
      <c r="J25" s="5">
        <v>2</v>
      </c>
      <c r="K25" s="5">
        <v>0.2</v>
      </c>
      <c r="L25" s="5">
        <v>2013</v>
      </c>
      <c r="M25" s="5">
        <v>3</v>
      </c>
      <c r="N25" s="5" t="s">
        <v>56</v>
      </c>
      <c r="O25" s="5" t="s">
        <v>31</v>
      </c>
      <c r="P25" s="5" t="s">
        <v>81</v>
      </c>
      <c r="Q25" s="5" t="s">
        <v>43</v>
      </c>
      <c r="R25" s="34"/>
      <c r="S25" s="34"/>
    </row>
    <row r="26" spans="1:19" x14ac:dyDescent="0.3">
      <c r="A26" s="5" t="s">
        <v>17</v>
      </c>
      <c r="B26" s="5" t="s">
        <v>12</v>
      </c>
      <c r="C26" s="5" t="s">
        <v>8</v>
      </c>
      <c r="D26" s="5" t="s">
        <v>19</v>
      </c>
      <c r="E26" s="5" t="s">
        <v>16</v>
      </c>
      <c r="F26" s="5" t="s">
        <v>20</v>
      </c>
      <c r="G26" s="5" t="s">
        <v>886</v>
      </c>
      <c r="H26" s="5">
        <v>457418</v>
      </c>
      <c r="I26" s="5">
        <v>38145</v>
      </c>
      <c r="J26" s="5">
        <v>1</v>
      </c>
      <c r="K26" s="5">
        <v>0.1</v>
      </c>
      <c r="L26" s="5">
        <v>2014</v>
      </c>
      <c r="M26" s="5">
        <v>2</v>
      </c>
      <c r="N26" s="5" t="s">
        <v>78</v>
      </c>
      <c r="O26" s="5" t="s">
        <v>31</v>
      </c>
      <c r="P26" s="5" t="s">
        <v>81</v>
      </c>
      <c r="Q26" s="5" t="s">
        <v>43</v>
      </c>
      <c r="R26" s="34"/>
      <c r="S26" s="34"/>
    </row>
    <row r="27" spans="1:19" x14ac:dyDescent="0.3">
      <c r="A27" s="5" t="s">
        <v>17</v>
      </c>
      <c r="B27" s="5" t="s">
        <v>12</v>
      </c>
      <c r="C27" s="5" t="s">
        <v>8</v>
      </c>
      <c r="D27" s="5" t="s">
        <v>19</v>
      </c>
      <c r="E27" s="5" t="s">
        <v>16</v>
      </c>
      <c r="F27" s="5" t="s">
        <v>20</v>
      </c>
      <c r="G27" s="5" t="s">
        <v>887</v>
      </c>
      <c r="H27" s="5">
        <v>470324</v>
      </c>
      <c r="I27" s="5">
        <v>39223</v>
      </c>
      <c r="J27" s="5">
        <v>1.8</v>
      </c>
      <c r="K27" s="5">
        <v>0.3</v>
      </c>
      <c r="L27" s="5">
        <v>2014</v>
      </c>
      <c r="M27" s="5">
        <v>2</v>
      </c>
      <c r="N27" s="5" t="s">
        <v>78</v>
      </c>
      <c r="O27" s="5" t="s">
        <v>31</v>
      </c>
      <c r="P27" s="5" t="s">
        <v>81</v>
      </c>
      <c r="Q27" s="5" t="s">
        <v>43</v>
      </c>
      <c r="R27" s="34"/>
      <c r="S27" s="34"/>
    </row>
    <row r="28" spans="1:19" x14ac:dyDescent="0.3">
      <c r="A28" s="5" t="s">
        <v>17</v>
      </c>
      <c r="B28" s="5" t="s">
        <v>12</v>
      </c>
      <c r="C28" s="5" t="s">
        <v>8</v>
      </c>
      <c r="D28" s="5" t="s">
        <v>19</v>
      </c>
      <c r="E28" s="5" t="s">
        <v>16</v>
      </c>
      <c r="F28" s="5" t="s">
        <v>20</v>
      </c>
      <c r="G28" s="5" t="s">
        <v>888</v>
      </c>
      <c r="H28" s="5">
        <v>74210</v>
      </c>
      <c r="I28" s="5">
        <v>9920</v>
      </c>
      <c r="J28" s="5">
        <v>0.9</v>
      </c>
      <c r="K28" s="5">
        <v>0.3</v>
      </c>
      <c r="L28" s="5">
        <v>2015</v>
      </c>
      <c r="M28" s="5">
        <v>1</v>
      </c>
      <c r="N28" s="5" t="s">
        <v>82</v>
      </c>
      <c r="O28" s="5" t="s">
        <v>31</v>
      </c>
      <c r="P28" s="5" t="s">
        <v>81</v>
      </c>
      <c r="Q28" s="5" t="s">
        <v>43</v>
      </c>
      <c r="R28" s="34"/>
      <c r="S28" s="34"/>
    </row>
    <row r="29" spans="1:19" x14ac:dyDescent="0.3">
      <c r="A29" s="20" t="s">
        <v>17</v>
      </c>
      <c r="B29" s="20" t="s">
        <v>12</v>
      </c>
      <c r="C29" s="20" t="s">
        <v>8</v>
      </c>
      <c r="D29" s="20" t="s">
        <v>19</v>
      </c>
      <c r="E29" s="20" t="s">
        <v>16</v>
      </c>
      <c r="F29" s="20" t="s">
        <v>38</v>
      </c>
      <c r="G29" s="20" t="s">
        <v>34</v>
      </c>
      <c r="H29" s="20">
        <v>5625</v>
      </c>
      <c r="I29" s="20">
        <v>27807</v>
      </c>
      <c r="J29" s="20">
        <f>J23*0.61</f>
        <v>1.7689999999999999</v>
      </c>
      <c r="K29" s="20"/>
      <c r="L29" s="20">
        <v>2009</v>
      </c>
      <c r="M29" s="20" t="s">
        <v>77</v>
      </c>
      <c r="N29" s="20" t="s">
        <v>50</v>
      </c>
      <c r="O29" s="20" t="s">
        <v>31</v>
      </c>
      <c r="P29" s="20" t="s">
        <v>84</v>
      </c>
      <c r="Q29" s="20" t="s">
        <v>99</v>
      </c>
      <c r="R29" s="34"/>
      <c r="S29" s="34"/>
    </row>
    <row r="30" spans="1:19" x14ac:dyDescent="0.3">
      <c r="A30" s="20" t="s">
        <v>17</v>
      </c>
      <c r="B30" s="20" t="s">
        <v>12</v>
      </c>
      <c r="C30" s="20" t="s">
        <v>8</v>
      </c>
      <c r="D30" s="20" t="s">
        <v>19</v>
      </c>
      <c r="E30" s="20" t="s">
        <v>16</v>
      </c>
      <c r="F30" s="20" t="s">
        <v>38</v>
      </c>
      <c r="G30" s="20" t="s">
        <v>34</v>
      </c>
      <c r="H30" s="20">
        <v>6717</v>
      </c>
      <c r="I30" s="20">
        <v>33959</v>
      </c>
      <c r="J30" s="20">
        <f>0.82*J24</f>
        <v>2.1320000000000001</v>
      </c>
      <c r="K30" s="20"/>
      <c r="L30" s="20">
        <v>2011</v>
      </c>
      <c r="M30" s="20" t="s">
        <v>77</v>
      </c>
      <c r="N30" s="20" t="s">
        <v>55</v>
      </c>
      <c r="O30" s="20" t="s">
        <v>31</v>
      </c>
      <c r="P30" s="20" t="s">
        <v>84</v>
      </c>
      <c r="Q30" s="20" t="s">
        <v>99</v>
      </c>
      <c r="R30" s="34"/>
      <c r="S30" s="34"/>
    </row>
    <row r="31" spans="1:19" x14ac:dyDescent="0.3">
      <c r="A31" t="s">
        <v>17</v>
      </c>
      <c r="B31" t="s">
        <v>12</v>
      </c>
      <c r="C31" t="s">
        <v>9</v>
      </c>
      <c r="D31" t="s">
        <v>19</v>
      </c>
      <c r="E31" t="s">
        <v>16</v>
      </c>
      <c r="F31" t="s">
        <v>20</v>
      </c>
      <c r="G31" t="s">
        <v>889</v>
      </c>
      <c r="H31">
        <v>19841</v>
      </c>
      <c r="I31">
        <v>30128</v>
      </c>
      <c r="J31">
        <v>2.63</v>
      </c>
      <c r="K31">
        <v>0.28000000000000003</v>
      </c>
      <c r="L31">
        <v>2009</v>
      </c>
      <c r="M31">
        <v>8</v>
      </c>
      <c r="N31" t="s">
        <v>24</v>
      </c>
      <c r="O31" t="s">
        <v>31</v>
      </c>
      <c r="P31" s="14" t="s">
        <v>85</v>
      </c>
      <c r="Q31" t="s">
        <v>44</v>
      </c>
      <c r="R31" s="32" t="s">
        <v>79</v>
      </c>
      <c r="S31" s="32" t="s">
        <v>91</v>
      </c>
    </row>
    <row r="32" spans="1:19" x14ac:dyDescent="0.3">
      <c r="A32" t="s">
        <v>17</v>
      </c>
      <c r="B32" t="s">
        <v>12</v>
      </c>
      <c r="C32" t="s">
        <v>9</v>
      </c>
      <c r="D32" t="s">
        <v>19</v>
      </c>
      <c r="E32" t="s">
        <v>16</v>
      </c>
      <c r="F32" t="s">
        <v>20</v>
      </c>
      <c r="G32" t="s">
        <v>890</v>
      </c>
      <c r="H32">
        <v>134189</v>
      </c>
      <c r="I32">
        <v>36799</v>
      </c>
      <c r="J32">
        <v>2.6</v>
      </c>
      <c r="K32">
        <v>0.17</v>
      </c>
      <c r="L32">
        <v>2011</v>
      </c>
      <c r="M32">
        <v>6</v>
      </c>
      <c r="N32" t="s">
        <v>25</v>
      </c>
      <c r="O32" t="s">
        <v>31</v>
      </c>
      <c r="P32" t="s">
        <v>85</v>
      </c>
      <c r="Q32" t="s">
        <v>44</v>
      </c>
      <c r="R32" s="32"/>
      <c r="S32" s="32"/>
    </row>
    <row r="33" spans="1:19" x14ac:dyDescent="0.3">
      <c r="A33" t="s">
        <v>17</v>
      </c>
      <c r="B33" t="s">
        <v>12</v>
      </c>
      <c r="C33" t="s">
        <v>9</v>
      </c>
      <c r="D33" t="s">
        <v>19</v>
      </c>
      <c r="E33" t="s">
        <v>16</v>
      </c>
      <c r="F33" t="s">
        <v>20</v>
      </c>
      <c r="G33" t="s">
        <v>891</v>
      </c>
      <c r="H33">
        <v>74264</v>
      </c>
      <c r="I33">
        <v>22516</v>
      </c>
      <c r="J33">
        <v>2.11</v>
      </c>
      <c r="K33">
        <v>0.22</v>
      </c>
      <c r="L33">
        <v>2013</v>
      </c>
      <c r="M33">
        <v>4</v>
      </c>
      <c r="N33" t="s">
        <v>56</v>
      </c>
      <c r="O33" t="s">
        <v>31</v>
      </c>
      <c r="P33" t="s">
        <v>85</v>
      </c>
      <c r="Q33" t="s">
        <v>44</v>
      </c>
      <c r="R33" s="32"/>
      <c r="S33" s="32"/>
    </row>
    <row r="34" spans="1:19" x14ac:dyDescent="0.3">
      <c r="A34" t="s">
        <v>17</v>
      </c>
      <c r="B34" t="s">
        <v>12</v>
      </c>
      <c r="C34" t="s">
        <v>9</v>
      </c>
      <c r="D34" t="s">
        <v>19</v>
      </c>
      <c r="E34" t="s">
        <v>16</v>
      </c>
      <c r="F34" t="s">
        <v>20</v>
      </c>
      <c r="G34" t="s">
        <v>892</v>
      </c>
      <c r="H34">
        <v>483582</v>
      </c>
      <c r="I34">
        <v>40370</v>
      </c>
      <c r="J34">
        <v>1.28</v>
      </c>
      <c r="K34">
        <v>0.14000000000000001</v>
      </c>
      <c r="L34">
        <v>2014</v>
      </c>
      <c r="M34">
        <v>3</v>
      </c>
      <c r="N34" t="s">
        <v>78</v>
      </c>
      <c r="O34" t="s">
        <v>31</v>
      </c>
      <c r="P34" t="s">
        <v>85</v>
      </c>
      <c r="Q34" t="s">
        <v>44</v>
      </c>
      <c r="R34" s="32"/>
      <c r="S34" s="32"/>
    </row>
    <row r="35" spans="1:19" x14ac:dyDescent="0.3">
      <c r="A35" t="s">
        <v>17</v>
      </c>
      <c r="B35" t="s">
        <v>12</v>
      </c>
      <c r="C35" t="s">
        <v>9</v>
      </c>
      <c r="D35" t="s">
        <v>19</v>
      </c>
      <c r="E35" t="s">
        <v>16</v>
      </c>
      <c r="F35" t="s">
        <v>20</v>
      </c>
      <c r="G35" t="s">
        <v>893</v>
      </c>
      <c r="H35">
        <v>508105</v>
      </c>
      <c r="I35">
        <v>42448</v>
      </c>
      <c r="J35">
        <v>1.95</v>
      </c>
      <c r="K35">
        <v>0.12</v>
      </c>
      <c r="L35">
        <v>2014</v>
      </c>
      <c r="M35">
        <v>3</v>
      </c>
      <c r="N35" t="s">
        <v>78</v>
      </c>
      <c r="O35" t="s">
        <v>31</v>
      </c>
      <c r="P35" t="s">
        <v>85</v>
      </c>
      <c r="Q35" t="s">
        <v>44</v>
      </c>
      <c r="R35" s="32"/>
      <c r="S35" s="32"/>
    </row>
    <row r="36" spans="1:19" x14ac:dyDescent="0.3">
      <c r="A36" t="s">
        <v>17</v>
      </c>
      <c r="B36" t="s">
        <v>12</v>
      </c>
      <c r="C36" t="s">
        <v>9</v>
      </c>
      <c r="D36" t="s">
        <v>19</v>
      </c>
      <c r="E36" t="s">
        <v>16</v>
      </c>
      <c r="F36" t="s">
        <v>20</v>
      </c>
      <c r="G36" t="s">
        <v>894</v>
      </c>
      <c r="H36">
        <v>65043</v>
      </c>
      <c r="I36">
        <v>8767</v>
      </c>
      <c r="J36">
        <v>1.6</v>
      </c>
      <c r="K36">
        <v>0.33</v>
      </c>
      <c r="L36">
        <v>2015</v>
      </c>
      <c r="M36">
        <v>2</v>
      </c>
      <c r="N36" t="s">
        <v>82</v>
      </c>
      <c r="O36" t="s">
        <v>31</v>
      </c>
      <c r="P36" t="s">
        <v>85</v>
      </c>
      <c r="Q36" t="s">
        <v>44</v>
      </c>
      <c r="R36" s="32"/>
      <c r="S36" s="32"/>
    </row>
    <row r="37" spans="1:19" x14ac:dyDescent="0.3">
      <c r="A37" t="s">
        <v>17</v>
      </c>
      <c r="B37" t="s">
        <v>12</v>
      </c>
      <c r="C37" t="s">
        <v>9</v>
      </c>
      <c r="D37" t="s">
        <v>19</v>
      </c>
      <c r="E37" t="s">
        <v>16</v>
      </c>
      <c r="F37" t="s">
        <v>20</v>
      </c>
      <c r="G37" t="s">
        <v>895</v>
      </c>
      <c r="H37">
        <v>306431</v>
      </c>
      <c r="I37">
        <v>19379</v>
      </c>
      <c r="J37">
        <v>0.34</v>
      </c>
      <c r="K37">
        <v>0.17</v>
      </c>
      <c r="L37">
        <v>2016</v>
      </c>
      <c r="M37">
        <v>1</v>
      </c>
      <c r="N37" t="s">
        <v>86</v>
      </c>
      <c r="O37" t="s">
        <v>31</v>
      </c>
      <c r="P37" t="s">
        <v>85</v>
      </c>
      <c r="Q37" t="s">
        <v>44</v>
      </c>
      <c r="R37" s="32"/>
      <c r="S37" s="32"/>
    </row>
    <row r="38" spans="1:19" x14ac:dyDescent="0.3">
      <c r="A38" t="s">
        <v>17</v>
      </c>
      <c r="B38" t="s">
        <v>12</v>
      </c>
      <c r="C38" t="s">
        <v>9</v>
      </c>
      <c r="D38" t="s">
        <v>19</v>
      </c>
      <c r="E38" t="s">
        <v>16</v>
      </c>
      <c r="F38" t="s">
        <v>20</v>
      </c>
      <c r="G38" t="s">
        <v>896</v>
      </c>
      <c r="H38">
        <v>147734</v>
      </c>
      <c r="I38">
        <v>18212</v>
      </c>
      <c r="J38">
        <v>0.56000000000000005</v>
      </c>
      <c r="K38">
        <v>0.25</v>
      </c>
      <c r="L38">
        <v>2016</v>
      </c>
      <c r="M38">
        <v>1</v>
      </c>
      <c r="N38" t="s">
        <v>87</v>
      </c>
      <c r="O38" t="s">
        <v>31</v>
      </c>
      <c r="P38" t="s">
        <v>85</v>
      </c>
      <c r="Q38" t="s">
        <v>44</v>
      </c>
      <c r="R38" s="32"/>
      <c r="S38" s="32"/>
    </row>
    <row r="39" spans="1:19" x14ac:dyDescent="0.3">
      <c r="A39" s="20" t="s">
        <v>17</v>
      </c>
      <c r="B39" s="20" t="s">
        <v>12</v>
      </c>
      <c r="C39" s="20" t="s">
        <v>9</v>
      </c>
      <c r="D39" s="20" t="s">
        <v>19</v>
      </c>
      <c r="E39" s="20" t="s">
        <v>16</v>
      </c>
      <c r="F39" s="20" t="s">
        <v>38</v>
      </c>
      <c r="G39" s="20" t="s">
        <v>34</v>
      </c>
      <c r="H39" s="20">
        <v>5625</v>
      </c>
      <c r="I39" s="20">
        <v>27807</v>
      </c>
      <c r="J39" s="20">
        <f>J31*0.72</f>
        <v>1.8935999999999999</v>
      </c>
      <c r="K39" s="20"/>
      <c r="L39" s="20">
        <v>2009</v>
      </c>
      <c r="M39" s="20" t="s">
        <v>89</v>
      </c>
      <c r="N39" s="20" t="s">
        <v>50</v>
      </c>
      <c r="O39" s="20" t="s">
        <v>31</v>
      </c>
      <c r="P39" s="20" t="s">
        <v>84</v>
      </c>
      <c r="Q39" s="20" t="s">
        <v>99</v>
      </c>
      <c r="R39" s="32"/>
      <c r="S39" s="32"/>
    </row>
    <row r="40" spans="1:19" x14ac:dyDescent="0.3">
      <c r="A40" s="20" t="s">
        <v>17</v>
      </c>
      <c r="B40" s="20" t="s">
        <v>12</v>
      </c>
      <c r="C40" s="20" t="s">
        <v>9</v>
      </c>
      <c r="D40" s="20" t="s">
        <v>19</v>
      </c>
      <c r="E40" s="20" t="s">
        <v>16</v>
      </c>
      <c r="F40" s="20" t="s">
        <v>38</v>
      </c>
      <c r="G40" s="20" t="s">
        <v>34</v>
      </c>
      <c r="H40" s="20">
        <v>6717</v>
      </c>
      <c r="I40" s="20">
        <v>33959</v>
      </c>
      <c r="J40" s="20">
        <f>J32*0.76</f>
        <v>1.9760000000000002</v>
      </c>
      <c r="K40" s="20"/>
      <c r="L40" s="20">
        <v>2011</v>
      </c>
      <c r="M40" s="20" t="s">
        <v>89</v>
      </c>
      <c r="N40" s="20" t="s">
        <v>55</v>
      </c>
      <c r="O40" s="20" t="s">
        <v>31</v>
      </c>
      <c r="P40" s="20" t="s">
        <v>84</v>
      </c>
      <c r="Q40" s="20" t="s">
        <v>99</v>
      </c>
      <c r="R40" s="32"/>
      <c r="S40" s="32"/>
    </row>
    <row r="41" spans="1:19" x14ac:dyDescent="0.3">
      <c r="A41" s="5" t="s">
        <v>17</v>
      </c>
      <c r="B41" s="5" t="s">
        <v>12</v>
      </c>
      <c r="C41" s="5">
        <v>2018</v>
      </c>
      <c r="D41" s="5" t="s">
        <v>19</v>
      </c>
      <c r="E41" s="5" t="s">
        <v>16</v>
      </c>
      <c r="F41" s="5" t="s">
        <v>20</v>
      </c>
      <c r="G41" s="5" t="s">
        <v>898</v>
      </c>
      <c r="H41" s="5">
        <v>18135</v>
      </c>
      <c r="I41" s="5">
        <v>27635</v>
      </c>
      <c r="J41" s="5">
        <v>2.57</v>
      </c>
      <c r="K41" s="5">
        <v>0.3</v>
      </c>
      <c r="L41" s="5">
        <v>2009</v>
      </c>
      <c r="M41" s="5">
        <v>9</v>
      </c>
      <c r="N41" s="5" t="s">
        <v>24</v>
      </c>
      <c r="O41" s="5" t="s">
        <v>31</v>
      </c>
      <c r="P41" s="5" t="s">
        <v>897</v>
      </c>
      <c r="Q41" s="5" t="s">
        <v>88</v>
      </c>
      <c r="R41" s="36" t="s">
        <v>100</v>
      </c>
      <c r="S41" s="34" t="s">
        <v>101</v>
      </c>
    </row>
    <row r="42" spans="1:19" x14ac:dyDescent="0.3">
      <c r="A42" s="5" t="s">
        <v>17</v>
      </c>
      <c r="B42" s="5" t="s">
        <v>12</v>
      </c>
      <c r="C42" s="5">
        <v>2018</v>
      </c>
      <c r="D42" s="5" t="s">
        <v>19</v>
      </c>
      <c r="E42" s="5" t="s">
        <v>16</v>
      </c>
      <c r="F42" s="5" t="s">
        <v>20</v>
      </c>
      <c r="G42" s="5" t="s">
        <v>899</v>
      </c>
      <c r="H42" s="5">
        <v>122873</v>
      </c>
      <c r="I42" s="5">
        <v>33739</v>
      </c>
      <c r="J42" s="5">
        <v>2.4900000000000002</v>
      </c>
      <c r="K42" s="5">
        <v>0.19</v>
      </c>
      <c r="L42" s="5">
        <v>2011</v>
      </c>
      <c r="M42" s="5">
        <v>7</v>
      </c>
      <c r="N42" s="5" t="s">
        <v>25</v>
      </c>
      <c r="O42" s="5" t="s">
        <v>31</v>
      </c>
      <c r="P42" s="5" t="s">
        <v>97</v>
      </c>
      <c r="Q42" s="5" t="s">
        <v>92</v>
      </c>
      <c r="R42" s="36"/>
      <c r="S42" s="34"/>
    </row>
    <row r="43" spans="1:19" x14ac:dyDescent="0.3">
      <c r="A43" s="5" t="s">
        <v>17</v>
      </c>
      <c r="B43" s="5" t="s">
        <v>12</v>
      </c>
      <c r="C43" s="5">
        <v>2018</v>
      </c>
      <c r="D43" s="5" t="s">
        <v>19</v>
      </c>
      <c r="E43" s="5" t="s">
        <v>16</v>
      </c>
      <c r="F43" s="5" t="s">
        <v>20</v>
      </c>
      <c r="G43" s="5" t="s">
        <v>900</v>
      </c>
      <c r="H43" s="5">
        <v>66358</v>
      </c>
      <c r="I43" s="5">
        <v>20078</v>
      </c>
      <c r="J43" s="5">
        <v>2.02</v>
      </c>
      <c r="K43" s="5">
        <v>0.24</v>
      </c>
      <c r="L43" s="5">
        <v>2013</v>
      </c>
      <c r="M43" s="5">
        <v>5</v>
      </c>
      <c r="N43" s="5" t="s">
        <v>56</v>
      </c>
      <c r="O43" s="5" t="s">
        <v>31</v>
      </c>
      <c r="P43" s="5" t="s">
        <v>97</v>
      </c>
      <c r="Q43" s="5" t="s">
        <v>88</v>
      </c>
      <c r="R43" s="36"/>
      <c r="S43" s="34"/>
    </row>
    <row r="44" spans="1:19" x14ac:dyDescent="0.3">
      <c r="A44" s="5" t="s">
        <v>17</v>
      </c>
      <c r="B44" s="5" t="s">
        <v>12</v>
      </c>
      <c r="C44" s="5">
        <v>2018</v>
      </c>
      <c r="D44" s="5" t="s">
        <v>19</v>
      </c>
      <c r="E44" s="5" t="s">
        <v>16</v>
      </c>
      <c r="F44" s="5" t="s">
        <v>20</v>
      </c>
      <c r="G44" s="5" t="s">
        <v>901</v>
      </c>
      <c r="H44" s="5">
        <v>417011</v>
      </c>
      <c r="I44" s="5">
        <v>34745</v>
      </c>
      <c r="J44" s="5">
        <v>1.29</v>
      </c>
      <c r="K44" s="5">
        <v>0.17</v>
      </c>
      <c r="L44" s="5">
        <v>2014</v>
      </c>
      <c r="M44" s="5">
        <v>4</v>
      </c>
      <c r="N44" s="5" t="s">
        <v>78</v>
      </c>
      <c r="O44" s="5" t="s">
        <v>31</v>
      </c>
      <c r="P44" s="5" t="s">
        <v>97</v>
      </c>
      <c r="Q44" s="5" t="s">
        <v>88</v>
      </c>
      <c r="R44" s="36"/>
      <c r="S44" s="34"/>
    </row>
    <row r="45" spans="1:19" x14ac:dyDescent="0.3">
      <c r="A45" s="5" t="s">
        <v>17</v>
      </c>
      <c r="B45" s="5" t="s">
        <v>12</v>
      </c>
      <c r="C45" s="5">
        <v>2018</v>
      </c>
      <c r="D45" s="5" t="s">
        <v>19</v>
      </c>
      <c r="E45" s="5" t="s">
        <v>16</v>
      </c>
      <c r="F45" s="5" t="s">
        <v>20</v>
      </c>
      <c r="G45" s="5" t="s">
        <v>902</v>
      </c>
      <c r="H45" s="5">
        <v>449699</v>
      </c>
      <c r="I45" s="5">
        <v>37571</v>
      </c>
      <c r="J45" s="5">
        <v>2.06</v>
      </c>
      <c r="K45" s="5">
        <v>0.11</v>
      </c>
      <c r="L45" s="5">
        <v>2014</v>
      </c>
      <c r="M45" s="5">
        <v>4</v>
      </c>
      <c r="N45" s="5" t="s">
        <v>94</v>
      </c>
      <c r="O45" s="5" t="s">
        <v>31</v>
      </c>
      <c r="P45" s="5" t="s">
        <v>97</v>
      </c>
      <c r="Q45" s="5" t="s">
        <v>88</v>
      </c>
      <c r="R45" s="36"/>
      <c r="S45" s="34"/>
    </row>
    <row r="46" spans="1:19" x14ac:dyDescent="0.3">
      <c r="A46" s="5" t="s">
        <v>17</v>
      </c>
      <c r="B46" s="5" t="s">
        <v>12</v>
      </c>
      <c r="C46" s="5">
        <v>2018</v>
      </c>
      <c r="D46" s="5" t="s">
        <v>19</v>
      </c>
      <c r="E46" s="5" t="s">
        <v>16</v>
      </c>
      <c r="F46" s="5" t="s">
        <v>20</v>
      </c>
      <c r="G46" s="5" t="s">
        <v>903</v>
      </c>
      <c r="H46" s="5">
        <v>50018</v>
      </c>
      <c r="I46" s="5">
        <v>6766</v>
      </c>
      <c r="J46" s="5">
        <v>1.19</v>
      </c>
      <c r="K46" s="5">
        <v>0.42</v>
      </c>
      <c r="L46" s="5">
        <v>2015</v>
      </c>
      <c r="M46" s="5">
        <v>3</v>
      </c>
      <c r="N46" s="5" t="s">
        <v>82</v>
      </c>
      <c r="O46" s="5" t="s">
        <v>31</v>
      </c>
      <c r="P46" s="5" t="s">
        <v>97</v>
      </c>
      <c r="Q46" s="5" t="s">
        <v>88</v>
      </c>
      <c r="R46" s="36"/>
      <c r="S46" s="34"/>
    </row>
    <row r="47" spans="1:19" x14ac:dyDescent="0.3">
      <c r="A47" s="5" t="s">
        <v>17</v>
      </c>
      <c r="B47" s="5" t="s">
        <v>12</v>
      </c>
      <c r="C47" s="5">
        <v>2018</v>
      </c>
      <c r="D47" s="5" t="s">
        <v>19</v>
      </c>
      <c r="E47" s="5" t="s">
        <v>16</v>
      </c>
      <c r="F47" s="5" t="s">
        <v>20</v>
      </c>
      <c r="G47" s="5" t="s">
        <v>905</v>
      </c>
      <c r="H47" s="5">
        <v>254675</v>
      </c>
      <c r="I47" s="5">
        <v>16081</v>
      </c>
      <c r="J47" s="5">
        <v>0.92</v>
      </c>
      <c r="K47" s="5">
        <v>0.23</v>
      </c>
      <c r="L47" s="5">
        <v>2016</v>
      </c>
      <c r="M47" s="5">
        <v>2</v>
      </c>
      <c r="N47" s="5" t="s">
        <v>86</v>
      </c>
      <c r="O47" s="5" t="s">
        <v>31</v>
      </c>
      <c r="P47" s="5" t="s">
        <v>97</v>
      </c>
      <c r="Q47" s="5" t="s">
        <v>88</v>
      </c>
      <c r="R47" s="36"/>
      <c r="S47" s="34"/>
    </row>
    <row r="48" spans="1:19" x14ac:dyDescent="0.3">
      <c r="A48" s="5" t="s">
        <v>17</v>
      </c>
      <c r="B48" s="5" t="s">
        <v>12</v>
      </c>
      <c r="C48" s="5">
        <v>2018</v>
      </c>
      <c r="D48" s="5" t="s">
        <v>19</v>
      </c>
      <c r="E48" s="5" t="s">
        <v>16</v>
      </c>
      <c r="F48" s="5" t="s">
        <v>20</v>
      </c>
      <c r="G48" s="5" t="s">
        <v>904</v>
      </c>
      <c r="H48" s="5">
        <v>132220</v>
      </c>
      <c r="I48" s="5">
        <v>16263</v>
      </c>
      <c r="J48" s="5">
        <v>0.88</v>
      </c>
      <c r="K48" s="5">
        <v>0.26</v>
      </c>
      <c r="L48" s="5">
        <v>2016</v>
      </c>
      <c r="M48" s="5">
        <v>2</v>
      </c>
      <c r="N48" s="5" t="s">
        <v>87</v>
      </c>
      <c r="O48" s="5" t="s">
        <v>31</v>
      </c>
      <c r="P48" s="5" t="s">
        <v>97</v>
      </c>
      <c r="Q48" s="5" t="s">
        <v>88</v>
      </c>
      <c r="R48" s="36"/>
      <c r="S48" s="34"/>
    </row>
    <row r="49" spans="1:19" x14ac:dyDescent="0.3">
      <c r="A49" s="5" t="s">
        <v>17</v>
      </c>
      <c r="B49" s="5" t="s">
        <v>12</v>
      </c>
      <c r="C49" s="5">
        <v>2018</v>
      </c>
      <c r="D49" s="5" t="s">
        <v>19</v>
      </c>
      <c r="E49" s="5" t="s">
        <v>16</v>
      </c>
      <c r="F49" s="5" t="s">
        <v>20</v>
      </c>
      <c r="G49" s="5" t="s">
        <v>906</v>
      </c>
      <c r="H49" s="5">
        <v>83449</v>
      </c>
      <c r="I49" s="5">
        <v>19990</v>
      </c>
      <c r="J49" s="5">
        <v>1.2</v>
      </c>
      <c r="K49" s="5">
        <v>0.22</v>
      </c>
      <c r="L49" s="5">
        <v>2018</v>
      </c>
      <c r="M49" s="5">
        <v>1</v>
      </c>
      <c r="N49" s="5" t="s">
        <v>95</v>
      </c>
      <c r="O49" s="5" t="s">
        <v>31</v>
      </c>
      <c r="P49" s="5" t="s">
        <v>97</v>
      </c>
      <c r="Q49" s="5" t="s">
        <v>88</v>
      </c>
      <c r="R49" s="36"/>
      <c r="S49" s="34"/>
    </row>
    <row r="50" spans="1:19" x14ac:dyDescent="0.3">
      <c r="A50" s="5" t="s">
        <v>17</v>
      </c>
      <c r="B50" s="5" t="s">
        <v>12</v>
      </c>
      <c r="C50" s="5">
        <v>2018</v>
      </c>
      <c r="D50" s="5" t="s">
        <v>19</v>
      </c>
      <c r="E50" s="5" t="s">
        <v>16</v>
      </c>
      <c r="F50" s="5" t="s">
        <v>20</v>
      </c>
      <c r="G50" s="5" t="s">
        <v>907</v>
      </c>
      <c r="H50" s="5">
        <v>83487</v>
      </c>
      <c r="I50" s="5">
        <v>19995</v>
      </c>
      <c r="J50" s="5">
        <v>0.52</v>
      </c>
      <c r="K50" s="5">
        <v>0.28000000000000003</v>
      </c>
      <c r="L50" s="5">
        <v>2018</v>
      </c>
      <c r="M50" s="5">
        <v>1</v>
      </c>
      <c r="N50" s="5" t="s">
        <v>96</v>
      </c>
      <c r="O50" s="5" t="s">
        <v>31</v>
      </c>
      <c r="P50" s="5" t="s">
        <v>97</v>
      </c>
      <c r="Q50" s="5" t="s">
        <v>88</v>
      </c>
      <c r="R50" s="36"/>
      <c r="S50" s="34"/>
    </row>
    <row r="51" spans="1:19" x14ac:dyDescent="0.3">
      <c r="A51" s="20" t="s">
        <v>17</v>
      </c>
      <c r="B51" s="20" t="s">
        <v>12</v>
      </c>
      <c r="C51" s="20">
        <v>2018</v>
      </c>
      <c r="D51" s="20" t="s">
        <v>19</v>
      </c>
      <c r="E51" s="20" t="s">
        <v>16</v>
      </c>
      <c r="F51" s="20" t="s">
        <v>38</v>
      </c>
      <c r="G51" s="20" t="s">
        <v>34</v>
      </c>
      <c r="H51" s="20">
        <v>5625</v>
      </c>
      <c r="I51" s="20">
        <v>27807</v>
      </c>
      <c r="J51" s="20">
        <v>2.2000000000000002</v>
      </c>
      <c r="K51" s="20">
        <v>0.59</v>
      </c>
      <c r="L51" s="20">
        <v>2009</v>
      </c>
      <c r="M51" s="20" t="s">
        <v>98</v>
      </c>
      <c r="N51" s="20" t="s">
        <v>50</v>
      </c>
      <c r="O51" s="20" t="s">
        <v>31</v>
      </c>
      <c r="P51" s="20" t="s">
        <v>84</v>
      </c>
      <c r="Q51" s="20" t="s">
        <v>99</v>
      </c>
      <c r="R51" s="36"/>
      <c r="S51" s="34"/>
    </row>
    <row r="52" spans="1:19" x14ac:dyDescent="0.3">
      <c r="A52" s="20" t="s">
        <v>17</v>
      </c>
      <c r="B52" s="20" t="s">
        <v>12</v>
      </c>
      <c r="C52" s="20">
        <v>2018</v>
      </c>
      <c r="D52" s="20" t="s">
        <v>19</v>
      </c>
      <c r="E52" s="20" t="s">
        <v>16</v>
      </c>
      <c r="F52" s="20" t="s">
        <v>38</v>
      </c>
      <c r="G52" s="20" t="s">
        <v>34</v>
      </c>
      <c r="H52" s="20">
        <v>6717</v>
      </c>
      <c r="I52" s="20">
        <v>33959</v>
      </c>
      <c r="J52" s="20">
        <v>1.65</v>
      </c>
      <c r="K52" s="20">
        <v>0.41</v>
      </c>
      <c r="L52" s="20">
        <v>2011</v>
      </c>
      <c r="M52" s="20" t="s">
        <v>98</v>
      </c>
      <c r="N52" s="20" t="s">
        <v>55</v>
      </c>
      <c r="O52" s="20" t="s">
        <v>31</v>
      </c>
      <c r="P52" s="20" t="s">
        <v>84</v>
      </c>
      <c r="Q52" s="20" t="s">
        <v>99</v>
      </c>
      <c r="R52" s="36"/>
      <c r="S52" s="34"/>
    </row>
    <row r="54" spans="1:19" x14ac:dyDescent="0.3">
      <c r="A54" s="10" t="s">
        <v>105</v>
      </c>
      <c r="B54" s="10" t="s">
        <v>24</v>
      </c>
      <c r="C54" s="10" t="s">
        <v>25</v>
      </c>
      <c r="D54" s="10" t="s">
        <v>56</v>
      </c>
      <c r="E54" s="10" t="s">
        <v>102</v>
      </c>
      <c r="F54" s="10" t="s">
        <v>103</v>
      </c>
      <c r="G54" s="10" t="s">
        <v>82</v>
      </c>
      <c r="H54" s="10" t="s">
        <v>104</v>
      </c>
      <c r="I54" s="10" t="s">
        <v>87</v>
      </c>
      <c r="J54" s="10" t="s">
        <v>95</v>
      </c>
      <c r="K54" s="10" t="s">
        <v>96</v>
      </c>
    </row>
    <row r="55" spans="1:19" x14ac:dyDescent="0.3">
      <c r="A55">
        <v>1</v>
      </c>
      <c r="B55">
        <f>J2*(H2/(H2+H3)) + J3*(H3/(H2+H3))</f>
        <v>1.3789966032608696</v>
      </c>
      <c r="C55">
        <f>J8</f>
        <v>1.66</v>
      </c>
      <c r="D55">
        <f>J15</f>
        <v>1.24</v>
      </c>
      <c r="E55">
        <f>J21</f>
        <v>0.53</v>
      </c>
      <c r="F55">
        <f>J22</f>
        <v>0.99</v>
      </c>
      <c r="G55">
        <f>J28</f>
        <v>0.9</v>
      </c>
      <c r="H55">
        <f>J37</f>
        <v>0.34</v>
      </c>
      <c r="I55">
        <f>J38</f>
        <v>0.56000000000000005</v>
      </c>
      <c r="J55">
        <f>J49</f>
        <v>1.2</v>
      </c>
      <c r="K55">
        <f>J50</f>
        <v>0.52</v>
      </c>
    </row>
    <row r="56" spans="1:19" x14ac:dyDescent="0.3">
      <c r="A56">
        <v>2</v>
      </c>
      <c r="B56">
        <f>J4*(H4/(H4+H5)) + J5*(H5/(H4+H5))</f>
        <v>1.8139363751079234</v>
      </c>
      <c r="C56">
        <f>J10</f>
        <v>2.11</v>
      </c>
      <c r="D56">
        <f>J20</f>
        <v>1.64</v>
      </c>
      <c r="E56">
        <f>J26</f>
        <v>1</v>
      </c>
      <c r="F56">
        <f>J27</f>
        <v>1.8</v>
      </c>
      <c r="G56">
        <f>J36</f>
        <v>1.6</v>
      </c>
      <c r="H56">
        <f>J47</f>
        <v>0.92</v>
      </c>
      <c r="I56">
        <f>J48</f>
        <v>0.88</v>
      </c>
    </row>
    <row r="57" spans="1:19" x14ac:dyDescent="0.3">
      <c r="A57">
        <v>3</v>
      </c>
      <c r="B57">
        <f>J6*(H6/(H6+H7)) + J7*(H7/(H6+H7))</f>
        <v>2.2056777314979428</v>
      </c>
      <c r="C57">
        <f>J13</f>
        <v>2.46</v>
      </c>
      <c r="D57">
        <f>J25</f>
        <v>2</v>
      </c>
      <c r="E57">
        <f>J34</f>
        <v>1.28</v>
      </c>
      <c r="F57">
        <f>J35</f>
        <v>1.95</v>
      </c>
      <c r="G57">
        <f>J46</f>
        <v>1.19</v>
      </c>
    </row>
    <row r="58" spans="1:19" x14ac:dyDescent="0.3">
      <c r="A58">
        <v>4</v>
      </c>
      <c r="B58">
        <f>J9</f>
        <v>2.17</v>
      </c>
      <c r="C58">
        <f>J18</f>
        <v>2.75</v>
      </c>
      <c r="D58">
        <f>J33</f>
        <v>2.11</v>
      </c>
      <c r="E58">
        <f>J44</f>
        <v>1.29</v>
      </c>
      <c r="F58">
        <f>J45</f>
        <v>2.06</v>
      </c>
    </row>
    <row r="59" spans="1:19" x14ac:dyDescent="0.3">
      <c r="A59">
        <v>5</v>
      </c>
      <c r="B59">
        <f>J11</f>
        <v>2.57</v>
      </c>
      <c r="C59">
        <f>J24</f>
        <v>2.6</v>
      </c>
      <c r="D59">
        <f>J43</f>
        <v>2.02</v>
      </c>
    </row>
    <row r="60" spans="1:19" x14ac:dyDescent="0.3">
      <c r="A60">
        <v>6</v>
      </c>
      <c r="B60">
        <f>J16</f>
        <v>2.54</v>
      </c>
      <c r="C60">
        <f>J32</f>
        <v>2.6</v>
      </c>
    </row>
    <row r="61" spans="1:19" x14ac:dyDescent="0.3">
      <c r="A61">
        <v>7</v>
      </c>
      <c r="B61">
        <f>J23</f>
        <v>2.9</v>
      </c>
      <c r="C61">
        <f>J42</f>
        <v>2.4900000000000002</v>
      </c>
    </row>
    <row r="62" spans="1:19" x14ac:dyDescent="0.3">
      <c r="A62">
        <v>8</v>
      </c>
      <c r="B62">
        <f>J31</f>
        <v>2.63</v>
      </c>
    </row>
    <row r="63" spans="1:19" x14ac:dyDescent="0.3">
      <c r="A63">
        <v>9</v>
      </c>
      <c r="B63">
        <f>J41</f>
        <v>2.57</v>
      </c>
    </row>
    <row r="1048576" spans="6:6" x14ac:dyDescent="0.3">
      <c r="F1048576" s="5" t="s">
        <v>93</v>
      </c>
    </row>
  </sheetData>
  <mergeCells count="18">
    <mergeCell ref="R31:R40"/>
    <mergeCell ref="S31:S40"/>
    <mergeCell ref="R41:R52"/>
    <mergeCell ref="S41:S52"/>
    <mergeCell ref="S9:S10"/>
    <mergeCell ref="R9:R10"/>
    <mergeCell ref="R23:R30"/>
    <mergeCell ref="S23:S30"/>
    <mergeCell ref="S2:S3"/>
    <mergeCell ref="S4:S5"/>
    <mergeCell ref="S6:S8"/>
    <mergeCell ref="S11:S15"/>
    <mergeCell ref="S16:S22"/>
    <mergeCell ref="R2:R3"/>
    <mergeCell ref="R4:R5"/>
    <mergeCell ref="R6:R8"/>
    <mergeCell ref="R11:R15"/>
    <mergeCell ref="R16:R22"/>
  </mergeCells>
  <phoneticPr fontId="5" type="noConversion"/>
  <hyperlinks>
    <hyperlink ref="P3" r:id="rId1" xr:uid="{B46FCF24-A4F2-4D8E-9FF5-4DE298EA56F0}"/>
    <hyperlink ref="P4" r:id="rId2" xr:uid="{5485B62B-6ABA-49E5-9A70-D3D5304FF989}"/>
    <hyperlink ref="P6" r:id="rId3" xr:uid="{29A55767-D5B6-463A-BC1F-948619CB4F5F}"/>
    <hyperlink ref="P10" r:id="rId4" xr:uid="{FEF4FBC7-06EA-438B-AC0D-FD3417FD7BB0}"/>
    <hyperlink ref="P11" r:id="rId5" xr:uid="{6217F535-3208-404E-8EAA-A57901A44A45}"/>
    <hyperlink ref="P23" r:id="rId6" xr:uid="{BFA54938-D651-4C02-9F89-B6D802DEDE64}"/>
    <hyperlink ref="P16" r:id="rId7" xr:uid="{1242F1B6-9BC5-4F9B-8608-D201E144CA55}"/>
    <hyperlink ref="P31" r:id="rId8" xr:uid="{E409D34E-6B29-400E-9139-34B0D9E6B6BC}"/>
  </hyperlinks>
  <pageMargins left="0.7" right="0.7" top="0.75" bottom="0.75" header="0.3" footer="0.3"/>
  <pageSetup orientation="portrait" r:id="rId9"/>
  <drawing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BE346-7BB4-4BE1-B568-327D5403FF2D}">
  <dimension ref="A1:T11"/>
  <sheetViews>
    <sheetView zoomScale="70" zoomScaleNormal="70" workbookViewId="0">
      <selection activeCell="G5" sqref="G5"/>
    </sheetView>
  </sheetViews>
  <sheetFormatPr defaultRowHeight="14.4" x14ac:dyDescent="0.3"/>
  <cols>
    <col min="1" max="1" width="26.88671875" customWidth="1"/>
    <col min="2" max="2" width="11.44140625" customWidth="1"/>
    <col min="3" max="3" width="11.6640625" customWidth="1"/>
    <col min="4" max="4" width="11" customWidth="1"/>
    <col min="5" max="5" width="15.109375" customWidth="1"/>
    <col min="6" max="6" width="14.88671875" customWidth="1"/>
    <col min="7" max="7" width="42.5546875" customWidth="1"/>
    <col min="8" max="8" width="10.33203125" customWidth="1"/>
    <col min="11" max="11" width="14.6640625" customWidth="1"/>
    <col min="12" max="12" width="14.88671875" customWidth="1"/>
    <col min="13" max="13" width="13.44140625" customWidth="1"/>
    <col min="15" max="15" width="13.88671875" customWidth="1"/>
    <col min="18" max="18" width="74.5546875" customWidth="1"/>
    <col min="19" max="19" width="96.109375" customWidth="1"/>
  </cols>
  <sheetData>
    <row r="1" spans="1:20" x14ac:dyDescent="0.3">
      <c r="A1" s="3" t="s">
        <v>58</v>
      </c>
      <c r="B1" s="3" t="s">
        <v>59</v>
      </c>
      <c r="C1" s="3" t="s">
        <v>60</v>
      </c>
      <c r="D1" s="3" t="s">
        <v>61</v>
      </c>
      <c r="E1" s="3" t="s">
        <v>62</v>
      </c>
      <c r="F1" s="3" t="s">
        <v>63</v>
      </c>
      <c r="G1" s="3" t="s">
        <v>64</v>
      </c>
      <c r="H1" s="3" t="s">
        <v>65</v>
      </c>
      <c r="I1" s="3" t="s">
        <v>13</v>
      </c>
      <c r="J1" s="3" t="s">
        <v>1</v>
      </c>
      <c r="K1" s="3" t="s">
        <v>257</v>
      </c>
      <c r="L1" s="3" t="s">
        <v>66</v>
      </c>
      <c r="M1" s="3" t="s">
        <v>126</v>
      </c>
      <c r="N1" s="3" t="s">
        <v>68</v>
      </c>
      <c r="O1" s="3" t="s">
        <v>69</v>
      </c>
      <c r="P1" s="3" t="s">
        <v>70</v>
      </c>
      <c r="Q1" s="3" t="s">
        <v>72</v>
      </c>
      <c r="R1" s="3" t="s">
        <v>73</v>
      </c>
      <c r="S1" s="3" t="s">
        <v>14</v>
      </c>
      <c r="T1" s="3" t="s">
        <v>74</v>
      </c>
    </row>
    <row r="2" spans="1:20" x14ac:dyDescent="0.3">
      <c r="A2" t="s">
        <v>459</v>
      </c>
      <c r="B2" t="s">
        <v>460</v>
      </c>
      <c r="C2">
        <v>2013</v>
      </c>
      <c r="D2" t="s">
        <v>19</v>
      </c>
      <c r="E2" t="s">
        <v>461</v>
      </c>
      <c r="F2" t="s">
        <v>114</v>
      </c>
      <c r="G2" t="s">
        <v>463</v>
      </c>
      <c r="H2" s="30">
        <v>1359</v>
      </c>
      <c r="I2" s="30">
        <v>1286</v>
      </c>
      <c r="J2">
        <v>3.03</v>
      </c>
      <c r="K2" t="s">
        <v>466</v>
      </c>
      <c r="M2">
        <v>2011</v>
      </c>
      <c r="N2">
        <v>1</v>
      </c>
      <c r="O2">
        <v>1</v>
      </c>
      <c r="P2" t="s">
        <v>267</v>
      </c>
      <c r="Q2" t="s">
        <v>462</v>
      </c>
      <c r="R2">
        <v>1</v>
      </c>
      <c r="S2" s="32" t="s">
        <v>465</v>
      </c>
      <c r="T2" s="32" t="s">
        <v>484</v>
      </c>
    </row>
    <row r="3" spans="1:20" x14ac:dyDescent="0.3">
      <c r="A3" t="s">
        <v>459</v>
      </c>
      <c r="B3" t="s">
        <v>460</v>
      </c>
      <c r="C3">
        <v>2013</v>
      </c>
      <c r="D3" t="s">
        <v>19</v>
      </c>
      <c r="E3" t="s">
        <v>461</v>
      </c>
      <c r="F3" t="s">
        <v>115</v>
      </c>
      <c r="G3" t="s">
        <v>464</v>
      </c>
      <c r="H3" s="30"/>
      <c r="I3" s="30"/>
      <c r="J3">
        <v>1.78</v>
      </c>
      <c r="K3" t="s">
        <v>467</v>
      </c>
      <c r="M3">
        <v>2011</v>
      </c>
      <c r="N3">
        <v>1</v>
      </c>
      <c r="O3">
        <v>1</v>
      </c>
      <c r="P3" t="s">
        <v>267</v>
      </c>
      <c r="Q3" t="s">
        <v>468</v>
      </c>
      <c r="R3">
        <v>1</v>
      </c>
      <c r="S3" s="32"/>
      <c r="T3" s="32"/>
    </row>
    <row r="4" spans="1:20" x14ac:dyDescent="0.3">
      <c r="A4" t="s">
        <v>459</v>
      </c>
      <c r="B4" t="s">
        <v>460</v>
      </c>
      <c r="C4">
        <v>2013</v>
      </c>
      <c r="D4" t="s">
        <v>19</v>
      </c>
      <c r="E4" t="s">
        <v>461</v>
      </c>
      <c r="F4" t="s">
        <v>114</v>
      </c>
      <c r="G4" t="s">
        <v>473</v>
      </c>
      <c r="H4" s="30">
        <v>6381</v>
      </c>
      <c r="I4" s="30">
        <v>6449</v>
      </c>
      <c r="J4">
        <v>2.06</v>
      </c>
      <c r="K4" t="s">
        <v>475</v>
      </c>
      <c r="M4">
        <v>2011</v>
      </c>
      <c r="N4">
        <v>1</v>
      </c>
      <c r="O4">
        <v>1</v>
      </c>
      <c r="P4" t="s">
        <v>267</v>
      </c>
      <c r="Q4" t="s">
        <v>469</v>
      </c>
      <c r="R4">
        <v>1</v>
      </c>
      <c r="S4" s="32"/>
      <c r="T4" s="32"/>
    </row>
    <row r="5" spans="1:20" x14ac:dyDescent="0.3">
      <c r="A5" t="s">
        <v>459</v>
      </c>
      <c r="B5" t="s">
        <v>460</v>
      </c>
      <c r="C5">
        <v>2013</v>
      </c>
      <c r="D5" t="s">
        <v>19</v>
      </c>
      <c r="E5" t="s">
        <v>461</v>
      </c>
      <c r="F5" t="s">
        <v>115</v>
      </c>
      <c r="G5" t="s">
        <v>474</v>
      </c>
      <c r="H5" s="30"/>
      <c r="I5" s="30"/>
      <c r="J5">
        <v>1.26</v>
      </c>
      <c r="K5" t="s">
        <v>476</v>
      </c>
      <c r="M5">
        <v>2011</v>
      </c>
      <c r="N5">
        <v>1</v>
      </c>
      <c r="O5">
        <v>1</v>
      </c>
      <c r="P5" t="s">
        <v>267</v>
      </c>
      <c r="Q5" t="s">
        <v>470</v>
      </c>
      <c r="R5">
        <v>1</v>
      </c>
      <c r="S5" s="32"/>
      <c r="T5" s="32"/>
    </row>
    <row r="6" spans="1:20" x14ac:dyDescent="0.3">
      <c r="A6" t="s">
        <v>459</v>
      </c>
      <c r="B6" t="s">
        <v>460</v>
      </c>
      <c r="C6">
        <v>2013</v>
      </c>
      <c r="D6" t="s">
        <v>19</v>
      </c>
      <c r="E6" t="s">
        <v>461</v>
      </c>
      <c r="F6" t="s">
        <v>114</v>
      </c>
      <c r="G6" t="s">
        <v>478</v>
      </c>
      <c r="H6" s="30">
        <v>15839</v>
      </c>
      <c r="I6" s="30">
        <v>15982</v>
      </c>
      <c r="J6">
        <v>2.0699999999999998</v>
      </c>
      <c r="K6" t="s">
        <v>479</v>
      </c>
      <c r="M6">
        <v>2011</v>
      </c>
      <c r="N6">
        <v>1</v>
      </c>
      <c r="O6">
        <v>1</v>
      </c>
      <c r="P6" t="s">
        <v>267</v>
      </c>
      <c r="Q6" t="s">
        <v>471</v>
      </c>
      <c r="R6">
        <v>1</v>
      </c>
      <c r="S6" s="32"/>
      <c r="T6" s="32"/>
    </row>
    <row r="7" spans="1:20" x14ac:dyDescent="0.3">
      <c r="A7" t="s">
        <v>459</v>
      </c>
      <c r="B7" t="s">
        <v>460</v>
      </c>
      <c r="C7">
        <v>2013</v>
      </c>
      <c r="D7" t="s">
        <v>19</v>
      </c>
      <c r="E7" t="s">
        <v>461</v>
      </c>
      <c r="F7" t="s">
        <v>115</v>
      </c>
      <c r="G7" t="s">
        <v>477</v>
      </c>
      <c r="H7" s="30"/>
      <c r="I7" s="30"/>
      <c r="J7">
        <v>1.53</v>
      </c>
      <c r="K7" t="s">
        <v>480</v>
      </c>
      <c r="M7">
        <v>2011</v>
      </c>
      <c r="N7">
        <v>1</v>
      </c>
      <c r="O7">
        <v>1</v>
      </c>
      <c r="P7" t="s">
        <v>267</v>
      </c>
      <c r="Q7" t="s">
        <v>472</v>
      </c>
      <c r="R7">
        <v>1</v>
      </c>
      <c r="S7" s="32"/>
      <c r="T7" s="32"/>
    </row>
    <row r="8" spans="1:20" x14ac:dyDescent="0.3">
      <c r="A8" t="s">
        <v>459</v>
      </c>
      <c r="B8" t="s">
        <v>460</v>
      </c>
      <c r="C8">
        <v>2013</v>
      </c>
      <c r="D8" t="s">
        <v>19</v>
      </c>
      <c r="E8" t="s">
        <v>461</v>
      </c>
      <c r="F8" t="s">
        <v>482</v>
      </c>
      <c r="G8" t="s">
        <v>481</v>
      </c>
      <c r="H8">
        <v>22815</v>
      </c>
      <c r="I8">
        <v>22923</v>
      </c>
      <c r="J8">
        <v>1.06</v>
      </c>
      <c r="K8" t="s">
        <v>483</v>
      </c>
      <c r="M8">
        <v>2011</v>
      </c>
      <c r="N8">
        <v>1</v>
      </c>
      <c r="O8" t="s">
        <v>319</v>
      </c>
      <c r="P8" t="s">
        <v>267</v>
      </c>
      <c r="Q8" t="s">
        <v>472</v>
      </c>
      <c r="R8">
        <v>1</v>
      </c>
      <c r="S8" s="32"/>
      <c r="T8" s="32"/>
    </row>
    <row r="9" spans="1:20" x14ac:dyDescent="0.3">
      <c r="A9" s="3" t="s">
        <v>58</v>
      </c>
      <c r="B9" s="3" t="s">
        <v>59</v>
      </c>
      <c r="C9" s="3" t="s">
        <v>60</v>
      </c>
      <c r="D9" s="3" t="s">
        <v>61</v>
      </c>
      <c r="E9" s="3" t="s">
        <v>62</v>
      </c>
      <c r="F9" s="3" t="s">
        <v>63</v>
      </c>
      <c r="G9" s="3" t="s">
        <v>64</v>
      </c>
      <c r="H9" s="3" t="s">
        <v>65</v>
      </c>
      <c r="I9" s="3" t="s">
        <v>13</v>
      </c>
      <c r="J9" s="3" t="s">
        <v>1</v>
      </c>
      <c r="K9" s="3" t="s">
        <v>66</v>
      </c>
      <c r="L9" s="3" t="s">
        <v>126</v>
      </c>
      <c r="M9" s="3" t="s">
        <v>68</v>
      </c>
      <c r="N9" s="3" t="s">
        <v>69</v>
      </c>
      <c r="O9" s="3" t="s">
        <v>70</v>
      </c>
      <c r="P9" s="3" t="s">
        <v>72</v>
      </c>
      <c r="Q9" s="3" t="s">
        <v>73</v>
      </c>
      <c r="R9" s="3" t="s">
        <v>14</v>
      </c>
      <c r="S9" s="3" t="s">
        <v>74</v>
      </c>
    </row>
    <row r="10" spans="1:20" x14ac:dyDescent="0.3">
      <c r="A10" t="s">
        <v>487</v>
      </c>
      <c r="B10" t="s">
        <v>12</v>
      </c>
      <c r="C10">
        <v>2015</v>
      </c>
      <c r="D10" t="s">
        <v>19</v>
      </c>
      <c r="E10" t="s">
        <v>488</v>
      </c>
      <c r="G10" t="s">
        <v>492</v>
      </c>
      <c r="H10">
        <v>12942</v>
      </c>
      <c r="I10">
        <v>12944</v>
      </c>
      <c r="J10">
        <v>1.32</v>
      </c>
      <c r="K10">
        <v>0.23</v>
      </c>
      <c r="L10">
        <v>2014</v>
      </c>
      <c r="M10">
        <v>1</v>
      </c>
      <c r="N10" t="s">
        <v>490</v>
      </c>
      <c r="O10" t="s">
        <v>267</v>
      </c>
      <c r="P10" t="s">
        <v>489</v>
      </c>
      <c r="Q10">
        <v>1</v>
      </c>
      <c r="R10" s="32" t="s">
        <v>495</v>
      </c>
      <c r="S10" s="32" t="s">
        <v>494</v>
      </c>
    </row>
    <row r="11" spans="1:20" x14ac:dyDescent="0.3">
      <c r="A11" s="20" t="s">
        <v>487</v>
      </c>
      <c r="B11" s="20" t="s">
        <v>12</v>
      </c>
      <c r="C11" s="20">
        <v>2015</v>
      </c>
      <c r="D11" s="20" t="s">
        <v>19</v>
      </c>
      <c r="E11" s="20" t="s">
        <v>488</v>
      </c>
      <c r="F11" s="20"/>
      <c r="G11" s="20" t="s">
        <v>493</v>
      </c>
      <c r="H11" s="20">
        <v>12933</v>
      </c>
      <c r="I11" s="20">
        <v>12939</v>
      </c>
      <c r="J11" s="20">
        <v>0.37</v>
      </c>
      <c r="K11" s="20">
        <v>0.23</v>
      </c>
      <c r="L11" s="20">
        <v>2014</v>
      </c>
      <c r="M11" s="20">
        <v>1</v>
      </c>
      <c r="N11" s="20" t="s">
        <v>491</v>
      </c>
      <c r="O11" s="20" t="s">
        <v>267</v>
      </c>
      <c r="P11" s="20" t="s">
        <v>489</v>
      </c>
      <c r="Q11">
        <v>1</v>
      </c>
      <c r="R11" s="32"/>
      <c r="S11" s="32"/>
    </row>
  </sheetData>
  <mergeCells count="10">
    <mergeCell ref="S2:S8"/>
    <mergeCell ref="T2:T8"/>
    <mergeCell ref="R10:R11"/>
    <mergeCell ref="S10:S11"/>
    <mergeCell ref="H2:H3"/>
    <mergeCell ref="I2:I3"/>
    <mergeCell ref="H4:H5"/>
    <mergeCell ref="I4:I5"/>
    <mergeCell ref="H6:H7"/>
    <mergeCell ref="I6:I7"/>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Compiled</vt:lpstr>
      <vt:lpstr>Reports</vt:lpstr>
      <vt:lpstr>AEP Ohio</vt:lpstr>
      <vt:lpstr>Baltimore GE</vt:lpstr>
      <vt:lpstr>Berkshire Gas</vt:lpstr>
      <vt:lpstr>CenterPoint Arkansas</vt:lpstr>
      <vt:lpstr>DTE Energy</vt:lpstr>
      <vt:lpstr>Edison Company</vt:lpstr>
      <vt:lpstr>Eversource</vt:lpstr>
      <vt:lpstr>IPL</vt:lpstr>
      <vt:lpstr>National Grid New York</vt:lpstr>
      <vt:lpstr>National Grid Massachusetts</vt:lpstr>
      <vt:lpstr>National Grid Rhode Island</vt:lpstr>
      <vt:lpstr>PECO</vt:lpstr>
      <vt:lpstr>Peoples Gas</vt:lpstr>
      <vt:lpstr>PG&amp;E</vt:lpstr>
      <vt:lpstr>Potomac Edison</vt:lpstr>
      <vt:lpstr>Puget Sound</vt:lpstr>
      <vt:lpstr>Seattle City Lights</vt:lpstr>
      <vt:lpstr>SDG&amp;E</vt:lpstr>
      <vt:lpstr>SMUD</vt:lpstr>
      <vt:lpstr>Southern California Edison</vt:lpstr>
      <vt:lpstr>Washington Gas Maryland</vt:lpstr>
      <vt:lpstr>WGL Virginia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Hutchinson, Charles</dc:creator>
  <cp:lastModifiedBy>Sethu Odayappan</cp:lastModifiedBy>
  <dcterms:created xsi:type="dcterms:W3CDTF">2022-09-28T20:26:03Z</dcterms:created>
  <dcterms:modified xsi:type="dcterms:W3CDTF">2024-11-14T15:40:58Z</dcterms:modified>
</cp:coreProperties>
</file>