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Florida\2023\"/>
    </mc:Choice>
  </mc:AlternateContent>
  <xr:revisionPtr revIDLastSave="0" documentId="13_ncr:1_{73DC0C78-6AD4-4886-98BE-B2783288CD46}" xr6:coauthVersionLast="47" xr6:coauthVersionMax="47" xr10:uidLastSave="{00000000-0000-0000-0000-000000000000}"/>
  <bookViews>
    <workbookView xWindow="710" yWindow="380" windowWidth="18420" windowHeight="9290" xr2:uid="{00000000-000D-0000-FFFF-FFFF00000000}"/>
  </bookViews>
  <sheets>
    <sheet name="North Florida" sheetId="12" r:id="rId1"/>
    <sheet name="Baker" sheetId="6" r:id="rId2"/>
    <sheet name="Bradford" sheetId="7" r:id="rId3"/>
    <sheet name="Clay" sheetId="8" r:id="rId4"/>
    <sheet name="Nassau" sheetId="9" r:id="rId5"/>
    <sheet name="Putnam" sheetId="10" r:id="rId6"/>
    <sheet name="St.Johns" sheetId="11" r:id="rId7"/>
    <sheet name="Sheet2" sheetId="2" state="hidden" r:id="rId8"/>
  </sheets>
  <externalReferences>
    <externalReference r:id="rId9"/>
    <externalReference r:id="rId10"/>
  </externalReference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3" i="12" l="1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K28" i="11"/>
  <c r="L28" i="11" s="1"/>
  <c r="J28" i="11"/>
  <c r="H28" i="11"/>
  <c r="K27" i="11"/>
  <c r="L27" i="11" s="1"/>
  <c r="I27" i="11"/>
  <c r="J27" i="11" s="1"/>
  <c r="G27" i="11"/>
  <c r="H27" i="11" s="1"/>
  <c r="L26" i="11"/>
  <c r="J26" i="11"/>
  <c r="H26" i="11"/>
  <c r="L25" i="11"/>
  <c r="J25" i="11"/>
  <c r="H25" i="11"/>
  <c r="L24" i="11"/>
  <c r="J24" i="11"/>
  <c r="H24" i="11"/>
  <c r="L23" i="11"/>
  <c r="J23" i="11"/>
  <c r="H23" i="11"/>
  <c r="L22" i="11"/>
  <c r="J22" i="11"/>
  <c r="H22" i="11"/>
  <c r="L21" i="11"/>
  <c r="J21" i="11"/>
  <c r="H21" i="11"/>
  <c r="L16" i="11"/>
  <c r="I16" i="11"/>
  <c r="J16" i="11" s="1"/>
  <c r="H16" i="11"/>
  <c r="K15" i="11"/>
  <c r="L15" i="11" s="1"/>
  <c r="I15" i="11"/>
  <c r="J15" i="11" s="1"/>
  <c r="G15" i="11"/>
  <c r="H15" i="11" s="1"/>
  <c r="L14" i="11"/>
  <c r="J14" i="11"/>
  <c r="H14" i="11"/>
  <c r="L13" i="11"/>
  <c r="J13" i="11"/>
  <c r="H13" i="11"/>
  <c r="L12" i="11"/>
  <c r="J12" i="11"/>
  <c r="H12" i="11"/>
  <c r="L11" i="11"/>
  <c r="J11" i="11"/>
  <c r="H11" i="11"/>
  <c r="L10" i="11"/>
  <c r="J10" i="11"/>
  <c r="H10" i="11"/>
  <c r="L9" i="11"/>
  <c r="J9" i="11"/>
  <c r="H9" i="11"/>
  <c r="L28" i="10" l="1"/>
  <c r="J28" i="10"/>
  <c r="H28" i="10"/>
  <c r="K27" i="10"/>
  <c r="L27" i="10" s="1"/>
  <c r="I27" i="10"/>
  <c r="J27" i="10" s="1"/>
  <c r="G27" i="10"/>
  <c r="H27" i="10" s="1"/>
  <c r="L26" i="10"/>
  <c r="J26" i="10"/>
  <c r="H26" i="10"/>
  <c r="L25" i="10"/>
  <c r="J25" i="10"/>
  <c r="H25" i="10"/>
  <c r="L24" i="10"/>
  <c r="J24" i="10"/>
  <c r="H24" i="10"/>
  <c r="L23" i="10"/>
  <c r="J23" i="10"/>
  <c r="H23" i="10"/>
  <c r="L22" i="10"/>
  <c r="J22" i="10"/>
  <c r="H22" i="10"/>
  <c r="L21" i="10"/>
  <c r="J21" i="10"/>
  <c r="H21" i="10"/>
  <c r="L16" i="10"/>
  <c r="J16" i="10"/>
  <c r="H16" i="10"/>
  <c r="L15" i="10"/>
  <c r="K15" i="10"/>
  <c r="I15" i="10"/>
  <c r="J15" i="10" s="1"/>
  <c r="H15" i="10"/>
  <c r="G15" i="10"/>
  <c r="L14" i="10"/>
  <c r="J14" i="10"/>
  <c r="H14" i="10"/>
  <c r="L13" i="10"/>
  <c r="J13" i="10"/>
  <c r="H13" i="10"/>
  <c r="L12" i="10"/>
  <c r="J12" i="10"/>
  <c r="H12" i="10"/>
  <c r="L11" i="10"/>
  <c r="J11" i="10"/>
  <c r="H11" i="10"/>
  <c r="L10" i="10"/>
  <c r="J10" i="10"/>
  <c r="H10" i="10"/>
  <c r="L9" i="10"/>
  <c r="J9" i="10"/>
  <c r="H9" i="10"/>
  <c r="L28" i="9" l="1"/>
  <c r="J28" i="9"/>
  <c r="G28" i="9"/>
  <c r="H28" i="9" s="1"/>
  <c r="K27" i="9"/>
  <c r="L27" i="9" s="1"/>
  <c r="I27" i="9"/>
  <c r="J27" i="9" s="1"/>
  <c r="G27" i="9"/>
  <c r="H27" i="9" s="1"/>
  <c r="L26" i="9"/>
  <c r="J26" i="9"/>
  <c r="H26" i="9"/>
  <c r="L25" i="9"/>
  <c r="J25" i="9"/>
  <c r="H25" i="9"/>
  <c r="L24" i="9"/>
  <c r="J24" i="9"/>
  <c r="H24" i="9"/>
  <c r="L23" i="9"/>
  <c r="J23" i="9"/>
  <c r="H23" i="9"/>
  <c r="L22" i="9"/>
  <c r="J22" i="9"/>
  <c r="H22" i="9"/>
  <c r="L21" i="9"/>
  <c r="J21" i="9"/>
  <c r="H21" i="9"/>
  <c r="L16" i="9"/>
  <c r="J16" i="9"/>
  <c r="G16" i="9"/>
  <c r="H16" i="9" s="1"/>
  <c r="K15" i="9"/>
  <c r="L15" i="9" s="1"/>
  <c r="J15" i="9"/>
  <c r="I15" i="9"/>
  <c r="H15" i="9"/>
  <c r="G15" i="9"/>
  <c r="L14" i="9"/>
  <c r="J14" i="9"/>
  <c r="H14" i="9"/>
  <c r="L13" i="9"/>
  <c r="J13" i="9"/>
  <c r="H13" i="9"/>
  <c r="L12" i="9"/>
  <c r="J12" i="9"/>
  <c r="H12" i="9"/>
  <c r="L11" i="9"/>
  <c r="J11" i="9"/>
  <c r="H11" i="9"/>
  <c r="L10" i="9"/>
  <c r="J10" i="9"/>
  <c r="H10" i="9"/>
  <c r="L9" i="9"/>
  <c r="J9" i="9"/>
  <c r="H9" i="9"/>
  <c r="L28" i="8" l="1"/>
  <c r="K28" i="8"/>
  <c r="J28" i="8"/>
  <c r="I28" i="8"/>
  <c r="G28" i="8"/>
  <c r="H28" i="8" s="1"/>
  <c r="L27" i="8"/>
  <c r="K27" i="8"/>
  <c r="J27" i="8"/>
  <c r="I27" i="8"/>
  <c r="H27" i="8"/>
  <c r="G27" i="8"/>
  <c r="K26" i="8"/>
  <c r="L26" i="8" s="1"/>
  <c r="J26" i="8"/>
  <c r="I26" i="8"/>
  <c r="H26" i="8"/>
  <c r="G26" i="8"/>
  <c r="L25" i="8"/>
  <c r="K25" i="8"/>
  <c r="I25" i="8"/>
  <c r="J25" i="8" s="1"/>
  <c r="H25" i="8"/>
  <c r="G25" i="8"/>
  <c r="L24" i="8"/>
  <c r="K24" i="8"/>
  <c r="J24" i="8"/>
  <c r="I24" i="8"/>
  <c r="G24" i="8"/>
  <c r="H24" i="8" s="1"/>
  <c r="L23" i="8"/>
  <c r="K23" i="8"/>
  <c r="J23" i="8"/>
  <c r="I23" i="8"/>
  <c r="H23" i="8"/>
  <c r="G23" i="8"/>
  <c r="K22" i="8"/>
  <c r="L22" i="8" s="1"/>
  <c r="J22" i="8"/>
  <c r="I22" i="8"/>
  <c r="H22" i="8"/>
  <c r="G22" i="8"/>
  <c r="L21" i="8"/>
  <c r="K21" i="8"/>
  <c r="I21" i="8"/>
  <c r="J21" i="8" s="1"/>
  <c r="H21" i="8"/>
  <c r="G21" i="8"/>
  <c r="L16" i="8"/>
  <c r="K16" i="8"/>
  <c r="J16" i="8"/>
  <c r="I16" i="8"/>
  <c r="G16" i="8"/>
  <c r="H16" i="8" s="1"/>
  <c r="L15" i="8"/>
  <c r="K15" i="8"/>
  <c r="J15" i="8"/>
  <c r="I15" i="8"/>
  <c r="H15" i="8"/>
  <c r="G15" i="8"/>
  <c r="K14" i="8"/>
  <c r="L14" i="8" s="1"/>
  <c r="J14" i="8"/>
  <c r="I14" i="8"/>
  <c r="H14" i="8"/>
  <c r="G14" i="8"/>
  <c r="L13" i="8"/>
  <c r="K13" i="8"/>
  <c r="I13" i="8"/>
  <c r="J13" i="8" s="1"/>
  <c r="H13" i="8"/>
  <c r="G13" i="8"/>
  <c r="L12" i="8"/>
  <c r="K12" i="8"/>
  <c r="J12" i="8"/>
  <c r="I12" i="8"/>
  <c r="G12" i="8"/>
  <c r="H12" i="8" s="1"/>
  <c r="L11" i="8"/>
  <c r="K11" i="8"/>
  <c r="J11" i="8"/>
  <c r="I11" i="8"/>
  <c r="H11" i="8"/>
  <c r="G11" i="8"/>
  <c r="K10" i="8"/>
  <c r="L10" i="8" s="1"/>
  <c r="J10" i="8"/>
  <c r="I10" i="8"/>
  <c r="H10" i="8"/>
  <c r="G10" i="8"/>
  <c r="L9" i="8"/>
  <c r="K9" i="8"/>
  <c r="I9" i="8"/>
  <c r="J9" i="8" s="1"/>
  <c r="H9" i="8"/>
  <c r="G9" i="8"/>
  <c r="L28" i="7" l="1"/>
  <c r="J28" i="7"/>
  <c r="H28" i="7"/>
  <c r="L27" i="7"/>
  <c r="K27" i="7"/>
  <c r="I27" i="7"/>
  <c r="J27" i="7" s="1"/>
  <c r="G27" i="7"/>
  <c r="H27" i="7" s="1"/>
  <c r="L26" i="7"/>
  <c r="J26" i="7"/>
  <c r="H26" i="7"/>
  <c r="L25" i="7"/>
  <c r="J25" i="7"/>
  <c r="H25" i="7"/>
  <c r="L24" i="7"/>
  <c r="J24" i="7"/>
  <c r="H24" i="7"/>
  <c r="L23" i="7"/>
  <c r="J23" i="7"/>
  <c r="H23" i="7"/>
  <c r="L22" i="7"/>
  <c r="J22" i="7"/>
  <c r="H22" i="7"/>
  <c r="L21" i="7"/>
  <c r="J21" i="7"/>
  <c r="H21" i="7"/>
  <c r="L16" i="7"/>
  <c r="J16" i="7"/>
  <c r="H16" i="7"/>
  <c r="K15" i="7"/>
  <c r="L15" i="7" s="1"/>
  <c r="I15" i="7"/>
  <c r="J15" i="7" s="1"/>
  <c r="G15" i="7"/>
  <c r="H15" i="7" s="1"/>
  <c r="L14" i="7"/>
  <c r="J14" i="7"/>
  <c r="H14" i="7"/>
  <c r="L13" i="7"/>
  <c r="J13" i="7"/>
  <c r="H13" i="7"/>
  <c r="L12" i="7"/>
  <c r="J12" i="7"/>
  <c r="H12" i="7"/>
  <c r="L11" i="7"/>
  <c r="J11" i="7"/>
  <c r="H11" i="7"/>
  <c r="L10" i="7"/>
  <c r="J10" i="7"/>
  <c r="L9" i="7"/>
  <c r="J9" i="7"/>
  <c r="H9" i="7"/>
  <c r="L28" i="6" l="1"/>
  <c r="L26" i="6"/>
  <c r="L25" i="6"/>
  <c r="L24" i="6"/>
  <c r="L23" i="6"/>
  <c r="L22" i="6"/>
  <c r="L21" i="6"/>
  <c r="J28" i="6"/>
  <c r="J26" i="6"/>
  <c r="J25" i="6"/>
  <c r="J24" i="6"/>
  <c r="J23" i="6"/>
  <c r="J22" i="6"/>
  <c r="J21" i="6"/>
  <c r="H28" i="6"/>
  <c r="H26" i="6"/>
  <c r="H25" i="6"/>
  <c r="H24" i="6"/>
  <c r="H23" i="6"/>
  <c r="H22" i="6"/>
  <c r="H21" i="6"/>
  <c r="L16" i="6"/>
  <c r="L14" i="6"/>
  <c r="L13" i="6"/>
  <c r="L12" i="6"/>
  <c r="L11" i="6"/>
  <c r="L10" i="6"/>
  <c r="L9" i="6"/>
  <c r="J16" i="6"/>
  <c r="J14" i="6"/>
  <c r="J13" i="6"/>
  <c r="J12" i="6"/>
  <c r="J11" i="6"/>
  <c r="J10" i="6"/>
  <c r="J9" i="6"/>
  <c r="H16" i="6"/>
  <c r="H14" i="6"/>
  <c r="H13" i="6"/>
  <c r="H12" i="6"/>
  <c r="H11" i="6"/>
  <c r="H10" i="6"/>
  <c r="H9" i="6"/>
</calcChain>
</file>

<file path=xl/sharedStrings.xml><?xml version="1.0" encoding="utf-8"?>
<sst xmlns="http://schemas.openxmlformats.org/spreadsheetml/2006/main" count="1080" uniqueCount="105">
  <si>
    <t>Alachua</t>
  </si>
  <si>
    <t>Big Bend</t>
  </si>
  <si>
    <t>Brevard</t>
  </si>
  <si>
    <t>Broward</t>
  </si>
  <si>
    <t>Duval</t>
  </si>
  <si>
    <t>Escambia</t>
  </si>
  <si>
    <t>Flagler-Volusia</t>
  </si>
  <si>
    <t>Gateway</t>
  </si>
  <si>
    <t>Heartland</t>
  </si>
  <si>
    <t>Hillsborough</t>
  </si>
  <si>
    <t>IRMO</t>
  </si>
  <si>
    <t>Lake</t>
  </si>
  <si>
    <t>Manatee</t>
  </si>
  <si>
    <t>Marion</t>
  </si>
  <si>
    <t>MDM</t>
  </si>
  <si>
    <t>Nature Coast</t>
  </si>
  <si>
    <t>North Florida</t>
  </si>
  <si>
    <t>NW Florida</t>
  </si>
  <si>
    <t>Okaloosa-Walton</t>
  </si>
  <si>
    <t>Orange</t>
  </si>
  <si>
    <t>Osceola</t>
  </si>
  <si>
    <t>Palm Beach</t>
  </si>
  <si>
    <t>Pasco-Hernand</t>
  </si>
  <si>
    <t>Pinellas</t>
  </si>
  <si>
    <t>Polk</t>
  </si>
  <si>
    <t>Santa Rosa</t>
  </si>
  <si>
    <t>Sarasota</t>
  </si>
  <si>
    <t>Seminole</t>
  </si>
  <si>
    <t>SW Florida</t>
  </si>
  <si>
    <t>St. Lucie</t>
  </si>
  <si>
    <t>Gold Seal</t>
  </si>
  <si>
    <r>
      <t xml:space="preserve">Full-Time Daily Rates </t>
    </r>
    <r>
      <rPr>
        <b/>
        <i/>
        <sz val="10"/>
        <color rgb="FFFFFFFF"/>
        <rFont val="Arial"/>
        <family val="2"/>
      </rPr>
      <t>(Completed by COALITION)</t>
    </r>
  </si>
  <si>
    <t>CARE CODE</t>
  </si>
  <si>
    <t>Description</t>
  </si>
  <si>
    <t>Gold Seal Differential</t>
  </si>
  <si>
    <t xml:space="preserve">Family Child Care Homes         </t>
  </si>
  <si>
    <t>Differential</t>
  </si>
  <si>
    <t>(INF)</t>
  </si>
  <si>
    <t>&lt;12 MTH</t>
  </si>
  <si>
    <t>(TOD)</t>
  </si>
  <si>
    <t>12&lt;24 MTH</t>
  </si>
  <si>
    <t>(2YR)</t>
  </si>
  <si>
    <t>24 &lt;36 MTH</t>
  </si>
  <si>
    <t>(PR3)</t>
  </si>
  <si>
    <t>36 &lt;48 MTH</t>
  </si>
  <si>
    <t>(PR4)</t>
  </si>
  <si>
    <t>48 &lt;60 MTH</t>
  </si>
  <si>
    <t>(PR5)</t>
  </si>
  <si>
    <t>60 &lt;72 MTH</t>
  </si>
  <si>
    <t>(SCH)</t>
  </si>
  <si>
    <t>In School</t>
  </si>
  <si>
    <t>(SPCR)</t>
  </si>
  <si>
    <r>
      <t xml:space="preserve">Part-Time Daily Rates </t>
    </r>
    <r>
      <rPr>
        <b/>
        <i/>
        <sz val="10"/>
        <color rgb="FFFFFFFF"/>
        <rFont val="Arial"/>
        <family val="2"/>
      </rPr>
      <t>(Completed by COALITION)</t>
    </r>
  </si>
  <si>
    <t>Gold</t>
  </si>
  <si>
    <t>Family Child Care Homes</t>
  </si>
  <si>
    <t xml:space="preserve"> Homes</t>
  </si>
  <si>
    <t>Licensed or Exempt Centers and Public/Non-Public Schools</t>
  </si>
  <si>
    <t>Licensed Family Child Care Homes</t>
  </si>
  <si>
    <t>Registered</t>
  </si>
  <si>
    <t xml:space="preserve">Gold Seal Differential </t>
  </si>
  <si>
    <t xml:space="preserve">Informal </t>
  </si>
  <si>
    <t xml:space="preserve">Licensed or Exempt Centers and Public/Non-Public Schools </t>
  </si>
  <si>
    <t>Licensed Family Child Care</t>
  </si>
  <si>
    <t xml:space="preserve">Informal Providers </t>
  </si>
  <si>
    <t xml:space="preserve">Providers </t>
  </si>
  <si>
    <t>Seal Differential</t>
  </si>
  <si>
    <t>Special Needs</t>
  </si>
  <si>
    <t>Step 3: Complete the payment rate template using the proposed provider payment rates.</t>
  </si>
  <si>
    <t>EARLY LEARNING COALITION OF __North Florida__(Baker)_________________________</t>
  </si>
  <si>
    <r>
      <t xml:space="preserve">DAILY PAYMENT-RATE SCHEDULE </t>
    </r>
    <r>
      <rPr>
        <b/>
        <sz val="9"/>
        <color theme="1"/>
        <rFont val="Arial"/>
        <family val="2"/>
      </rPr>
      <t>(Effective ___7/1/2022___________________________)</t>
    </r>
  </si>
  <si>
    <t>EARLY LEARNING COALITION OF __North Florida__(Bradford)_________________________</t>
  </si>
  <si>
    <r>
      <t xml:space="preserve">DAILY PAYMENT-RATE SCHEDULE </t>
    </r>
    <r>
      <rPr>
        <b/>
        <sz val="9"/>
        <color theme="1"/>
        <rFont val="Arial"/>
        <family val="2"/>
      </rPr>
      <t>(Effective ___7/1/2022_____________________________)</t>
    </r>
  </si>
  <si>
    <t>EARLY LEARNING COALITION OF __North Florida__(Clay)_________________________</t>
  </si>
  <si>
    <t>EARLY LEARNING COALITION OF __North Florida__(Nassau)_________________________</t>
  </si>
  <si>
    <t>EARLY LEARNING COALITION OF __North Florida__(Putnam)_________________________</t>
  </si>
  <si>
    <t>EARLY LEARNING COALITION OF __North Florida__(St. Johns)_________________________</t>
  </si>
  <si>
    <t>Zone Name</t>
  </si>
  <si>
    <t>Setting</t>
  </si>
  <si>
    <t>Age Group</t>
  </si>
  <si>
    <t>Rate Category</t>
  </si>
  <si>
    <t>Duration</t>
  </si>
  <si>
    <t>Special Needs Rate</t>
  </si>
  <si>
    <t>Licensed or Exempt Center</t>
  </si>
  <si>
    <t>INF</t>
  </si>
  <si>
    <t>Regular</t>
  </si>
  <si>
    <t>Full Rate</t>
  </si>
  <si>
    <t>NA</t>
  </si>
  <si>
    <t>Licensed Family Homes</t>
  </si>
  <si>
    <t>Registered Family Homes</t>
  </si>
  <si>
    <t>Informal</t>
  </si>
  <si>
    <t>TOD</t>
  </si>
  <si>
    <t>2YR</t>
  </si>
  <si>
    <t>PR3</t>
  </si>
  <si>
    <t>PR4</t>
  </si>
  <si>
    <t>PR5</t>
  </si>
  <si>
    <t>SCH</t>
  </si>
  <si>
    <t>SPCR</t>
  </si>
  <si>
    <t>PT Rate</t>
  </si>
  <si>
    <t>Early Learning Coalition 18: North Florida</t>
  </si>
  <si>
    <t>Rate Baker</t>
  </si>
  <si>
    <t>Rate Bradford</t>
  </si>
  <si>
    <t>Rate Clay</t>
  </si>
  <si>
    <t>Rate Nassau</t>
  </si>
  <si>
    <t>Rate Putnam</t>
  </si>
  <si>
    <t>Rate St.Johns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</si>
</sst>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1" applyFont="1"/>
    <xf numFmtId="0" fontId="2" fillId="0" borderId="0" xfId="0" applyFont="1"/>
    <xf numFmtId="0" fontId="7" fillId="0" borderId="0" xfId="0" applyFont="1"/>
    <xf numFmtId="0" fontId="6" fillId="0" borderId="0" xfId="0" applyFont="1"/>
    <xf numFmtId="0" fontId="14" fillId="4" borderId="6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" fillId="0" borderId="0" xfId="0" applyFont="1"/>
    <xf numFmtId="0" fontId="14" fillId="4" borderId="11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6" fillId="5" borderId="0" xfId="0" applyFont="1" applyFill="1"/>
    <xf numFmtId="0" fontId="15" fillId="5" borderId="1" xfId="0" applyFont="1" applyFill="1" applyBorder="1" applyAlignment="1">
      <alignment vertical="center"/>
    </xf>
    <xf numFmtId="43" fontId="15" fillId="0" borderId="8" xfId="4" applyFont="1" applyBorder="1" applyAlignment="1">
      <alignment vertical="center"/>
    </xf>
    <xf numFmtId="43" fontId="8" fillId="0" borderId="8" xfId="4" applyFont="1" applyBorder="1" applyAlignment="1">
      <alignment vertical="center"/>
    </xf>
    <xf numFmtId="43" fontId="8" fillId="5" borderId="8" xfId="4" applyFont="1" applyFill="1" applyBorder="1" applyAlignment="1">
      <alignment vertical="center"/>
    </xf>
    <xf numFmtId="43" fontId="15" fillId="5" borderId="8" xfId="4" applyFont="1" applyFill="1" applyBorder="1" applyAlignment="1">
      <alignment vertical="center"/>
    </xf>
    <xf numFmtId="43" fontId="15" fillId="2" borderId="8" xfId="4" applyFont="1" applyFill="1" applyBorder="1" applyAlignment="1">
      <alignment vertical="center"/>
    </xf>
    <xf numFmtId="43" fontId="16" fillId="5" borderId="8" xfId="4" applyFont="1" applyFill="1" applyBorder="1" applyAlignment="1">
      <alignment vertical="center"/>
    </xf>
    <xf numFmtId="43" fontId="3" fillId="0" borderId="8" xfId="4" applyFont="1" applyBorder="1" applyAlignment="1">
      <alignment vertical="center"/>
    </xf>
    <xf numFmtId="43" fontId="17" fillId="5" borderId="8" xfId="4" applyFont="1" applyFill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8" fillId="0" borderId="12" xfId="0" applyFont="1" applyBorder="1"/>
    <xf numFmtId="43" fontId="0" fillId="0" borderId="0" xfId="0" applyNumberFormat="1"/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6" fillId="0" borderId="1" xfId="0" applyFont="1" applyBorder="1"/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6" fillId="0" borderId="8" xfId="0" applyFont="1" applyBorder="1"/>
    <xf numFmtId="0" fontId="6" fillId="5" borderId="5" xfId="0" applyFont="1" applyFill="1" applyBorder="1"/>
  </cellXfs>
  <cellStyles count="5">
    <cellStyle name="Comma" xfId="4" builtinId="3"/>
    <cellStyle name="Currency 2" xfId="2" xr:uid="{00000000-0005-0000-0000-000001000000}"/>
    <cellStyle name="Normal" xfId="0" builtinId="0"/>
    <cellStyle name="Normal 2" xfId="1" xr:uid="{00000000-0005-0000-0000-000003000000}"/>
    <cellStyle name="Percent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floridadoe-my.sharepoint.com/personal/shatoya_mitchell_del_fldoe_org/Documents/Documents/Coalition%20Plans-SR/North%20Florida/19-21%20SR%20Plan%20Docs/Amendments/20-21/2022/Junr%202022%20rate%20increase/6-24-22/Attach%20II%20I%20Bradford%20Co%20Rate%20Increase%20063022%20(3)_approved%206-24-22.xlsx" TargetMode="External"/><Relationship Id="rId2" Type="http://schemas.microsoft.com/office/2019/04/relationships/externalLinkLongPath" Target="https://floridadoe-my.sharepoint.com/personal/shatoya_mitchell_del_fldoe_org/Documents/Documents/Coalition%20Plans-SR/North%20Florida/19-21%20SR%20Plan%20Docs/Amendments/20-21/2022/Junr%202022%20rate%20increase/6-24-22/Attach%20II%20I%20Bradford%20Co%20Rate%20Increase%20063022%20(3)_approved%206-24-22.xlsx?6B975322" TargetMode="External"/><Relationship Id="rId1" Type="http://schemas.openxmlformats.org/officeDocument/2006/relationships/externalLinkPath" Target="file:///\\6B975322\Attach%20II%20I%20Bradford%20Co%20Rate%20Increase%20063022%20(3)_approved%206-24-22.xlsx" TargetMode="External"/></Relationships>
</file>

<file path=xl/externalLinks/_rels/externalLink2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floridadoe-my.sharepoint.com/personal/shatoya_mitchell_del_fldoe_org/Documents/Documents/Coalition%20Plans-SR/North%20Florida/19-21%20SR%20Plan%20Docs/Amendments/20-21/2022/Junr%202022%20rate%20increase/6-24-22/Attach%20II%20I%20Clay%20%20Co%20Rate%20Increase%20063022%20(3)_approved%206-24-22.xlsx" TargetMode="External"/><Relationship Id="rId2" Type="http://schemas.microsoft.com/office/2019/04/relationships/externalLinkLongPath" Target="https://floridadoe-my.sharepoint.com/personal/shatoya_mitchell_del_fldoe_org/Documents/Documents/Coalition%20Plans-SR/North%20Florida/19-21%20SR%20Plan%20Docs/Amendments/20-21/2022/Junr%202022%20rate%20increase/6-24-22/Attach%20II%20I%20Clay%20%20Co%20Rate%20Increase%20063022%20(3)_approved%206-24-22.xlsx?6B975322" TargetMode="External"/><Relationship Id="rId1" Type="http://schemas.openxmlformats.org/officeDocument/2006/relationships/externalLinkPath" Target="file:///\\6B975322\Attach%20II%20I%20Clay%20%20Co%20Rate%20Increase%20063022%20(3)_approved%206-24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Instructions"/>
      <sheetName val="1. Rate Increase Checklist"/>
      <sheetName val="2. Fiscal Impact Summary"/>
      <sheetName val="3. Proposed Provider Rates"/>
      <sheetName val="4. Rate Summary Analysis"/>
      <sheetName val="5. Fiscal Impact Calculations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8">
          <cell r="G28">
            <v>15.407999999999999</v>
          </cell>
          <cell r="I28">
            <v>15.407999999999999</v>
          </cell>
          <cell r="K28">
            <v>15.407999999999999</v>
          </cell>
          <cell r="R28">
            <v>11.556000000000001</v>
          </cell>
          <cell r="T28">
            <v>10.272</v>
          </cell>
          <cell r="V28">
            <v>10.272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Instructions"/>
      <sheetName val="1. Rate Increase Checklist"/>
      <sheetName val="2. Fiscal Impact Summary"/>
      <sheetName val="3. Proposed Provider Rates"/>
      <sheetName val="4. Rate Summary Analysis"/>
      <sheetName val="5. Fiscal Impact Calculations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9">
          <cell r="I9">
            <v>36</v>
          </cell>
          <cell r="K9">
            <v>32.33</v>
          </cell>
        </row>
        <row r="10">
          <cell r="I10">
            <v>32</v>
          </cell>
          <cell r="K10">
            <v>27.2</v>
          </cell>
        </row>
        <row r="11">
          <cell r="I11">
            <v>27.2</v>
          </cell>
          <cell r="K11">
            <v>27.2</v>
          </cell>
        </row>
        <row r="12">
          <cell r="I12">
            <v>25</v>
          </cell>
          <cell r="K12">
            <v>22.5</v>
          </cell>
        </row>
        <row r="13">
          <cell r="I13">
            <v>25</v>
          </cell>
          <cell r="K13">
            <v>20.78</v>
          </cell>
        </row>
        <row r="14">
          <cell r="I14">
            <v>25</v>
          </cell>
          <cell r="K14">
            <v>20.782499999999999</v>
          </cell>
        </row>
        <row r="16">
          <cell r="I16">
            <v>36</v>
          </cell>
          <cell r="K16">
            <v>32.33</v>
          </cell>
        </row>
        <row r="22">
          <cell r="G22">
            <v>40</v>
          </cell>
          <cell r="R22">
            <v>32</v>
          </cell>
          <cell r="T22">
            <v>32</v>
          </cell>
          <cell r="V22">
            <v>32</v>
          </cell>
        </row>
        <row r="23">
          <cell r="G23">
            <v>36</v>
          </cell>
          <cell r="R23">
            <v>28</v>
          </cell>
          <cell r="T23">
            <v>26</v>
          </cell>
          <cell r="V23">
            <v>22.1</v>
          </cell>
        </row>
        <row r="24">
          <cell r="G24">
            <v>31</v>
          </cell>
          <cell r="R24">
            <v>27</v>
          </cell>
          <cell r="T24">
            <v>24</v>
          </cell>
          <cell r="V24">
            <v>20.399999999999999</v>
          </cell>
        </row>
        <row r="25">
          <cell r="G25">
            <v>28</v>
          </cell>
          <cell r="R25">
            <v>25</v>
          </cell>
          <cell r="T25">
            <v>24</v>
          </cell>
          <cell r="V25">
            <v>18</v>
          </cell>
        </row>
        <row r="26">
          <cell r="G26">
            <v>27</v>
          </cell>
          <cell r="R26">
            <v>25</v>
          </cell>
          <cell r="T26">
            <v>24</v>
          </cell>
          <cell r="V26">
            <v>18</v>
          </cell>
        </row>
        <row r="27">
          <cell r="G27">
            <v>27</v>
          </cell>
          <cell r="R27">
            <v>20</v>
          </cell>
          <cell r="T27">
            <v>24</v>
          </cell>
          <cell r="V27">
            <v>18</v>
          </cell>
        </row>
        <row r="28">
          <cell r="G28">
            <v>19.260000000000002</v>
          </cell>
          <cell r="I28">
            <v>15.407999999999999</v>
          </cell>
          <cell r="K28">
            <v>15.407999999999999</v>
          </cell>
          <cell r="R28">
            <v>12.947999999999999</v>
          </cell>
          <cell r="T28">
            <v>13.092000000000001</v>
          </cell>
          <cell r="V28">
            <v>13.092000000000001</v>
          </cell>
        </row>
        <row r="29">
          <cell r="G29">
            <v>40</v>
          </cell>
          <cell r="R29">
            <v>32</v>
          </cell>
          <cell r="T29">
            <v>32</v>
          </cell>
          <cell r="V29">
            <v>32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CCDC-B167-4948-8052-0298C72EE482}">
  <dimension ref="A1:L113"/>
  <sheetViews>
    <sheetView tabSelected="1" workbookViewId="0">
      <selection activeCell="K2" sqref="K2:K113"/>
    </sheetView>
  </sheetViews>
  <sheetFormatPr defaultRowHeight="14.5" x14ac:dyDescent="0.35"/>
  <cols>
    <col min="1" max="1" width="29.81640625" bestFit="1" customWidth="1"/>
    <col min="2" max="2" width="23.1796875" bestFit="1" customWidth="1"/>
    <col min="3" max="3" width="8.36328125" customWidth="1"/>
    <col min="4" max="4" width="18.54296875" bestFit="1" customWidth="1"/>
    <col min="5" max="5" width="9.08984375" customWidth="1"/>
    <col min="6" max="6" width="7.90625" customWidth="1"/>
    <col min="7" max="8" width="8.90625" customWidth="1"/>
    <col min="9" max="9" width="7.90625" customWidth="1"/>
    <col min="10" max="10" width="9.6328125" customWidth="1"/>
    <col min="11" max="12" width="8.90625" customWidth="1"/>
  </cols>
  <sheetData>
    <row r="1" spans="1:12" ht="43.5" x14ac:dyDescent="0.35">
      <c r="A1" s="22" t="s">
        <v>76</v>
      </c>
      <c r="B1" s="22" t="s">
        <v>77</v>
      </c>
      <c r="C1" s="22" t="s">
        <v>78</v>
      </c>
      <c r="D1" s="22" t="s">
        <v>79</v>
      </c>
      <c r="E1" s="22" t="s">
        <v>80</v>
      </c>
      <c r="F1" s="23" t="s">
        <v>81</v>
      </c>
      <c r="G1" s="22" t="s">
        <v>99</v>
      </c>
      <c r="H1" s="22" t="s">
        <v>100</v>
      </c>
      <c r="I1" s="22" t="s">
        <v>101</v>
      </c>
      <c r="J1" s="22" t="s">
        <v>102</v>
      </c>
      <c r="K1" s="22" t="s">
        <v>103</v>
      </c>
      <c r="L1" s="22" t="s">
        <v>104</v>
      </c>
    </row>
    <row r="2" spans="1:12" x14ac:dyDescent="0.35">
      <c r="A2" s="24" t="s">
        <v>98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 s="25">
        <f>Baker!$G$9*5</f>
        <v>135.1</v>
      </c>
      <c r="H2" s="25">
        <f>Bradford!$G$9*5</f>
        <v>200</v>
      </c>
      <c r="I2" s="25">
        <f>Clay!$G$9*5</f>
        <v>200</v>
      </c>
      <c r="J2" s="25">
        <f>Nassau!$G$9*5</f>
        <v>185</v>
      </c>
      <c r="K2" s="25">
        <f>Putnam!$G$9*5</f>
        <v>157.05000000000001</v>
      </c>
      <c r="L2" s="25">
        <f>St.Johns!$G$9*5</f>
        <v>265</v>
      </c>
    </row>
    <row r="3" spans="1:12" x14ac:dyDescent="0.35">
      <c r="A3" s="24" t="s">
        <v>98</v>
      </c>
      <c r="B3" t="s">
        <v>82</v>
      </c>
      <c r="C3" t="s">
        <v>83</v>
      </c>
      <c r="D3" t="s">
        <v>34</v>
      </c>
      <c r="E3" t="s">
        <v>85</v>
      </c>
      <c r="F3" t="s">
        <v>86</v>
      </c>
      <c r="G3" s="25">
        <f>(Baker!$G$9+Baker!$H$9)*5</f>
        <v>162.12</v>
      </c>
      <c r="H3" s="25">
        <f>(Bradford!$G$9+Bradford!$H$9)*5</f>
        <v>240</v>
      </c>
      <c r="I3" s="25">
        <f>(Clay!$G$9+Clay!$H$9)*5</f>
        <v>240</v>
      </c>
      <c r="J3" s="25">
        <f>(Nassau!$G$9+Nassau!$H$9)*5</f>
        <v>222</v>
      </c>
      <c r="K3" s="25">
        <f>(Putnam!$G$9+Putnam!$H$9)*5</f>
        <v>188.46</v>
      </c>
      <c r="L3" s="25">
        <f>(St.Johns!$G$9+St.Johns!$H$9)*5</f>
        <v>318</v>
      </c>
    </row>
    <row r="4" spans="1:12" x14ac:dyDescent="0.35">
      <c r="A4" s="24" t="s">
        <v>98</v>
      </c>
      <c r="B4" t="s">
        <v>87</v>
      </c>
      <c r="C4" t="s">
        <v>83</v>
      </c>
      <c r="D4" t="s">
        <v>84</v>
      </c>
      <c r="E4" t="s">
        <v>85</v>
      </c>
      <c r="F4" t="s">
        <v>86</v>
      </c>
      <c r="G4" s="25">
        <f>Baker!$I$9*5</f>
        <v>180</v>
      </c>
      <c r="H4" s="25">
        <f>Bradford!$I$9*5</f>
        <v>180</v>
      </c>
      <c r="I4" s="25">
        <f>Clay!$I$9*5</f>
        <v>180</v>
      </c>
      <c r="J4" s="25">
        <f>Nassau!$I$9*5</f>
        <v>180</v>
      </c>
      <c r="K4" s="25">
        <f>Putnam!$I$9*5</f>
        <v>180</v>
      </c>
      <c r="L4" s="25">
        <f>St.Johns!$I$9*5</f>
        <v>180</v>
      </c>
    </row>
    <row r="5" spans="1:12" x14ac:dyDescent="0.35">
      <c r="A5" s="24" t="s">
        <v>98</v>
      </c>
      <c r="B5" t="s">
        <v>87</v>
      </c>
      <c r="C5" t="s">
        <v>83</v>
      </c>
      <c r="D5" t="s">
        <v>34</v>
      </c>
      <c r="E5" t="s">
        <v>85</v>
      </c>
      <c r="F5" t="s">
        <v>86</v>
      </c>
      <c r="G5" s="25">
        <f>(Baker!$I$9+Baker!$J$9)*5</f>
        <v>216</v>
      </c>
      <c r="H5" s="25">
        <f>(Bradford!$I$9+Bradford!$J$9)*5</f>
        <v>216</v>
      </c>
      <c r="I5" s="25">
        <f>(Clay!$I$9+Clay!$J$9)*5</f>
        <v>216</v>
      </c>
      <c r="J5" s="25">
        <f>(Nassau!$I$9+Nassau!$J$9)*5</f>
        <v>216</v>
      </c>
      <c r="K5" s="25">
        <f>(Putnam!$I$9+Putnam!$J$9)*5</f>
        <v>216</v>
      </c>
      <c r="L5" s="25">
        <f>(St.Johns!$I$9+St.Johns!$J$9)*5</f>
        <v>216</v>
      </c>
    </row>
    <row r="6" spans="1:12" x14ac:dyDescent="0.35">
      <c r="A6" s="24" t="s">
        <v>98</v>
      </c>
      <c r="B6" t="s">
        <v>88</v>
      </c>
      <c r="C6" t="s">
        <v>83</v>
      </c>
      <c r="D6" t="s">
        <v>84</v>
      </c>
      <c r="E6" t="s">
        <v>85</v>
      </c>
      <c r="F6" t="s">
        <v>86</v>
      </c>
      <c r="G6" s="25">
        <f>Baker!$K$9*5</f>
        <v>175</v>
      </c>
      <c r="H6" s="25">
        <f>Bradford!$K$9*5</f>
        <v>175</v>
      </c>
      <c r="I6" s="25">
        <f>Clay!$K$9*5</f>
        <v>161.64999999999998</v>
      </c>
      <c r="J6" s="25">
        <f>Nassau!$K$9*5</f>
        <v>175</v>
      </c>
      <c r="K6" s="25">
        <f>Putnam!$K$9*5</f>
        <v>117.15</v>
      </c>
      <c r="L6" s="25">
        <f>St.Johns!$K$9*5</f>
        <v>150</v>
      </c>
    </row>
    <row r="7" spans="1:12" x14ac:dyDescent="0.35">
      <c r="A7" s="24" t="s">
        <v>98</v>
      </c>
      <c r="B7" t="s">
        <v>88</v>
      </c>
      <c r="C7" t="s">
        <v>83</v>
      </c>
      <c r="D7" t="s">
        <v>34</v>
      </c>
      <c r="E7" t="s">
        <v>85</v>
      </c>
      <c r="F7" t="s">
        <v>86</v>
      </c>
      <c r="G7" s="25">
        <f>(Baker!$K$9+Baker!$L$9)*5</f>
        <v>210</v>
      </c>
      <c r="H7" s="25">
        <f>(Bradford!$K$9+Bradford!$L$9)*5</f>
        <v>210</v>
      </c>
      <c r="I7" s="25">
        <f>(Clay!$K$9+Clay!$L$9)*5</f>
        <v>193.98</v>
      </c>
      <c r="J7" s="25">
        <f>(Nassau!$K$9+Nassau!$L$9)*5</f>
        <v>210</v>
      </c>
      <c r="K7" s="25">
        <f>(Putnam!$K$9+Putnam!$L$9)*5</f>
        <v>140.57999999999998</v>
      </c>
      <c r="L7" s="25">
        <f>(St.Johns!$K$9+St.Johns!$L$9)*5</f>
        <v>180</v>
      </c>
    </row>
    <row r="8" spans="1:12" x14ac:dyDescent="0.35">
      <c r="A8" s="24" t="s">
        <v>98</v>
      </c>
      <c r="B8" t="s">
        <v>89</v>
      </c>
      <c r="C8" t="s">
        <v>83</v>
      </c>
      <c r="D8" t="s">
        <v>84</v>
      </c>
      <c r="E8" t="s">
        <v>85</v>
      </c>
      <c r="F8" t="s">
        <v>86</v>
      </c>
      <c r="G8" s="25">
        <f>Baker!$M$9*5</f>
        <v>0</v>
      </c>
      <c r="H8" s="25">
        <f>Bradford!$M$9*5</f>
        <v>0</v>
      </c>
      <c r="I8" s="25">
        <f>Clay!$M$9*5</f>
        <v>0</v>
      </c>
      <c r="J8" s="25">
        <f>Nassau!$M$9*5</f>
        <v>0</v>
      </c>
      <c r="K8" s="25">
        <f>Putnam!$M$9*5</f>
        <v>0</v>
      </c>
      <c r="L8" s="25">
        <f>St.Johns!$M$9*5</f>
        <v>0</v>
      </c>
    </row>
    <row r="9" spans="1:12" x14ac:dyDescent="0.35">
      <c r="A9" s="24" t="s">
        <v>98</v>
      </c>
      <c r="B9" t="s">
        <v>82</v>
      </c>
      <c r="C9" t="s">
        <v>90</v>
      </c>
      <c r="D9" t="s">
        <v>84</v>
      </c>
      <c r="E9" t="s">
        <v>85</v>
      </c>
      <c r="F9" t="s">
        <v>86</v>
      </c>
      <c r="G9" s="25">
        <f>Baker!$G$10*5</f>
        <v>125</v>
      </c>
      <c r="H9" s="25">
        <f>Bradford!$G$10*5</f>
        <v>110</v>
      </c>
      <c r="I9" s="25">
        <f>Clay!$G$10*5</f>
        <v>180</v>
      </c>
      <c r="J9" s="25">
        <f>Nassau!$G$10*5</f>
        <v>165</v>
      </c>
      <c r="K9" s="25">
        <f>Putnam!$G$10*5</f>
        <v>140.1</v>
      </c>
      <c r="L9" s="25">
        <f>St.Johns!$G$10*5</f>
        <v>215</v>
      </c>
    </row>
    <row r="10" spans="1:12" x14ac:dyDescent="0.35">
      <c r="A10" s="24" t="s">
        <v>98</v>
      </c>
      <c r="B10" t="s">
        <v>82</v>
      </c>
      <c r="C10" t="s">
        <v>90</v>
      </c>
      <c r="D10" t="s">
        <v>34</v>
      </c>
      <c r="E10" t="s">
        <v>85</v>
      </c>
      <c r="F10" t="s">
        <v>86</v>
      </c>
      <c r="G10" s="25">
        <f>(Baker!$G$10+Baker!$H$10)*5</f>
        <v>150</v>
      </c>
      <c r="H10" s="25">
        <f>(Bradford!$G$10+Bradford!$H$10)*5</f>
        <v>132</v>
      </c>
      <c r="I10" s="25">
        <f>(Clay!$G$10+Clay!$H$10)*5</f>
        <v>216</v>
      </c>
      <c r="J10" s="25">
        <f>(Nassau!$G$10+Nassau!$H$10)*5</f>
        <v>198</v>
      </c>
      <c r="K10" s="25">
        <f>(Putnam!$G$10+Putnam!$H$10)*5</f>
        <v>168.12</v>
      </c>
      <c r="L10" s="25">
        <f>(St.Johns!$G$10+St.Johns!$H$10)*5</f>
        <v>258</v>
      </c>
    </row>
    <row r="11" spans="1:12" x14ac:dyDescent="0.35">
      <c r="A11" s="24" t="s">
        <v>98</v>
      </c>
      <c r="B11" t="s">
        <v>87</v>
      </c>
      <c r="C11" t="s">
        <v>90</v>
      </c>
      <c r="D11" t="s">
        <v>84</v>
      </c>
      <c r="E11" t="s">
        <v>85</v>
      </c>
      <c r="F11" t="s">
        <v>86</v>
      </c>
      <c r="G11" s="25">
        <f>Baker!$I$10*5</f>
        <v>136</v>
      </c>
      <c r="H11" s="25">
        <f>Bradford!$I$10*5</f>
        <v>136</v>
      </c>
      <c r="I11" s="25">
        <f>Clay!$I$10*5</f>
        <v>160</v>
      </c>
      <c r="J11" s="25">
        <f>Nassau!$I$10*5</f>
        <v>136</v>
      </c>
      <c r="K11" s="25">
        <f>Putnam!$I$10*5</f>
        <v>136</v>
      </c>
      <c r="L11" s="25">
        <f>St.Johns!$I$10*5</f>
        <v>136</v>
      </c>
    </row>
    <row r="12" spans="1:12" x14ac:dyDescent="0.35">
      <c r="A12" s="24" t="s">
        <v>98</v>
      </c>
      <c r="B12" t="s">
        <v>87</v>
      </c>
      <c r="C12" t="s">
        <v>90</v>
      </c>
      <c r="D12" t="s">
        <v>34</v>
      </c>
      <c r="E12" t="s">
        <v>85</v>
      </c>
      <c r="F12" t="s">
        <v>86</v>
      </c>
      <c r="G12" s="25">
        <f>(Baker!$I$10+Baker!$J$10)*5</f>
        <v>163.19999999999999</v>
      </c>
      <c r="H12" s="25">
        <f>(Bradford!$I$10+Bradford!$J$10)*5</f>
        <v>163.19999999999999</v>
      </c>
      <c r="I12" s="25">
        <f>(Clay!$I$10+Clay!$J$10)*5</f>
        <v>192</v>
      </c>
      <c r="J12" s="25">
        <f>(Nassau!$I$10+Nassau!$J$10)*5</f>
        <v>163.19999999999999</v>
      </c>
      <c r="K12" s="25">
        <f>(Putnam!$I$10+Putnam!$J$10)*5</f>
        <v>163.19999999999999</v>
      </c>
      <c r="L12" s="25">
        <f>(St.Johns!$I$10+St.Johns!$J$10)*5</f>
        <v>163.19999999999999</v>
      </c>
    </row>
    <row r="13" spans="1:12" x14ac:dyDescent="0.35">
      <c r="A13" s="24" t="s">
        <v>98</v>
      </c>
      <c r="B13" t="s">
        <v>88</v>
      </c>
      <c r="C13" t="s">
        <v>90</v>
      </c>
      <c r="D13" t="s">
        <v>84</v>
      </c>
      <c r="E13" t="s">
        <v>85</v>
      </c>
      <c r="F13" t="s">
        <v>86</v>
      </c>
      <c r="G13" s="25">
        <f>Baker!$K$10*5</f>
        <v>136</v>
      </c>
      <c r="H13" s="25">
        <f>Bradford!$K$10*5</f>
        <v>136</v>
      </c>
      <c r="I13" s="25">
        <f>Clay!$K$10*5</f>
        <v>136</v>
      </c>
      <c r="J13" s="25">
        <f>Nassau!$K$10*5</f>
        <v>136</v>
      </c>
      <c r="K13" s="25">
        <f>Putnam!$K$10*5</f>
        <v>99.5</v>
      </c>
      <c r="L13" s="25">
        <f>St.Johns!$K$10*5</f>
        <v>114.75</v>
      </c>
    </row>
    <row r="14" spans="1:12" x14ac:dyDescent="0.35">
      <c r="A14" s="24" t="s">
        <v>98</v>
      </c>
      <c r="B14" t="s">
        <v>88</v>
      </c>
      <c r="C14" t="s">
        <v>90</v>
      </c>
      <c r="D14" t="s">
        <v>34</v>
      </c>
      <c r="E14" t="s">
        <v>85</v>
      </c>
      <c r="F14" t="s">
        <v>86</v>
      </c>
      <c r="G14" s="25">
        <f>(Baker!$K$10+Baker!$L$10)*5</f>
        <v>163.19999999999999</v>
      </c>
      <c r="H14" s="25">
        <f>(Bradford!$K$10+Bradford!$L$10)*5</f>
        <v>163.19999999999999</v>
      </c>
      <c r="I14" s="25">
        <f>(Clay!$K$10+Clay!$L$10)*5</f>
        <v>163.19999999999999</v>
      </c>
      <c r="J14" s="25">
        <f>(Nassau!$K$10+Nassau!$L$10)*5</f>
        <v>163.19999999999999</v>
      </c>
      <c r="K14" s="25">
        <f>(Putnam!$K$10+Putnam!$L$10)*5</f>
        <v>119.39999999999999</v>
      </c>
      <c r="L14" s="25">
        <f>(St.Johns!$K$10+St.Johns!$L$10)*5</f>
        <v>137.69999999999999</v>
      </c>
    </row>
    <row r="15" spans="1:12" x14ac:dyDescent="0.35">
      <c r="A15" s="24" t="s">
        <v>98</v>
      </c>
      <c r="B15" t="s">
        <v>89</v>
      </c>
      <c r="C15" t="s">
        <v>90</v>
      </c>
      <c r="D15" t="s">
        <v>84</v>
      </c>
      <c r="E15" t="s">
        <v>85</v>
      </c>
      <c r="F15" t="s">
        <v>86</v>
      </c>
      <c r="G15" s="25">
        <f>Baker!$M$10*5</f>
        <v>0</v>
      </c>
      <c r="H15" s="25">
        <f>Bradford!$M$10*5</f>
        <v>0</v>
      </c>
      <c r="I15" s="25">
        <f>Clay!$M$10*5</f>
        <v>0</v>
      </c>
      <c r="J15" s="25">
        <f>Nassau!$M$10*5</f>
        <v>0</v>
      </c>
      <c r="K15" s="25">
        <f>Putnam!$M$10*5</f>
        <v>0</v>
      </c>
      <c r="L15" s="25">
        <f>St.Johns!$M$10*5</f>
        <v>0</v>
      </c>
    </row>
    <row r="16" spans="1:12" x14ac:dyDescent="0.35">
      <c r="A16" s="24" t="s">
        <v>98</v>
      </c>
      <c r="B16" t="s">
        <v>82</v>
      </c>
      <c r="C16" t="s">
        <v>91</v>
      </c>
      <c r="D16" t="s">
        <v>84</v>
      </c>
      <c r="E16" t="s">
        <v>85</v>
      </c>
      <c r="F16" t="s">
        <v>86</v>
      </c>
      <c r="G16" s="25">
        <f>Baker!$G$11*5</f>
        <v>115.1</v>
      </c>
      <c r="H16" s="25">
        <f>Bradford!$G$11*5</f>
        <v>110</v>
      </c>
      <c r="I16" s="25">
        <f>Clay!$G$11*5</f>
        <v>155</v>
      </c>
      <c r="J16" s="25">
        <f>Nassau!$G$11*5</f>
        <v>165</v>
      </c>
      <c r="K16" s="25">
        <f>Putnam!$G$11*5</f>
        <v>110</v>
      </c>
      <c r="L16" s="25">
        <f>St.Johns!$G$11*5</f>
        <v>204</v>
      </c>
    </row>
    <row r="17" spans="1:12" x14ac:dyDescent="0.35">
      <c r="A17" s="24" t="s">
        <v>98</v>
      </c>
      <c r="B17" t="s">
        <v>82</v>
      </c>
      <c r="C17" t="s">
        <v>91</v>
      </c>
      <c r="D17" t="s">
        <v>34</v>
      </c>
      <c r="E17" t="s">
        <v>85</v>
      </c>
      <c r="F17" t="s">
        <v>86</v>
      </c>
      <c r="G17" s="25">
        <f>(Baker!$G$11+Baker!$H$11)*5</f>
        <v>138.12</v>
      </c>
      <c r="H17" s="25">
        <f>(Bradford!$G$11+Bradford!$H$11)*5</f>
        <v>132</v>
      </c>
      <c r="I17" s="25">
        <f>(Clay!$G$11+Clay!$H$11)*5</f>
        <v>186</v>
      </c>
      <c r="J17" s="25">
        <f>(Nassau!$G$11+Nassau!$H$11)*5</f>
        <v>198</v>
      </c>
      <c r="K17" s="25">
        <f>(Putnam!$G$11+Putnam!$H$11)*5</f>
        <v>132</v>
      </c>
      <c r="L17" s="25">
        <f>(St.Johns!$G$11+St.Johns!$H$11)*5</f>
        <v>244.79999999999995</v>
      </c>
    </row>
    <row r="18" spans="1:12" x14ac:dyDescent="0.35">
      <c r="A18" s="24" t="s">
        <v>98</v>
      </c>
      <c r="B18" t="s">
        <v>87</v>
      </c>
      <c r="C18" t="s">
        <v>91</v>
      </c>
      <c r="D18" t="s">
        <v>84</v>
      </c>
      <c r="E18" t="s">
        <v>85</v>
      </c>
      <c r="F18" t="s">
        <v>86</v>
      </c>
      <c r="G18" s="25">
        <f>Baker!$I$11*5</f>
        <v>131.75</v>
      </c>
      <c r="H18" s="25">
        <f>Bradford!$I$11*5</f>
        <v>131.75</v>
      </c>
      <c r="I18" s="25">
        <f>Clay!$I$11*5</f>
        <v>136</v>
      </c>
      <c r="J18" s="25">
        <f>Nassau!$I$11*5</f>
        <v>131.75</v>
      </c>
      <c r="K18" s="25">
        <f>Putnam!$I$11*5</f>
        <v>131.75</v>
      </c>
      <c r="L18" s="25">
        <f>St.Johns!$I$11*5</f>
        <v>131.75</v>
      </c>
    </row>
    <row r="19" spans="1:12" x14ac:dyDescent="0.35">
      <c r="A19" s="24" t="s">
        <v>98</v>
      </c>
      <c r="B19" t="s">
        <v>87</v>
      </c>
      <c r="C19" t="s">
        <v>91</v>
      </c>
      <c r="D19" t="s">
        <v>34</v>
      </c>
      <c r="E19" t="s">
        <v>85</v>
      </c>
      <c r="F19" t="s">
        <v>86</v>
      </c>
      <c r="G19" s="25">
        <f>(Baker!$I$11+Baker!$J$11)*5</f>
        <v>158.1</v>
      </c>
      <c r="H19" s="25">
        <f>(Bradford!$I$11+Bradford!$J$11)*5</f>
        <v>158.1</v>
      </c>
      <c r="I19" s="25">
        <f>(Clay!$I$11+Clay!$J$11)*5</f>
        <v>163.19999999999999</v>
      </c>
      <c r="J19" s="25">
        <f>(Nassau!$I$11+Nassau!$J$11)*5</f>
        <v>158.1</v>
      </c>
      <c r="K19" s="25">
        <f>(Putnam!$I$11+Putnam!$J$11)*5</f>
        <v>158.1</v>
      </c>
      <c r="L19" s="25">
        <f>(St.Johns!$I$11+St.Johns!$J$11)*5</f>
        <v>158.1</v>
      </c>
    </row>
    <row r="20" spans="1:12" x14ac:dyDescent="0.35">
      <c r="A20" s="24" t="s">
        <v>98</v>
      </c>
      <c r="B20" t="s">
        <v>88</v>
      </c>
      <c r="C20" t="s">
        <v>91</v>
      </c>
      <c r="D20" t="s">
        <v>84</v>
      </c>
      <c r="E20" t="s">
        <v>85</v>
      </c>
      <c r="F20" t="s">
        <v>86</v>
      </c>
      <c r="G20" s="25">
        <f>Baker!$K$11*5</f>
        <v>127.5</v>
      </c>
      <c r="H20" s="25">
        <f>Bradford!$K$11*5</f>
        <v>127.5</v>
      </c>
      <c r="I20" s="25">
        <f>Clay!$K$11*5</f>
        <v>136</v>
      </c>
      <c r="J20" s="25">
        <f>Nassau!$K$11*5</f>
        <v>127.5</v>
      </c>
      <c r="K20" s="25">
        <f>Putnam!$K$11*5</f>
        <v>85.600000000000009</v>
      </c>
      <c r="L20" s="25">
        <f>St.Johns!$K$11*5</f>
        <v>114.75</v>
      </c>
    </row>
    <row r="21" spans="1:12" x14ac:dyDescent="0.35">
      <c r="A21" s="24" t="s">
        <v>98</v>
      </c>
      <c r="B21" t="s">
        <v>88</v>
      </c>
      <c r="C21" t="s">
        <v>91</v>
      </c>
      <c r="D21" t="s">
        <v>34</v>
      </c>
      <c r="E21" t="s">
        <v>85</v>
      </c>
      <c r="F21" t="s">
        <v>86</v>
      </c>
      <c r="G21" s="25">
        <f>(Baker!$K$11+Baker!$L$11)*5</f>
        <v>153</v>
      </c>
      <c r="H21" s="25">
        <f>(Bradford!$K$11+Bradford!$L$11)*5</f>
        <v>153</v>
      </c>
      <c r="I21" s="25">
        <f>(Clay!$K$11+Clay!$L$11)*5</f>
        <v>163.19999999999999</v>
      </c>
      <c r="J21" s="25">
        <f>(Nassau!$K$11+Nassau!$L$11)*5</f>
        <v>153</v>
      </c>
      <c r="K21" s="25">
        <f>(Putnam!$K$11+Putnam!$L$11)*5</f>
        <v>102.72</v>
      </c>
      <c r="L21" s="25">
        <f>(St.Johns!$K$11+St.Johns!$L$11)*5</f>
        <v>137.69999999999999</v>
      </c>
    </row>
    <row r="22" spans="1:12" x14ac:dyDescent="0.35">
      <c r="A22" s="24" t="s">
        <v>98</v>
      </c>
      <c r="B22" t="s">
        <v>89</v>
      </c>
      <c r="C22" t="s">
        <v>91</v>
      </c>
      <c r="D22" t="s">
        <v>84</v>
      </c>
      <c r="E22" t="s">
        <v>85</v>
      </c>
      <c r="F22" t="s">
        <v>86</v>
      </c>
      <c r="G22" s="25">
        <f>Baker!$M$11*5</f>
        <v>0</v>
      </c>
      <c r="H22" s="25">
        <f>Bradford!$M$11*5</f>
        <v>0</v>
      </c>
      <c r="I22" s="25">
        <f>Clay!$M$11*5</f>
        <v>0</v>
      </c>
      <c r="J22" s="25">
        <f>Nassau!$M$11*5</f>
        <v>0</v>
      </c>
      <c r="K22" s="25">
        <f>Putnam!$M$11*5</f>
        <v>0</v>
      </c>
      <c r="L22" s="25">
        <f>St.Johns!$M$11*5</f>
        <v>0</v>
      </c>
    </row>
    <row r="23" spans="1:12" x14ac:dyDescent="0.35">
      <c r="A23" s="24" t="s">
        <v>98</v>
      </c>
      <c r="B23" t="s">
        <v>82</v>
      </c>
      <c r="C23" t="s">
        <v>92</v>
      </c>
      <c r="D23" t="s">
        <v>84</v>
      </c>
      <c r="E23" t="s">
        <v>85</v>
      </c>
      <c r="F23" t="s">
        <v>86</v>
      </c>
      <c r="G23" s="25">
        <f>Baker!$G$12*5</f>
        <v>105</v>
      </c>
      <c r="H23" s="25">
        <f>Bradford!$G$12*5</f>
        <v>110</v>
      </c>
      <c r="I23" s="25">
        <f>Clay!$G$12*5</f>
        <v>140</v>
      </c>
      <c r="J23" s="25">
        <f>Nassau!$G$12*5</f>
        <v>125</v>
      </c>
      <c r="K23" s="25">
        <f>Putnam!$G$12*5</f>
        <v>100</v>
      </c>
      <c r="L23" s="25">
        <f>St.Johns!$G$12*5</f>
        <v>190</v>
      </c>
    </row>
    <row r="24" spans="1:12" x14ac:dyDescent="0.35">
      <c r="A24" s="24" t="s">
        <v>98</v>
      </c>
      <c r="B24" t="s">
        <v>82</v>
      </c>
      <c r="C24" t="s">
        <v>92</v>
      </c>
      <c r="D24" t="s">
        <v>34</v>
      </c>
      <c r="E24" t="s">
        <v>85</v>
      </c>
      <c r="F24" t="s">
        <v>86</v>
      </c>
      <c r="G24" s="25">
        <f>(Baker!$G$12+Baker!$H$12)*5</f>
        <v>126</v>
      </c>
      <c r="H24" s="25">
        <f>(Bradford!$G$12+Bradford!$H$12)*5</f>
        <v>132</v>
      </c>
      <c r="I24" s="25">
        <f>(Clay!$G$12+Clay!$H$12)*5</f>
        <v>168</v>
      </c>
      <c r="J24" s="25">
        <f>(Nassau!$G$12+Nassau!$H$12)*5</f>
        <v>150</v>
      </c>
      <c r="K24" s="25">
        <f>(Putnam!$G$12+Putnam!$H$12)*5</f>
        <v>120</v>
      </c>
      <c r="L24" s="25">
        <f>(St.Johns!$G$12+St.Johns!$H$12)*5</f>
        <v>228</v>
      </c>
    </row>
    <row r="25" spans="1:12" x14ac:dyDescent="0.35">
      <c r="A25" s="24" t="s">
        <v>98</v>
      </c>
      <c r="B25" t="s">
        <v>87</v>
      </c>
      <c r="C25" t="s">
        <v>92</v>
      </c>
      <c r="D25" t="s">
        <v>84</v>
      </c>
      <c r="E25" t="s">
        <v>85</v>
      </c>
      <c r="F25" t="s">
        <v>86</v>
      </c>
      <c r="G25" s="25">
        <f>Baker!$I$12*5</f>
        <v>112.5</v>
      </c>
      <c r="H25" s="25">
        <f>Bradford!$I$12*5</f>
        <v>112.5</v>
      </c>
      <c r="I25" s="25">
        <f>Clay!$I$12*5</f>
        <v>125</v>
      </c>
      <c r="J25" s="25">
        <f>Nassau!$I$12*5</f>
        <v>112.5</v>
      </c>
      <c r="K25" s="25">
        <f>Putnam!$I$12*5</f>
        <v>112.5</v>
      </c>
      <c r="L25" s="25">
        <f>St.Johns!$I$12*5</f>
        <v>112.5</v>
      </c>
    </row>
    <row r="26" spans="1:12" x14ac:dyDescent="0.35">
      <c r="A26" s="24" t="s">
        <v>98</v>
      </c>
      <c r="B26" t="s">
        <v>87</v>
      </c>
      <c r="C26" t="s">
        <v>92</v>
      </c>
      <c r="D26" t="s">
        <v>34</v>
      </c>
      <c r="E26" t="s">
        <v>85</v>
      </c>
      <c r="F26" t="s">
        <v>86</v>
      </c>
      <c r="G26" s="25">
        <f>(Baker!$I$12+Baker!$J$12)*5</f>
        <v>135</v>
      </c>
      <c r="H26" s="25">
        <f>(Bradford!$I$12+Bradford!$J$12)*5</f>
        <v>135</v>
      </c>
      <c r="I26" s="25">
        <f>(Clay!$I$12+Clay!$J$12)*5</f>
        <v>150</v>
      </c>
      <c r="J26" s="25">
        <f>(Nassau!$I$12+Nassau!$J$12)*5</f>
        <v>135</v>
      </c>
      <c r="K26" s="25">
        <f>(Putnam!$I$12+Putnam!$J$12)*5</f>
        <v>135</v>
      </c>
      <c r="L26" s="25">
        <f>(St.Johns!$I$12+St.Johns!$J$12)*5</f>
        <v>135</v>
      </c>
    </row>
    <row r="27" spans="1:12" x14ac:dyDescent="0.35">
      <c r="A27" s="24" t="s">
        <v>98</v>
      </c>
      <c r="B27" t="s">
        <v>88</v>
      </c>
      <c r="C27" t="s">
        <v>92</v>
      </c>
      <c r="D27" t="s">
        <v>84</v>
      </c>
      <c r="E27" t="s">
        <v>85</v>
      </c>
      <c r="F27" t="s">
        <v>86</v>
      </c>
      <c r="G27" s="25">
        <f>Baker!$K$12*5</f>
        <v>112.5</v>
      </c>
      <c r="H27" s="25">
        <f>Bradford!$K$12*5</f>
        <v>112.5</v>
      </c>
      <c r="I27" s="25">
        <f>Clay!$K$12*5</f>
        <v>112.5</v>
      </c>
      <c r="J27" s="25">
        <f>Nassau!$K$12*5</f>
        <v>112.5</v>
      </c>
      <c r="K27" s="25">
        <f>Putnam!$K$12*5</f>
        <v>80.25</v>
      </c>
      <c r="L27" s="25">
        <f>St.Johns!$K$12*5</f>
        <v>102.69999999999999</v>
      </c>
    </row>
    <row r="28" spans="1:12" x14ac:dyDescent="0.35">
      <c r="A28" s="24" t="s">
        <v>98</v>
      </c>
      <c r="B28" t="s">
        <v>88</v>
      </c>
      <c r="C28" t="s">
        <v>92</v>
      </c>
      <c r="D28" t="s">
        <v>34</v>
      </c>
      <c r="E28" t="s">
        <v>85</v>
      </c>
      <c r="F28" t="s">
        <v>86</v>
      </c>
      <c r="G28" s="25">
        <f>(Baker!$K$12+Baker!$L$12)*5</f>
        <v>135</v>
      </c>
      <c r="H28" s="25">
        <f>(Bradford!$K$12+Bradford!$L$12)*5</f>
        <v>135</v>
      </c>
      <c r="I28" s="25">
        <f>(Clay!$K$12+Clay!$L$12)*5</f>
        <v>135</v>
      </c>
      <c r="J28" s="25">
        <f>(Nassau!$K$12+Nassau!$L$12)*5</f>
        <v>135</v>
      </c>
      <c r="K28" s="25">
        <f>(Putnam!$K$12+Putnam!$L$12)*5</f>
        <v>96.300000000000011</v>
      </c>
      <c r="L28" s="25">
        <f>(St.Johns!$K$12+St.Johns!$L$12)*5</f>
        <v>123.24</v>
      </c>
    </row>
    <row r="29" spans="1:12" x14ac:dyDescent="0.35">
      <c r="A29" s="24" t="s">
        <v>98</v>
      </c>
      <c r="B29" t="s">
        <v>89</v>
      </c>
      <c r="C29" t="s">
        <v>92</v>
      </c>
      <c r="D29" t="s">
        <v>84</v>
      </c>
      <c r="E29" t="s">
        <v>85</v>
      </c>
      <c r="F29" t="s">
        <v>86</v>
      </c>
      <c r="G29" s="25">
        <f>Baker!$M$12*5</f>
        <v>0</v>
      </c>
      <c r="H29" s="25">
        <f>Bradford!$M$12*5</f>
        <v>0</v>
      </c>
      <c r="I29" s="25">
        <f>Clay!$M$12*5</f>
        <v>0</v>
      </c>
      <c r="J29" s="25">
        <f>Nassau!$M$12*5</f>
        <v>0</v>
      </c>
      <c r="K29" s="25">
        <f>Putnam!$M$12*5</f>
        <v>0</v>
      </c>
      <c r="L29" s="25">
        <f>St.Johns!$M$12*5</f>
        <v>0</v>
      </c>
    </row>
    <row r="30" spans="1:12" x14ac:dyDescent="0.35">
      <c r="A30" s="24" t="s">
        <v>98</v>
      </c>
      <c r="B30" t="s">
        <v>82</v>
      </c>
      <c r="C30" t="s">
        <v>93</v>
      </c>
      <c r="D30" t="s">
        <v>84</v>
      </c>
      <c r="E30" t="s">
        <v>85</v>
      </c>
      <c r="F30" t="s">
        <v>86</v>
      </c>
      <c r="G30" s="25">
        <f>Baker!$G$13*5</f>
        <v>105</v>
      </c>
      <c r="H30" s="25">
        <f>Bradford!$G$13*5</f>
        <v>110</v>
      </c>
      <c r="I30" s="25">
        <f>Clay!$G$13*5</f>
        <v>135</v>
      </c>
      <c r="J30" s="25">
        <f>Nassau!$G$13*5</f>
        <v>125</v>
      </c>
      <c r="K30" s="25">
        <f>Putnam!$G$13*5</f>
        <v>100</v>
      </c>
      <c r="L30" s="25">
        <f>St.Johns!$G$13*5</f>
        <v>175.5</v>
      </c>
    </row>
    <row r="31" spans="1:12" x14ac:dyDescent="0.35">
      <c r="A31" s="24" t="s">
        <v>98</v>
      </c>
      <c r="B31" t="s">
        <v>82</v>
      </c>
      <c r="C31" t="s">
        <v>93</v>
      </c>
      <c r="D31" t="s">
        <v>34</v>
      </c>
      <c r="E31" t="s">
        <v>85</v>
      </c>
      <c r="F31" t="s">
        <v>86</v>
      </c>
      <c r="G31" s="25">
        <f>(Baker!$G$13+Baker!$H$13)*5</f>
        <v>126</v>
      </c>
      <c r="H31" s="25">
        <f>(Bradford!$G$13+Bradford!$H$13)*5</f>
        <v>132</v>
      </c>
      <c r="I31" s="25">
        <f>(Clay!$G$13+Clay!$H$13)*5</f>
        <v>162</v>
      </c>
      <c r="J31" s="25">
        <f>(Nassau!$G$13+Nassau!$H$13)*5</f>
        <v>150</v>
      </c>
      <c r="K31" s="25">
        <f>(Putnam!$G$13+Putnam!$H$13)*5</f>
        <v>120</v>
      </c>
      <c r="L31" s="25">
        <f>(St.Johns!$G$13+St.Johns!$H$13)*5</f>
        <v>210.60000000000002</v>
      </c>
    </row>
    <row r="32" spans="1:12" x14ac:dyDescent="0.35">
      <c r="A32" s="24" t="s">
        <v>98</v>
      </c>
      <c r="B32" t="s">
        <v>87</v>
      </c>
      <c r="C32" t="s">
        <v>93</v>
      </c>
      <c r="D32" t="s">
        <v>84</v>
      </c>
      <c r="E32" t="s">
        <v>85</v>
      </c>
      <c r="F32" t="s">
        <v>86</v>
      </c>
      <c r="G32" s="25">
        <f>Baker!$I$13*5</f>
        <v>112.5</v>
      </c>
      <c r="H32" s="25">
        <f>Bradford!$I$13*5</f>
        <v>112.5</v>
      </c>
      <c r="I32" s="25">
        <f>Clay!$I$13*5</f>
        <v>125</v>
      </c>
      <c r="J32" s="25">
        <f>Nassau!$I$13*5</f>
        <v>112.5</v>
      </c>
      <c r="K32" s="25">
        <f>Putnam!$I$13*5</f>
        <v>112.5</v>
      </c>
      <c r="L32" s="25">
        <f>St.Johns!$I$13*5</f>
        <v>112.5</v>
      </c>
    </row>
    <row r="33" spans="1:12" x14ac:dyDescent="0.35">
      <c r="A33" s="24" t="s">
        <v>98</v>
      </c>
      <c r="B33" t="s">
        <v>87</v>
      </c>
      <c r="C33" t="s">
        <v>93</v>
      </c>
      <c r="D33" t="s">
        <v>34</v>
      </c>
      <c r="E33" t="s">
        <v>85</v>
      </c>
      <c r="F33" t="s">
        <v>86</v>
      </c>
      <c r="G33" s="25">
        <f>(Baker!$I$13+Baker!$J$13)*5</f>
        <v>135</v>
      </c>
      <c r="H33" s="25">
        <f>(Bradford!$I$13+Bradford!$J$13)*5</f>
        <v>135</v>
      </c>
      <c r="I33" s="25">
        <f>(Clay!$I$13+Clay!$J$13)*5</f>
        <v>150</v>
      </c>
      <c r="J33" s="25">
        <f>(Nassau!$I$13+Nassau!$J$13)*5</f>
        <v>135</v>
      </c>
      <c r="K33" s="25">
        <f>(Putnam!$I$13+Putnam!$J$13)*5</f>
        <v>135</v>
      </c>
      <c r="L33" s="25">
        <f>(St.Johns!$I$13+St.Johns!$J$13)*5</f>
        <v>135</v>
      </c>
    </row>
    <row r="34" spans="1:12" x14ac:dyDescent="0.35">
      <c r="A34" s="24" t="s">
        <v>98</v>
      </c>
      <c r="B34" t="s">
        <v>88</v>
      </c>
      <c r="C34" t="s">
        <v>93</v>
      </c>
      <c r="D34" t="s">
        <v>84</v>
      </c>
      <c r="E34" t="s">
        <v>85</v>
      </c>
      <c r="F34" t="s">
        <v>86</v>
      </c>
      <c r="G34" s="25">
        <f>Baker!$K$13*5</f>
        <v>105</v>
      </c>
      <c r="H34" s="25">
        <f>Bradford!$K$13*5</f>
        <v>105</v>
      </c>
      <c r="I34" s="25">
        <f>Clay!$K$13*5</f>
        <v>103.9</v>
      </c>
      <c r="J34" s="25">
        <f>Nassau!$K$13*5</f>
        <v>105</v>
      </c>
      <c r="K34" s="25">
        <f>Putnam!$K$13*5</f>
        <v>80.25</v>
      </c>
      <c r="L34" s="25">
        <f>St.Johns!$K$13*5</f>
        <v>94.149999999999991</v>
      </c>
    </row>
    <row r="35" spans="1:12" x14ac:dyDescent="0.35">
      <c r="A35" s="24" t="s">
        <v>98</v>
      </c>
      <c r="B35" t="s">
        <v>88</v>
      </c>
      <c r="C35" t="s">
        <v>93</v>
      </c>
      <c r="D35" t="s">
        <v>34</v>
      </c>
      <c r="E35" t="s">
        <v>85</v>
      </c>
      <c r="F35" t="s">
        <v>86</v>
      </c>
      <c r="G35" s="25">
        <f>(Baker!$K$13+Baker!$L$13)*5</f>
        <v>126</v>
      </c>
      <c r="H35" s="25">
        <f>(Bradford!$K$13+Bradford!$L$13)*5</f>
        <v>126</v>
      </c>
      <c r="I35" s="25">
        <f>(Clay!$K$13+Clay!$L$13)*5</f>
        <v>124.68</v>
      </c>
      <c r="J35" s="25">
        <f>(Nassau!$K$13+Nassau!$L$13)*5</f>
        <v>126</v>
      </c>
      <c r="K35" s="25">
        <f>(Putnam!$K$13+Putnam!$L$13)*5</f>
        <v>96.300000000000011</v>
      </c>
      <c r="L35" s="25">
        <f>(St.Johns!$K$13+St.Johns!$L$13)*5</f>
        <v>112.97999999999999</v>
      </c>
    </row>
    <row r="36" spans="1:12" x14ac:dyDescent="0.35">
      <c r="A36" s="24" t="s">
        <v>98</v>
      </c>
      <c r="B36" t="s">
        <v>89</v>
      </c>
      <c r="C36" t="s">
        <v>93</v>
      </c>
      <c r="D36" t="s">
        <v>84</v>
      </c>
      <c r="E36" t="s">
        <v>85</v>
      </c>
      <c r="F36" t="s">
        <v>86</v>
      </c>
      <c r="G36" s="25">
        <f>Baker!$M$13*5</f>
        <v>0</v>
      </c>
      <c r="H36" s="25">
        <f>Bradford!$M$13*5</f>
        <v>0</v>
      </c>
      <c r="I36" s="25">
        <f>Clay!$M$13*5</f>
        <v>0</v>
      </c>
      <c r="J36" s="25">
        <f>Nassau!$M$13*5</f>
        <v>0</v>
      </c>
      <c r="K36" s="25">
        <f>Putnam!$M$13*5</f>
        <v>0</v>
      </c>
      <c r="L36" s="25">
        <f>St.Johns!$M$13*5</f>
        <v>0</v>
      </c>
    </row>
    <row r="37" spans="1:12" x14ac:dyDescent="0.35">
      <c r="A37" s="24" t="s">
        <v>98</v>
      </c>
      <c r="B37" t="s">
        <v>82</v>
      </c>
      <c r="C37" t="s">
        <v>94</v>
      </c>
      <c r="D37" t="s">
        <v>84</v>
      </c>
      <c r="E37" t="s">
        <v>85</v>
      </c>
      <c r="F37" t="s">
        <v>86</v>
      </c>
      <c r="G37" s="25">
        <f>Baker!$G$14*5</f>
        <v>105</v>
      </c>
      <c r="H37" s="25">
        <f>Bradford!$G$14*5</f>
        <v>110</v>
      </c>
      <c r="I37" s="25">
        <f>Clay!$G$14*5</f>
        <v>135</v>
      </c>
      <c r="J37" s="25">
        <f>Nassau!$G$14*5</f>
        <v>135</v>
      </c>
      <c r="K37" s="25">
        <f>Putnam!$G$14*5</f>
        <v>100</v>
      </c>
      <c r="L37" s="25">
        <f>St.Johns!$G$14*5</f>
        <v>175.5</v>
      </c>
    </row>
    <row r="38" spans="1:12" x14ac:dyDescent="0.35">
      <c r="A38" s="24" t="s">
        <v>98</v>
      </c>
      <c r="B38" t="s">
        <v>82</v>
      </c>
      <c r="C38" t="s">
        <v>94</v>
      </c>
      <c r="D38" t="s">
        <v>34</v>
      </c>
      <c r="E38" t="s">
        <v>85</v>
      </c>
      <c r="F38" t="s">
        <v>86</v>
      </c>
      <c r="G38" s="25">
        <f>(Baker!$G$14+Baker!$H$14)*5</f>
        <v>126</v>
      </c>
      <c r="H38" s="25">
        <f>(Bradford!$G$14+Bradford!$H$14)*5</f>
        <v>132</v>
      </c>
      <c r="I38" s="25">
        <f>(Clay!$G$14+Clay!$H$14)*5</f>
        <v>162</v>
      </c>
      <c r="J38" s="25">
        <f>(Nassau!$G$14+Nassau!$H$14)*5</f>
        <v>162</v>
      </c>
      <c r="K38" s="25">
        <f>(Putnam!$G$14+Putnam!$H$14)*5</f>
        <v>120</v>
      </c>
      <c r="L38" s="25">
        <f>(St.Johns!$G$14+St.Johns!$H$14)*5</f>
        <v>210.60000000000002</v>
      </c>
    </row>
    <row r="39" spans="1:12" x14ac:dyDescent="0.35">
      <c r="A39" s="24" t="s">
        <v>98</v>
      </c>
      <c r="B39" t="s">
        <v>87</v>
      </c>
      <c r="C39" t="s">
        <v>94</v>
      </c>
      <c r="D39" t="s">
        <v>84</v>
      </c>
      <c r="E39" t="s">
        <v>85</v>
      </c>
      <c r="F39" t="s">
        <v>86</v>
      </c>
      <c r="G39" s="25">
        <f>Baker!$I$14*5</f>
        <v>105</v>
      </c>
      <c r="H39" s="25">
        <f>Bradford!$I$14*5</f>
        <v>105</v>
      </c>
      <c r="I39" s="25">
        <f>Clay!$I$14*5</f>
        <v>125</v>
      </c>
      <c r="J39" s="25">
        <f>Nassau!$I$14*5</f>
        <v>105</v>
      </c>
      <c r="K39" s="25">
        <f>Putnam!$I$14*5</f>
        <v>105</v>
      </c>
      <c r="L39" s="25">
        <f>St.Johns!$I$14*5</f>
        <v>105</v>
      </c>
    </row>
    <row r="40" spans="1:12" x14ac:dyDescent="0.35">
      <c r="A40" s="24" t="s">
        <v>98</v>
      </c>
      <c r="B40" t="s">
        <v>87</v>
      </c>
      <c r="C40" t="s">
        <v>94</v>
      </c>
      <c r="D40" t="s">
        <v>34</v>
      </c>
      <c r="E40" t="s">
        <v>85</v>
      </c>
      <c r="F40" t="s">
        <v>86</v>
      </c>
      <c r="G40" s="25">
        <f>(Baker!$I$14+Baker!$J$14)*5</f>
        <v>126</v>
      </c>
      <c r="H40" s="25">
        <f>(Bradford!$I$14+Bradford!$J$14)*5</f>
        <v>126</v>
      </c>
      <c r="I40" s="25">
        <f>(Clay!$I$14+Clay!$J$14)*5</f>
        <v>150</v>
      </c>
      <c r="J40" s="25">
        <f>(Nassau!$I$14+Nassau!$J$14)*5</f>
        <v>126</v>
      </c>
      <c r="K40" s="25">
        <f>(Putnam!$I$14+Putnam!$J$14)*5</f>
        <v>126</v>
      </c>
      <c r="L40" s="25">
        <f>(St.Johns!$I$14+St.Johns!$J$14)*5</f>
        <v>126</v>
      </c>
    </row>
    <row r="41" spans="1:12" x14ac:dyDescent="0.35">
      <c r="A41" s="24" t="s">
        <v>98</v>
      </c>
      <c r="B41" t="s">
        <v>88</v>
      </c>
      <c r="C41" t="s">
        <v>94</v>
      </c>
      <c r="D41" t="s">
        <v>84</v>
      </c>
      <c r="E41" t="s">
        <v>85</v>
      </c>
      <c r="F41" t="s">
        <v>86</v>
      </c>
      <c r="G41" s="25">
        <f>Baker!$K$14*5</f>
        <v>103.91249999999999</v>
      </c>
      <c r="H41" s="25">
        <f>Bradford!$K$14*5</f>
        <v>103.9</v>
      </c>
      <c r="I41" s="25">
        <f>Clay!$K$14*5</f>
        <v>103.91249999999999</v>
      </c>
      <c r="J41" s="25">
        <f>Nassau!$K$14*5</f>
        <v>103.91249999999999</v>
      </c>
      <c r="K41" s="25">
        <f>Putnam!$K$14*5</f>
        <v>80.25</v>
      </c>
      <c r="L41" s="25">
        <f>St.Johns!$K$14*5</f>
        <v>94.149999999999991</v>
      </c>
    </row>
    <row r="42" spans="1:12" x14ac:dyDescent="0.35">
      <c r="A42" s="24" t="s">
        <v>98</v>
      </c>
      <c r="B42" t="s">
        <v>88</v>
      </c>
      <c r="C42" t="s">
        <v>94</v>
      </c>
      <c r="D42" t="s">
        <v>34</v>
      </c>
      <c r="E42" t="s">
        <v>85</v>
      </c>
      <c r="F42" t="s">
        <v>86</v>
      </c>
      <c r="G42" s="25">
        <f>(Baker!$K$14+Baker!$L$14)*5</f>
        <v>124.69499999999999</v>
      </c>
      <c r="H42" s="25">
        <f>(Bradford!$K$14+Bradford!$L$14)*5</f>
        <v>124.68</v>
      </c>
      <c r="I42" s="25">
        <f>(Clay!$K$14+Clay!$L$14)*5</f>
        <v>124.69499999999999</v>
      </c>
      <c r="J42" s="25">
        <f>(Nassau!$K$14+Nassau!$L$14)*5</f>
        <v>124.69499999999999</v>
      </c>
      <c r="K42" s="25">
        <f>(Putnam!$K$14+Putnam!$L$14)*5</f>
        <v>96.300000000000011</v>
      </c>
      <c r="L42" s="25">
        <f>(St.Johns!$K$14+St.Johns!$L$14)*5</f>
        <v>112.97999999999999</v>
      </c>
    </row>
    <row r="43" spans="1:12" x14ac:dyDescent="0.35">
      <c r="A43" s="24" t="s">
        <v>98</v>
      </c>
      <c r="B43" t="s">
        <v>89</v>
      </c>
      <c r="C43" t="s">
        <v>94</v>
      </c>
      <c r="D43" t="s">
        <v>84</v>
      </c>
      <c r="E43" t="s">
        <v>85</v>
      </c>
      <c r="F43" t="s">
        <v>86</v>
      </c>
      <c r="G43" s="25">
        <f>Baker!$M$14*5</f>
        <v>0</v>
      </c>
      <c r="H43" s="25">
        <f>Bradford!$M$14*5</f>
        <v>0</v>
      </c>
      <c r="I43" s="25">
        <f>Clay!$M$14*5</f>
        <v>0</v>
      </c>
      <c r="J43" s="25">
        <f>Nassau!$M$14*5</f>
        <v>0</v>
      </c>
      <c r="K43" s="25">
        <f>Putnam!$M$14*5</f>
        <v>0</v>
      </c>
      <c r="L43" s="25">
        <f>St.Johns!$M$14*5</f>
        <v>0</v>
      </c>
    </row>
    <row r="44" spans="1:12" x14ac:dyDescent="0.35">
      <c r="A44" s="24" t="s">
        <v>98</v>
      </c>
      <c r="B44" t="s">
        <v>82</v>
      </c>
      <c r="C44" t="s">
        <v>95</v>
      </c>
      <c r="D44" t="s">
        <v>84</v>
      </c>
      <c r="E44" t="s">
        <v>85</v>
      </c>
      <c r="F44" t="s">
        <v>86</v>
      </c>
      <c r="G44" s="25">
        <f>Baker!$G$15*5</f>
        <v>77.039999999999992</v>
      </c>
      <c r="H44" s="25">
        <f>Bradford!$G$15*5</f>
        <v>77.039999999999992</v>
      </c>
      <c r="I44" s="25">
        <f>Clay!$G$15*5</f>
        <v>96.300000000000011</v>
      </c>
      <c r="J44" s="25">
        <f>Nassau!$G$15*5</f>
        <v>84.72</v>
      </c>
      <c r="K44" s="25">
        <f>Putnam!$G$15*5</f>
        <v>83.460000000000008</v>
      </c>
      <c r="L44" s="25">
        <f>St.Johns!$G$15*5</f>
        <v>122.28</v>
      </c>
    </row>
    <row r="45" spans="1:12" x14ac:dyDescent="0.35">
      <c r="A45" s="24" t="s">
        <v>98</v>
      </c>
      <c r="B45" t="s">
        <v>82</v>
      </c>
      <c r="C45" t="s">
        <v>95</v>
      </c>
      <c r="D45" t="s">
        <v>34</v>
      </c>
      <c r="E45" t="s">
        <v>85</v>
      </c>
      <c r="F45" t="s">
        <v>86</v>
      </c>
      <c r="G45" s="25">
        <f>(Baker!$G$15+Baker!$H$15)*5</f>
        <v>92.447999999999993</v>
      </c>
      <c r="H45" s="25">
        <f>(Bradford!$G$15+Bradford!$H$15)*5</f>
        <v>92.447999999999993</v>
      </c>
      <c r="I45" s="25">
        <f>(Clay!$G$15+Clay!$H$15)*5</f>
        <v>115.56</v>
      </c>
      <c r="J45" s="25">
        <f>(Nassau!$G$15+Nassau!$H$15)*5</f>
        <v>101.66399999999999</v>
      </c>
      <c r="K45" s="25">
        <f>(Putnam!$G$15+Putnam!$H$15)*5</f>
        <v>100.152</v>
      </c>
      <c r="L45" s="25">
        <f>(St.Johns!$G$15+St.Johns!$H$15)*5</f>
        <v>146.73599999999999</v>
      </c>
    </row>
    <row r="46" spans="1:12" x14ac:dyDescent="0.35">
      <c r="A46" s="24" t="s">
        <v>98</v>
      </c>
      <c r="B46" t="s">
        <v>87</v>
      </c>
      <c r="C46" t="s">
        <v>95</v>
      </c>
      <c r="D46" t="s">
        <v>84</v>
      </c>
      <c r="E46" t="s">
        <v>85</v>
      </c>
      <c r="F46" t="s">
        <v>86</v>
      </c>
      <c r="G46" s="25">
        <f>Baker!$I$15*5</f>
        <v>77.039999999999992</v>
      </c>
      <c r="H46" s="25">
        <f>Bradford!$I$15*5</f>
        <v>77.039999999999992</v>
      </c>
      <c r="I46" s="25">
        <f>Clay!$I$15*5</f>
        <v>77.039999999999992</v>
      </c>
      <c r="J46" s="25">
        <f>Nassau!$I$15*5</f>
        <v>77.039999999999992</v>
      </c>
      <c r="K46" s="25">
        <f>Putnam!$I$15*5</f>
        <v>83.460000000000008</v>
      </c>
      <c r="L46" s="25">
        <f>St.Johns!$I$15*5</f>
        <v>92.460000000000008</v>
      </c>
    </row>
    <row r="47" spans="1:12" x14ac:dyDescent="0.35">
      <c r="A47" s="24" t="s">
        <v>98</v>
      </c>
      <c r="B47" t="s">
        <v>87</v>
      </c>
      <c r="C47" t="s">
        <v>95</v>
      </c>
      <c r="D47" t="s">
        <v>34</v>
      </c>
      <c r="E47" t="s">
        <v>85</v>
      </c>
      <c r="F47" t="s">
        <v>86</v>
      </c>
      <c r="G47" s="25">
        <f>(Baker!$I$15+Baker!$J$15)*5</f>
        <v>92.447999999999993</v>
      </c>
      <c r="H47" s="25">
        <f>(Bradford!$I$15+Bradford!$J$15)*5</f>
        <v>92.447999999999993</v>
      </c>
      <c r="I47" s="25">
        <f>(Clay!$I$15+Clay!$J$15)*5</f>
        <v>92.447999999999993</v>
      </c>
      <c r="J47" s="25">
        <f>(Nassau!$I$15+Nassau!$J$15)*5</f>
        <v>92.447999999999993</v>
      </c>
      <c r="K47" s="25">
        <f>(Putnam!$I$15+Putnam!$J$15)*5</f>
        <v>100.152</v>
      </c>
      <c r="L47" s="25">
        <f>(St.Johns!$I$15+St.Johns!$J$15)*5</f>
        <v>110.952</v>
      </c>
    </row>
    <row r="48" spans="1:12" x14ac:dyDescent="0.35">
      <c r="A48" s="24" t="s">
        <v>98</v>
      </c>
      <c r="B48" t="s">
        <v>88</v>
      </c>
      <c r="C48" t="s">
        <v>95</v>
      </c>
      <c r="D48" t="s">
        <v>84</v>
      </c>
      <c r="E48" t="s">
        <v>85</v>
      </c>
      <c r="F48" t="s">
        <v>86</v>
      </c>
      <c r="G48" s="25">
        <f>Baker!$K$15*5</f>
        <v>77.039999999999992</v>
      </c>
      <c r="H48" s="25">
        <f>Bradford!$K$15*5</f>
        <v>77.039999999999992</v>
      </c>
      <c r="I48" s="25">
        <f>Clay!$K$15*5</f>
        <v>77.039999999999992</v>
      </c>
      <c r="J48" s="25">
        <f>Nassau!$K$15*5</f>
        <v>77.039999999999992</v>
      </c>
      <c r="K48" s="25">
        <f>Putnam!$K$15*5</f>
        <v>83.460000000000008</v>
      </c>
      <c r="L48" s="25">
        <f>St.Johns!$K$15*5</f>
        <v>92.460000000000008</v>
      </c>
    </row>
    <row r="49" spans="1:12" x14ac:dyDescent="0.35">
      <c r="A49" s="24" t="s">
        <v>98</v>
      </c>
      <c r="B49" t="s">
        <v>88</v>
      </c>
      <c r="C49" t="s">
        <v>95</v>
      </c>
      <c r="D49" t="s">
        <v>34</v>
      </c>
      <c r="E49" t="s">
        <v>85</v>
      </c>
      <c r="F49" t="s">
        <v>86</v>
      </c>
      <c r="G49" s="25">
        <f>(Baker!$K$15+Baker!$L$15)*5</f>
        <v>92.447999999999993</v>
      </c>
      <c r="H49" s="25">
        <f>(Bradford!$K$15+Bradford!$L$15)*5</f>
        <v>92.447999999999993</v>
      </c>
      <c r="I49" s="25">
        <f>(Clay!$K$15+Clay!$L$15)*5</f>
        <v>92.447999999999993</v>
      </c>
      <c r="J49" s="25">
        <f>(Nassau!$K$15+Nassau!$L$15)*5</f>
        <v>92.447999999999993</v>
      </c>
      <c r="K49" s="25">
        <f>(Putnam!$K$15+Putnam!$L$15)*5</f>
        <v>100.152</v>
      </c>
      <c r="L49" s="25">
        <f>(St.Johns!$K$15+St.Johns!$L$15)*5</f>
        <v>110.952</v>
      </c>
    </row>
    <row r="50" spans="1:12" x14ac:dyDescent="0.35">
      <c r="A50" s="24" t="s">
        <v>98</v>
      </c>
      <c r="B50" t="s">
        <v>89</v>
      </c>
      <c r="C50" t="s">
        <v>95</v>
      </c>
      <c r="D50" t="s">
        <v>84</v>
      </c>
      <c r="E50" t="s">
        <v>85</v>
      </c>
      <c r="F50" t="s">
        <v>86</v>
      </c>
      <c r="G50" s="25">
        <f>Baker!$M$15*5</f>
        <v>0</v>
      </c>
      <c r="H50" s="25">
        <f>Bradford!$M$15*5</f>
        <v>0</v>
      </c>
      <c r="I50" s="25">
        <f>Clay!$M$15*5</f>
        <v>0</v>
      </c>
      <c r="J50" s="25">
        <f>Nassau!$M$15*5</f>
        <v>0</v>
      </c>
      <c r="K50" s="25">
        <f>Putnam!$M$15*5</f>
        <v>0</v>
      </c>
      <c r="L50" s="25">
        <f>St.Johns!$M$15*5</f>
        <v>0</v>
      </c>
    </row>
    <row r="51" spans="1:12" x14ac:dyDescent="0.35">
      <c r="A51" s="24" t="s">
        <v>98</v>
      </c>
      <c r="B51" t="s">
        <v>82</v>
      </c>
      <c r="C51" t="s">
        <v>96</v>
      </c>
      <c r="D51" t="s">
        <v>84</v>
      </c>
      <c r="E51" t="s">
        <v>85</v>
      </c>
      <c r="F51" t="s">
        <v>86</v>
      </c>
      <c r="G51" s="25">
        <f>Baker!$G$16*5</f>
        <v>135.1</v>
      </c>
      <c r="H51" s="25">
        <f>Bradford!$G$16*5</f>
        <v>200</v>
      </c>
      <c r="I51" s="25">
        <f>Clay!$G$16*5</f>
        <v>200</v>
      </c>
      <c r="J51" s="25">
        <f>Nassau!$G$16*5</f>
        <v>185</v>
      </c>
      <c r="K51" s="25">
        <f>Putnam!$G$16*5</f>
        <v>157.05000000000001</v>
      </c>
      <c r="L51" s="25">
        <f>St.Johns!$G$16*5</f>
        <v>265</v>
      </c>
    </row>
    <row r="52" spans="1:12" x14ac:dyDescent="0.35">
      <c r="A52" s="24" t="s">
        <v>98</v>
      </c>
      <c r="B52" t="s">
        <v>82</v>
      </c>
      <c r="C52" t="s">
        <v>96</v>
      </c>
      <c r="D52" t="s">
        <v>34</v>
      </c>
      <c r="E52" t="s">
        <v>85</v>
      </c>
      <c r="F52" t="s">
        <v>86</v>
      </c>
      <c r="G52" s="25">
        <f>(Baker!$G$16+Baker!$H$16)*5</f>
        <v>162.12</v>
      </c>
      <c r="H52" s="25">
        <f>(Bradford!$G$16+Bradford!$H$16)*5</f>
        <v>240</v>
      </c>
      <c r="I52" s="25">
        <f>(Clay!$G$16+Clay!$H$16)*5</f>
        <v>240</v>
      </c>
      <c r="J52" s="25">
        <f>(Nassau!$G$16+Nassau!$H$16)*5</f>
        <v>222</v>
      </c>
      <c r="K52" s="25">
        <f>(Putnam!$G$16+Putnam!$H$16)*5</f>
        <v>188.46</v>
      </c>
      <c r="L52" s="25">
        <f>(St.Johns!$G$16+St.Johns!$H$16)*5</f>
        <v>318</v>
      </c>
    </row>
    <row r="53" spans="1:12" x14ac:dyDescent="0.35">
      <c r="A53" s="24" t="s">
        <v>98</v>
      </c>
      <c r="B53" t="s">
        <v>87</v>
      </c>
      <c r="C53" t="s">
        <v>96</v>
      </c>
      <c r="D53" t="s">
        <v>84</v>
      </c>
      <c r="E53" t="s">
        <v>85</v>
      </c>
      <c r="F53" t="s">
        <v>86</v>
      </c>
      <c r="G53" s="25">
        <f>Baker!$I$16*5</f>
        <v>180</v>
      </c>
      <c r="H53" s="25">
        <f>Bradford!$I$16*5</f>
        <v>180</v>
      </c>
      <c r="I53" s="25">
        <f>Clay!$I$16*5</f>
        <v>180</v>
      </c>
      <c r="J53" s="25">
        <f>Nassau!$I$16*5</f>
        <v>180</v>
      </c>
      <c r="K53" s="25">
        <f>Putnam!$I$16*5</f>
        <v>180</v>
      </c>
      <c r="L53" s="25">
        <f>St.Johns!$I$16*5</f>
        <v>180</v>
      </c>
    </row>
    <row r="54" spans="1:12" x14ac:dyDescent="0.35">
      <c r="A54" s="24" t="s">
        <v>98</v>
      </c>
      <c r="B54" t="s">
        <v>87</v>
      </c>
      <c r="C54" t="s">
        <v>96</v>
      </c>
      <c r="D54" t="s">
        <v>34</v>
      </c>
      <c r="E54" t="s">
        <v>85</v>
      </c>
      <c r="F54" t="s">
        <v>86</v>
      </c>
      <c r="G54" s="25">
        <f>(Baker!$I$16+Baker!$J$16)*5</f>
        <v>216</v>
      </c>
      <c r="H54" s="25">
        <f>(Bradford!$I$16+Bradford!$J$16)*5</f>
        <v>216</v>
      </c>
      <c r="I54" s="25">
        <f>(Clay!$I$16+Clay!$J$16)*5</f>
        <v>216</v>
      </c>
      <c r="J54" s="25">
        <f>(Nassau!$I$16+Nassau!$J$16)*5</f>
        <v>216</v>
      </c>
      <c r="K54" s="25">
        <f>(Putnam!$I$16+Putnam!$J$16)*5</f>
        <v>216</v>
      </c>
      <c r="L54" s="25">
        <f>(St.Johns!$I$16+St.Johns!$J$16)*5</f>
        <v>216</v>
      </c>
    </row>
    <row r="55" spans="1:12" x14ac:dyDescent="0.35">
      <c r="A55" s="24" t="s">
        <v>98</v>
      </c>
      <c r="B55" t="s">
        <v>88</v>
      </c>
      <c r="C55" t="s">
        <v>96</v>
      </c>
      <c r="D55" t="s">
        <v>84</v>
      </c>
      <c r="E55" t="s">
        <v>85</v>
      </c>
      <c r="F55" t="s">
        <v>86</v>
      </c>
      <c r="G55" s="25">
        <f>Baker!$K$16*5</f>
        <v>175</v>
      </c>
      <c r="H55" s="25">
        <f>Bradford!$K$16*5</f>
        <v>175</v>
      </c>
      <c r="I55" s="25">
        <f>Clay!$K$16*5</f>
        <v>161.64999999999998</v>
      </c>
      <c r="J55" s="25">
        <f>Nassau!$K$16*5</f>
        <v>175</v>
      </c>
      <c r="K55" s="25">
        <f>Putnam!$K$16*5</f>
        <v>117.15</v>
      </c>
      <c r="L55" s="25">
        <f>St.Johns!$K$16*5</f>
        <v>150</v>
      </c>
    </row>
    <row r="56" spans="1:12" x14ac:dyDescent="0.35">
      <c r="A56" s="24" t="s">
        <v>98</v>
      </c>
      <c r="B56" t="s">
        <v>88</v>
      </c>
      <c r="C56" t="s">
        <v>96</v>
      </c>
      <c r="D56" t="s">
        <v>34</v>
      </c>
      <c r="E56" t="s">
        <v>85</v>
      </c>
      <c r="F56" t="s">
        <v>86</v>
      </c>
      <c r="G56" s="25">
        <f>(Baker!$K$16+Baker!$L$16)*5</f>
        <v>210</v>
      </c>
      <c r="H56" s="25">
        <f>(Bradford!$K$16+Bradford!$L$16)*5</f>
        <v>210</v>
      </c>
      <c r="I56" s="25">
        <f>(Clay!$K$16+Clay!$L$16)*5</f>
        <v>193.98</v>
      </c>
      <c r="J56" s="25">
        <f>(Nassau!$K$16+Nassau!$L$16)*5</f>
        <v>210</v>
      </c>
      <c r="K56" s="25">
        <f>(Putnam!$K$16+Putnam!$L$16)*5</f>
        <v>140.57999999999998</v>
      </c>
      <c r="L56" s="25">
        <f>(St.Johns!$K$16+St.Johns!$L$16)*5</f>
        <v>180</v>
      </c>
    </row>
    <row r="57" spans="1:12" x14ac:dyDescent="0.35">
      <c r="A57" s="24" t="s">
        <v>98</v>
      </c>
      <c r="B57" t="s">
        <v>89</v>
      </c>
      <c r="C57" t="s">
        <v>96</v>
      </c>
      <c r="D57" t="s">
        <v>84</v>
      </c>
      <c r="E57" t="s">
        <v>85</v>
      </c>
      <c r="F57" t="s">
        <v>86</v>
      </c>
      <c r="G57" s="25">
        <f>Baker!$M$16*5</f>
        <v>0</v>
      </c>
      <c r="H57" s="25">
        <f>Bradford!$M$16*5</f>
        <v>0</v>
      </c>
      <c r="I57" s="25">
        <f>Clay!$M$16*5</f>
        <v>0</v>
      </c>
      <c r="J57" s="25">
        <f>Nassau!$M$16*5</f>
        <v>0</v>
      </c>
      <c r="K57" s="25">
        <f>Putnam!$M$16*5</f>
        <v>0</v>
      </c>
      <c r="L57" s="25">
        <f>St.Johns!$M$16*5</f>
        <v>0</v>
      </c>
    </row>
    <row r="58" spans="1:12" x14ac:dyDescent="0.35">
      <c r="A58" s="24" t="s">
        <v>98</v>
      </c>
      <c r="B58" t="s">
        <v>82</v>
      </c>
      <c r="C58" t="s">
        <v>83</v>
      </c>
      <c r="D58" t="s">
        <v>84</v>
      </c>
      <c r="E58" t="s">
        <v>97</v>
      </c>
      <c r="F58" t="s">
        <v>86</v>
      </c>
      <c r="G58" s="25">
        <f>Baker!$G$21*5</f>
        <v>135</v>
      </c>
      <c r="H58" s="25">
        <f>Bradford!$G$21*5</f>
        <v>175</v>
      </c>
      <c r="I58" s="25">
        <f>Clay!$G$21*5</f>
        <v>160</v>
      </c>
      <c r="J58" s="25">
        <f>Nassau!$G$21*5</f>
        <v>175</v>
      </c>
      <c r="K58" s="25">
        <f>Putnam!$G$21*5</f>
        <v>125</v>
      </c>
      <c r="L58" s="25">
        <f>St.Johns!$G$21*5</f>
        <v>216</v>
      </c>
    </row>
    <row r="59" spans="1:12" x14ac:dyDescent="0.35">
      <c r="A59" s="24" t="s">
        <v>98</v>
      </c>
      <c r="B59" t="s">
        <v>82</v>
      </c>
      <c r="C59" t="s">
        <v>83</v>
      </c>
      <c r="D59" t="s">
        <v>34</v>
      </c>
      <c r="E59" t="s">
        <v>97</v>
      </c>
      <c r="F59" t="s">
        <v>86</v>
      </c>
      <c r="G59" s="25">
        <f>(Baker!$G$21+Baker!$H$21)*5</f>
        <v>162</v>
      </c>
      <c r="H59" s="25">
        <f>(Bradford!$G$21+Bradford!$H$21)*5</f>
        <v>210</v>
      </c>
      <c r="I59" s="25">
        <f>(Clay!$G$21+Clay!$H$21)*5</f>
        <v>192</v>
      </c>
      <c r="J59" s="25">
        <f>(Nassau!$G$21+Nassau!$H$21)*5</f>
        <v>210</v>
      </c>
      <c r="K59" s="25">
        <f>(Putnam!$G$21+Putnam!$H$21)*5</f>
        <v>150</v>
      </c>
      <c r="L59" s="25">
        <f>(St.Johns!$G$21+St.Johns!$H$21)*5</f>
        <v>259.20000000000005</v>
      </c>
    </row>
    <row r="60" spans="1:12" x14ac:dyDescent="0.35">
      <c r="A60" s="24" t="s">
        <v>98</v>
      </c>
      <c r="B60" t="s">
        <v>87</v>
      </c>
      <c r="C60" t="s">
        <v>83</v>
      </c>
      <c r="D60" t="s">
        <v>84</v>
      </c>
      <c r="E60" t="s">
        <v>97</v>
      </c>
      <c r="F60" t="s">
        <v>86</v>
      </c>
      <c r="G60" s="25">
        <f>Baker!$I$21*5</f>
        <v>145</v>
      </c>
      <c r="H60" s="25">
        <f>Bradford!$I$21*5</f>
        <v>145</v>
      </c>
      <c r="I60" s="25">
        <f>Clay!$I$21*5</f>
        <v>160</v>
      </c>
      <c r="J60" s="25">
        <f>Nassau!$I$21*5</f>
        <v>145</v>
      </c>
      <c r="K60" s="25">
        <f>Putnam!$I$21*5</f>
        <v>145</v>
      </c>
      <c r="L60" s="25">
        <f>St.Johns!$I$21*5</f>
        <v>145</v>
      </c>
    </row>
    <row r="61" spans="1:12" x14ac:dyDescent="0.35">
      <c r="A61" s="24" t="s">
        <v>98</v>
      </c>
      <c r="B61" t="s">
        <v>87</v>
      </c>
      <c r="C61" t="s">
        <v>83</v>
      </c>
      <c r="D61" t="s">
        <v>34</v>
      </c>
      <c r="E61" t="s">
        <v>97</v>
      </c>
      <c r="F61" t="s">
        <v>86</v>
      </c>
      <c r="G61" s="25">
        <f>(Baker!$I$21+Baker!$J$21)*5</f>
        <v>174</v>
      </c>
      <c r="H61" s="25">
        <f>(Bradford!$I$21+Bradford!$J$21)*5</f>
        <v>174</v>
      </c>
      <c r="I61" s="25">
        <f>(Clay!$I$21+Clay!$J$21)*5</f>
        <v>192</v>
      </c>
      <c r="J61" s="25">
        <f>(Nassau!$I$21+Nassau!$J$21)*5</f>
        <v>174</v>
      </c>
      <c r="K61" s="25">
        <f>(Putnam!$I$21+Putnam!$J$21)*5</f>
        <v>174</v>
      </c>
      <c r="L61" s="25">
        <f>(St.Johns!$I$21+St.Johns!$J$21)*5</f>
        <v>174</v>
      </c>
    </row>
    <row r="62" spans="1:12" x14ac:dyDescent="0.35">
      <c r="A62" s="24" t="s">
        <v>98</v>
      </c>
      <c r="B62" t="s">
        <v>88</v>
      </c>
      <c r="C62" t="s">
        <v>83</v>
      </c>
      <c r="D62" t="s">
        <v>84</v>
      </c>
      <c r="E62" t="s">
        <v>97</v>
      </c>
      <c r="F62" t="s">
        <v>86</v>
      </c>
      <c r="G62" s="25">
        <f>Baker!$K$21*5</f>
        <v>135</v>
      </c>
      <c r="H62" s="25">
        <f>Bradford!$K$21*5</f>
        <v>135</v>
      </c>
      <c r="I62" s="25">
        <f>Clay!$K$21*5</f>
        <v>160</v>
      </c>
      <c r="J62" s="25">
        <f>Nassau!$K$21*5</f>
        <v>135</v>
      </c>
      <c r="K62" s="25">
        <f>Putnam!$K$21*5</f>
        <v>87.8</v>
      </c>
      <c r="L62" s="25">
        <f>St.Johns!$K$21*5</f>
        <v>135</v>
      </c>
    </row>
    <row r="63" spans="1:12" x14ac:dyDescent="0.35">
      <c r="A63" s="24" t="s">
        <v>98</v>
      </c>
      <c r="B63" t="s">
        <v>88</v>
      </c>
      <c r="C63" t="s">
        <v>83</v>
      </c>
      <c r="D63" t="s">
        <v>34</v>
      </c>
      <c r="E63" t="s">
        <v>97</v>
      </c>
      <c r="F63" t="s">
        <v>86</v>
      </c>
      <c r="G63" s="25">
        <f>(Baker!$K$21+Baker!$L$21)*5</f>
        <v>162</v>
      </c>
      <c r="H63" s="25">
        <f>(Bradford!$K$21+Bradford!$L$21)*5</f>
        <v>162</v>
      </c>
      <c r="I63" s="25">
        <f>(Clay!$K$21+Clay!$L$21)*5</f>
        <v>192</v>
      </c>
      <c r="J63" s="25">
        <f>(Nassau!$K$21+Nassau!$L$21)*5</f>
        <v>162</v>
      </c>
      <c r="K63" s="25">
        <f>(Putnam!$K$21+Putnam!$L$21)*5</f>
        <v>105.36</v>
      </c>
      <c r="L63" s="25">
        <f>(St.Johns!$K$21+St.Johns!$L$21)*5</f>
        <v>162</v>
      </c>
    </row>
    <row r="64" spans="1:12" x14ac:dyDescent="0.35">
      <c r="A64" s="24" t="s">
        <v>98</v>
      </c>
      <c r="B64" t="s">
        <v>89</v>
      </c>
      <c r="C64" t="s">
        <v>83</v>
      </c>
      <c r="D64" t="s">
        <v>84</v>
      </c>
      <c r="E64" t="s">
        <v>97</v>
      </c>
      <c r="F64" t="s">
        <v>86</v>
      </c>
      <c r="G64" s="25">
        <f>Baker!$M$21*5</f>
        <v>0</v>
      </c>
      <c r="H64" s="25">
        <f>Bradford!$M$21*5</f>
        <v>0</v>
      </c>
      <c r="I64" s="25">
        <f>Clay!$M$21*5</f>
        <v>0</v>
      </c>
      <c r="J64" s="25">
        <f>Nassau!$M$21*5</f>
        <v>0</v>
      </c>
      <c r="K64" s="25">
        <f>Putnam!$M$21*5</f>
        <v>0</v>
      </c>
      <c r="L64" s="25">
        <f>St.Johns!$M$21*5</f>
        <v>0</v>
      </c>
    </row>
    <row r="65" spans="1:12" x14ac:dyDescent="0.35">
      <c r="A65" s="24" t="s">
        <v>98</v>
      </c>
      <c r="B65" t="s">
        <v>82</v>
      </c>
      <c r="C65" t="s">
        <v>90</v>
      </c>
      <c r="D65" t="s">
        <v>84</v>
      </c>
      <c r="E65" t="s">
        <v>97</v>
      </c>
      <c r="F65" t="s">
        <v>86</v>
      </c>
      <c r="G65" s="25">
        <f>Baker!$G$22*5</f>
        <v>120</v>
      </c>
      <c r="H65" s="25">
        <f>Bradford!$G$22*5</f>
        <v>75</v>
      </c>
      <c r="I65" s="25">
        <f>Clay!$G$22*5</f>
        <v>140</v>
      </c>
      <c r="J65" s="25">
        <f>Nassau!$G$22*5</f>
        <v>155.85000000000002</v>
      </c>
      <c r="K65" s="25">
        <f>Putnam!$G$22*5</f>
        <v>110</v>
      </c>
      <c r="L65" s="25">
        <f>St.Johns!$G$22*5</f>
        <v>205</v>
      </c>
    </row>
    <row r="66" spans="1:12" x14ac:dyDescent="0.35">
      <c r="A66" s="24" t="s">
        <v>98</v>
      </c>
      <c r="B66" t="s">
        <v>82</v>
      </c>
      <c r="C66" t="s">
        <v>90</v>
      </c>
      <c r="D66" t="s">
        <v>34</v>
      </c>
      <c r="E66" t="s">
        <v>97</v>
      </c>
      <c r="F66" t="s">
        <v>86</v>
      </c>
      <c r="G66" s="25">
        <f>(Baker!$G$22+Baker!$H$22)*5</f>
        <v>144</v>
      </c>
      <c r="H66" s="25">
        <f>(Bradford!$G$22+Bradford!$H$22)*5</f>
        <v>90</v>
      </c>
      <c r="I66" s="25">
        <f>(Clay!$G$22+Clay!$H$22)*5</f>
        <v>168</v>
      </c>
      <c r="J66" s="25">
        <f>(Nassau!$G$22+Nassau!$H$22)*5</f>
        <v>187.02</v>
      </c>
      <c r="K66" s="25">
        <f>(Putnam!$G$22+Putnam!$H$22)*5</f>
        <v>132</v>
      </c>
      <c r="L66" s="25">
        <f>(St.Johns!$G$22+St.Johns!$H$22)*5</f>
        <v>246</v>
      </c>
    </row>
    <row r="67" spans="1:12" x14ac:dyDescent="0.35">
      <c r="A67" s="24" t="s">
        <v>98</v>
      </c>
      <c r="B67" t="s">
        <v>87</v>
      </c>
      <c r="C67" t="s">
        <v>90</v>
      </c>
      <c r="D67" t="s">
        <v>84</v>
      </c>
      <c r="E67" t="s">
        <v>97</v>
      </c>
      <c r="F67" t="s">
        <v>86</v>
      </c>
      <c r="G67" s="25">
        <f>Baker!$I$22*5</f>
        <v>106.25</v>
      </c>
      <c r="H67" s="25">
        <f>Bradford!$I$22*5</f>
        <v>106.25</v>
      </c>
      <c r="I67" s="25">
        <f>Clay!$I$22*5</f>
        <v>130</v>
      </c>
      <c r="J67" s="25">
        <f>Nassau!$I$22*5</f>
        <v>106.25</v>
      </c>
      <c r="K67" s="25">
        <f>Putnam!$I$22*5</f>
        <v>106.25</v>
      </c>
      <c r="L67" s="25">
        <f>St.Johns!$I$22*5</f>
        <v>106.25</v>
      </c>
    </row>
    <row r="68" spans="1:12" x14ac:dyDescent="0.35">
      <c r="A68" s="24" t="s">
        <v>98</v>
      </c>
      <c r="B68" t="s">
        <v>87</v>
      </c>
      <c r="C68" t="s">
        <v>90</v>
      </c>
      <c r="D68" t="s">
        <v>34</v>
      </c>
      <c r="E68" t="s">
        <v>97</v>
      </c>
      <c r="F68" t="s">
        <v>86</v>
      </c>
      <c r="G68" s="25">
        <f>(Baker!$I$22+Baker!$J$22)*5</f>
        <v>127.5</v>
      </c>
      <c r="H68" s="25">
        <f>(Bradford!$I$22+Bradford!$J$22)*5</f>
        <v>127.5</v>
      </c>
      <c r="I68" s="25">
        <f>(Clay!$I$22+Clay!$J$22)*5</f>
        <v>156</v>
      </c>
      <c r="J68" s="25">
        <f>(Nassau!$I$22+Nassau!$J$22)*5</f>
        <v>127.5</v>
      </c>
      <c r="K68" s="25">
        <f>(Putnam!$I$22+Putnam!$J$22)*5</f>
        <v>127.5</v>
      </c>
      <c r="L68" s="25">
        <f>(St.Johns!$I$22+St.Johns!$J$22)*5</f>
        <v>127.5</v>
      </c>
    </row>
    <row r="69" spans="1:12" x14ac:dyDescent="0.35">
      <c r="A69" s="24" t="s">
        <v>98</v>
      </c>
      <c r="B69" t="s">
        <v>88</v>
      </c>
      <c r="C69" t="s">
        <v>90</v>
      </c>
      <c r="D69" t="s">
        <v>84</v>
      </c>
      <c r="E69" t="s">
        <v>97</v>
      </c>
      <c r="F69" t="s">
        <v>86</v>
      </c>
      <c r="G69" s="25">
        <f>Baker!$K$22*5</f>
        <v>106.25</v>
      </c>
      <c r="H69" s="25">
        <f>Bradford!$K$22*5</f>
        <v>106.25</v>
      </c>
      <c r="I69" s="25">
        <f>Clay!$K$22*5</f>
        <v>110.5</v>
      </c>
      <c r="J69" s="25">
        <f>Nassau!$K$22*5</f>
        <v>106.25</v>
      </c>
      <c r="K69" s="25">
        <f>Putnam!$K$22*5</f>
        <v>68</v>
      </c>
      <c r="L69" s="25">
        <f>St.Johns!$K$22*5</f>
        <v>106.25</v>
      </c>
    </row>
    <row r="70" spans="1:12" x14ac:dyDescent="0.35">
      <c r="A70" s="24" t="s">
        <v>98</v>
      </c>
      <c r="B70" t="s">
        <v>88</v>
      </c>
      <c r="C70" t="s">
        <v>90</v>
      </c>
      <c r="D70" t="s">
        <v>34</v>
      </c>
      <c r="E70" t="s">
        <v>97</v>
      </c>
      <c r="F70" t="s">
        <v>86</v>
      </c>
      <c r="G70" s="25">
        <f>(Baker!$K$22+Baker!$L$22)*5</f>
        <v>127.5</v>
      </c>
      <c r="H70" s="25">
        <f>(Bradford!$K$22+Bradford!$L$22)*5</f>
        <v>127.5</v>
      </c>
      <c r="I70" s="25">
        <f>(Clay!$K$22+Clay!$L$22)*5</f>
        <v>132.60000000000002</v>
      </c>
      <c r="J70" s="25">
        <f>(Nassau!$K$22+Nassau!$L$22)*5</f>
        <v>127.5</v>
      </c>
      <c r="K70" s="25">
        <f>(Putnam!$K$22+Putnam!$L$22)*5</f>
        <v>81.599999999999994</v>
      </c>
      <c r="L70" s="25">
        <f>(St.Johns!$K$22+St.Johns!$L$22)*5</f>
        <v>127.5</v>
      </c>
    </row>
    <row r="71" spans="1:12" x14ac:dyDescent="0.35">
      <c r="A71" s="24" t="s">
        <v>98</v>
      </c>
      <c r="B71" t="s">
        <v>89</v>
      </c>
      <c r="C71" t="s">
        <v>90</v>
      </c>
      <c r="D71" t="s">
        <v>84</v>
      </c>
      <c r="E71" t="s">
        <v>97</v>
      </c>
      <c r="F71" t="s">
        <v>86</v>
      </c>
      <c r="G71" s="25">
        <f>Baker!$M$22*5</f>
        <v>0</v>
      </c>
      <c r="H71" s="25">
        <f>Bradford!$M$22*5</f>
        <v>0</v>
      </c>
      <c r="I71" s="25">
        <f>Clay!$M$22*5</f>
        <v>0</v>
      </c>
      <c r="J71" s="25">
        <f>Nassau!$M$22*5</f>
        <v>0</v>
      </c>
      <c r="K71" s="25">
        <f>Putnam!$M$22*5</f>
        <v>0</v>
      </c>
      <c r="L71" s="25">
        <f>St.Johns!$M$22*5</f>
        <v>0</v>
      </c>
    </row>
    <row r="72" spans="1:12" x14ac:dyDescent="0.35">
      <c r="A72" s="24" t="s">
        <v>98</v>
      </c>
      <c r="B72" t="s">
        <v>82</v>
      </c>
      <c r="C72" t="s">
        <v>91</v>
      </c>
      <c r="D72" t="s">
        <v>84</v>
      </c>
      <c r="E72" t="s">
        <v>97</v>
      </c>
      <c r="F72" t="s">
        <v>86</v>
      </c>
      <c r="G72" s="25">
        <f>Baker!$G$23*5</f>
        <v>102</v>
      </c>
      <c r="H72" s="25">
        <f>Bradford!$G$23*5</f>
        <v>75</v>
      </c>
      <c r="I72" s="25">
        <f>Clay!$G$23*5</f>
        <v>135</v>
      </c>
      <c r="J72" s="25">
        <f>Nassau!$G$23*5</f>
        <v>155.85000000000002</v>
      </c>
      <c r="K72" s="25">
        <f>Putnam!$G$23*5</f>
        <v>100</v>
      </c>
      <c r="L72" s="25">
        <f>St.Johns!$G$23*5</f>
        <v>190</v>
      </c>
    </row>
    <row r="73" spans="1:12" x14ac:dyDescent="0.35">
      <c r="A73" s="24" t="s">
        <v>98</v>
      </c>
      <c r="B73" t="s">
        <v>82</v>
      </c>
      <c r="C73" t="s">
        <v>91</v>
      </c>
      <c r="D73" t="s">
        <v>34</v>
      </c>
      <c r="E73" t="s">
        <v>97</v>
      </c>
      <c r="F73" t="s">
        <v>86</v>
      </c>
      <c r="G73" s="25">
        <f>(Baker!$G$23+Baker!$H$23)*5</f>
        <v>122.39999999999998</v>
      </c>
      <c r="H73" s="25">
        <f>(Bradford!$G$23+Bradford!$H$23)*5</f>
        <v>90</v>
      </c>
      <c r="I73" s="25">
        <f>(Clay!$G$23+Clay!$H$23)*5</f>
        <v>162</v>
      </c>
      <c r="J73" s="25">
        <f>(Nassau!$G$23+Nassau!$H$23)*5</f>
        <v>187.02</v>
      </c>
      <c r="K73" s="25">
        <f>(Putnam!$G$23+Putnam!$H$23)*5</f>
        <v>120</v>
      </c>
      <c r="L73" s="25">
        <f>(St.Johns!$G$23+St.Johns!$H$23)*5</f>
        <v>228</v>
      </c>
    </row>
    <row r="74" spans="1:12" x14ac:dyDescent="0.35">
      <c r="A74" s="24" t="s">
        <v>98</v>
      </c>
      <c r="B74" t="s">
        <v>87</v>
      </c>
      <c r="C74" t="s">
        <v>91</v>
      </c>
      <c r="D74" t="s">
        <v>84</v>
      </c>
      <c r="E74" t="s">
        <v>97</v>
      </c>
      <c r="F74" t="s">
        <v>86</v>
      </c>
      <c r="G74" s="25">
        <f>Baker!$I$23*5</f>
        <v>106.25</v>
      </c>
      <c r="H74" s="25">
        <f>Bradford!$I$23*5</f>
        <v>106.25</v>
      </c>
      <c r="I74" s="25">
        <f>Clay!$I$23*5</f>
        <v>120</v>
      </c>
      <c r="J74" s="25">
        <f>Nassau!$I$23*5</f>
        <v>106.25</v>
      </c>
      <c r="K74" s="25">
        <f>Putnam!$I$23*5</f>
        <v>106.25</v>
      </c>
      <c r="L74" s="25">
        <f>St.Johns!$I$23*5</f>
        <v>106.25</v>
      </c>
    </row>
    <row r="75" spans="1:12" x14ac:dyDescent="0.35">
      <c r="A75" s="24" t="s">
        <v>98</v>
      </c>
      <c r="B75" t="s">
        <v>87</v>
      </c>
      <c r="C75" t="s">
        <v>91</v>
      </c>
      <c r="D75" t="s">
        <v>34</v>
      </c>
      <c r="E75" t="s">
        <v>97</v>
      </c>
      <c r="F75" t="s">
        <v>86</v>
      </c>
      <c r="G75" s="25">
        <f>(Baker!$I$23+Baker!$J$23)*5</f>
        <v>127.5</v>
      </c>
      <c r="H75" s="25">
        <f>(Bradford!$I$23+Bradford!$J$23)*5</f>
        <v>127.5</v>
      </c>
      <c r="I75" s="25">
        <f>(Clay!$I$23+Clay!$J$23)*5</f>
        <v>144</v>
      </c>
      <c r="J75" s="25">
        <f>(Nassau!$I$23+Nassau!$J$23)*5</f>
        <v>127.5</v>
      </c>
      <c r="K75" s="25">
        <f>(Putnam!$I$23+Putnam!$J$23)*5</f>
        <v>127.5</v>
      </c>
      <c r="L75" s="25">
        <f>(St.Johns!$I$23+St.Johns!$J$23)*5</f>
        <v>127.5</v>
      </c>
    </row>
    <row r="76" spans="1:12" x14ac:dyDescent="0.35">
      <c r="A76" s="24" t="s">
        <v>98</v>
      </c>
      <c r="B76" t="s">
        <v>88</v>
      </c>
      <c r="C76" t="s">
        <v>91</v>
      </c>
      <c r="D76" t="s">
        <v>84</v>
      </c>
      <c r="E76" t="s">
        <v>97</v>
      </c>
      <c r="F76" t="s">
        <v>86</v>
      </c>
      <c r="G76" s="25">
        <f>Baker!$K$23*5</f>
        <v>106.25</v>
      </c>
      <c r="H76" s="25">
        <f>Bradford!$K$23*5</f>
        <v>106.25</v>
      </c>
      <c r="I76" s="25">
        <f>Clay!$K$23*5</f>
        <v>102</v>
      </c>
      <c r="J76" s="25">
        <f>Nassau!$K$23*5</f>
        <v>106.25</v>
      </c>
      <c r="K76" s="25">
        <f>Putnam!$K$23*5</f>
        <v>68</v>
      </c>
      <c r="L76" s="25">
        <f>St.Johns!$K$23*5</f>
        <v>106.25</v>
      </c>
    </row>
    <row r="77" spans="1:12" x14ac:dyDescent="0.35">
      <c r="A77" s="24" t="s">
        <v>98</v>
      </c>
      <c r="B77" t="s">
        <v>88</v>
      </c>
      <c r="C77" t="s">
        <v>91</v>
      </c>
      <c r="D77" t="s">
        <v>34</v>
      </c>
      <c r="E77" t="s">
        <v>97</v>
      </c>
      <c r="F77" t="s">
        <v>86</v>
      </c>
      <c r="G77" s="25">
        <f>(Baker!$K$23+Baker!$L$23)*5</f>
        <v>127.5</v>
      </c>
      <c r="H77" s="25">
        <f>(Bradford!$K$23+Bradford!$L$23)*5</f>
        <v>127.5</v>
      </c>
      <c r="I77" s="25">
        <f>(Clay!$K$23+Clay!$L$23)*5</f>
        <v>122.39999999999998</v>
      </c>
      <c r="J77" s="25">
        <f>(Nassau!$K$23+Nassau!$L$23)*5</f>
        <v>127.5</v>
      </c>
      <c r="K77" s="25">
        <f>(Putnam!$K$23+Putnam!$L$23)*5</f>
        <v>81.599999999999994</v>
      </c>
      <c r="L77" s="25">
        <f>(St.Johns!$K$23+St.Johns!$L$23)*5</f>
        <v>127.5</v>
      </c>
    </row>
    <row r="78" spans="1:12" x14ac:dyDescent="0.35">
      <c r="A78" s="24" t="s">
        <v>98</v>
      </c>
      <c r="B78" t="s">
        <v>89</v>
      </c>
      <c r="C78" t="s">
        <v>91</v>
      </c>
      <c r="D78" t="s">
        <v>84</v>
      </c>
      <c r="E78" t="s">
        <v>97</v>
      </c>
      <c r="F78" t="s">
        <v>86</v>
      </c>
      <c r="G78" s="25">
        <f>Baker!$M$23*5</f>
        <v>0</v>
      </c>
      <c r="H78" s="25">
        <f>Bradford!$M$23*5</f>
        <v>0</v>
      </c>
      <c r="I78" s="25">
        <f>Clay!$M$23*5</f>
        <v>0</v>
      </c>
      <c r="J78" s="25">
        <f>Nassau!$M$23*5</f>
        <v>0</v>
      </c>
      <c r="K78" s="25">
        <f>Putnam!$M$23*5</f>
        <v>0</v>
      </c>
      <c r="L78" s="25">
        <f>St.Johns!$M$23*5</f>
        <v>0</v>
      </c>
    </row>
    <row r="79" spans="1:12" x14ac:dyDescent="0.35">
      <c r="A79" s="24" t="s">
        <v>98</v>
      </c>
      <c r="B79" t="s">
        <v>82</v>
      </c>
      <c r="C79" t="s">
        <v>92</v>
      </c>
      <c r="D79" t="s">
        <v>84</v>
      </c>
      <c r="E79" t="s">
        <v>97</v>
      </c>
      <c r="F79" t="s">
        <v>86</v>
      </c>
      <c r="G79" s="25">
        <f>Baker!$G$24*5</f>
        <v>85</v>
      </c>
      <c r="H79" s="25">
        <f>Bradford!$G$24*5</f>
        <v>75</v>
      </c>
      <c r="I79" s="25">
        <f>Clay!$G$24*5</f>
        <v>125</v>
      </c>
      <c r="J79" s="25">
        <f>Nassau!$G$24*5</f>
        <v>118</v>
      </c>
      <c r="K79" s="25">
        <f>Putnam!$G$24*5</f>
        <v>95</v>
      </c>
      <c r="L79" s="25">
        <f>St.Johns!$G$24*5</f>
        <v>170</v>
      </c>
    </row>
    <row r="80" spans="1:12" x14ac:dyDescent="0.35">
      <c r="A80" s="24" t="s">
        <v>98</v>
      </c>
      <c r="B80" t="s">
        <v>82</v>
      </c>
      <c r="C80" t="s">
        <v>92</v>
      </c>
      <c r="D80" t="s">
        <v>34</v>
      </c>
      <c r="E80" t="s">
        <v>97</v>
      </c>
      <c r="F80" t="s">
        <v>86</v>
      </c>
      <c r="G80" s="25">
        <f>(Baker!$G$24+Baker!$H$24)*5</f>
        <v>102</v>
      </c>
      <c r="H80" s="25">
        <f>(Bradford!$G$24+Bradford!$H$24)*5</f>
        <v>90</v>
      </c>
      <c r="I80" s="25">
        <f>(Clay!$G$24+Clay!$H$24)*5</f>
        <v>150</v>
      </c>
      <c r="J80" s="25">
        <f>(Nassau!$G$24+Nassau!$H$24)*5</f>
        <v>141.6</v>
      </c>
      <c r="K80" s="25">
        <f>(Putnam!$G$24+Putnam!$H$24)*5</f>
        <v>114</v>
      </c>
      <c r="L80" s="25">
        <f>(St.Johns!$G$24+St.Johns!$H$24)*5</f>
        <v>204</v>
      </c>
    </row>
    <row r="81" spans="1:12" x14ac:dyDescent="0.35">
      <c r="A81" s="24" t="s">
        <v>98</v>
      </c>
      <c r="B81" t="s">
        <v>87</v>
      </c>
      <c r="C81" t="s">
        <v>92</v>
      </c>
      <c r="D81" t="s">
        <v>84</v>
      </c>
      <c r="E81" t="s">
        <v>97</v>
      </c>
      <c r="F81" t="s">
        <v>86</v>
      </c>
      <c r="G81" s="25">
        <f>Baker!$I$24*5</f>
        <v>90</v>
      </c>
      <c r="H81" s="25">
        <f>Bradford!$I$24*5</f>
        <v>90</v>
      </c>
      <c r="I81" s="25">
        <f>Clay!$I$24*5</f>
        <v>120</v>
      </c>
      <c r="J81" s="25">
        <f>Nassau!$I$24*5</f>
        <v>90</v>
      </c>
      <c r="K81" s="25">
        <f>Putnam!$I$24*5</f>
        <v>90</v>
      </c>
      <c r="L81" s="25">
        <f>St.Johns!$I$24*5</f>
        <v>90</v>
      </c>
    </row>
    <row r="82" spans="1:12" x14ac:dyDescent="0.35">
      <c r="A82" s="24" t="s">
        <v>98</v>
      </c>
      <c r="B82" t="s">
        <v>87</v>
      </c>
      <c r="C82" t="s">
        <v>92</v>
      </c>
      <c r="D82" t="s">
        <v>34</v>
      </c>
      <c r="E82" t="s">
        <v>97</v>
      </c>
      <c r="F82" t="s">
        <v>86</v>
      </c>
      <c r="G82" s="25">
        <f>(Baker!$I$24+Baker!$J$24)*5</f>
        <v>108</v>
      </c>
      <c r="H82" s="25">
        <f>(Bradford!$I$24+Bradford!$J$24)*5</f>
        <v>108</v>
      </c>
      <c r="I82" s="25">
        <f>(Clay!$I$24+Clay!$J$24)*5</f>
        <v>144</v>
      </c>
      <c r="J82" s="25">
        <f>(Nassau!$I$24+Nassau!$J$24)*5</f>
        <v>108</v>
      </c>
      <c r="K82" s="25">
        <f>(Putnam!$I$24+Putnam!$J$24)*5</f>
        <v>108</v>
      </c>
      <c r="L82" s="25">
        <f>(St.Johns!$I$24+St.Johns!$J$24)*5</f>
        <v>108</v>
      </c>
    </row>
    <row r="83" spans="1:12" x14ac:dyDescent="0.35">
      <c r="A83" s="24" t="s">
        <v>98</v>
      </c>
      <c r="B83" t="s">
        <v>88</v>
      </c>
      <c r="C83" t="s">
        <v>92</v>
      </c>
      <c r="D83" t="s">
        <v>84</v>
      </c>
      <c r="E83" t="s">
        <v>97</v>
      </c>
      <c r="F83" t="s">
        <v>86</v>
      </c>
      <c r="G83" s="25">
        <f>Baker!$K$24*5</f>
        <v>86.25</v>
      </c>
      <c r="H83" s="25">
        <f>Bradford!$K$24*5</f>
        <v>86.25</v>
      </c>
      <c r="I83" s="25">
        <f>Clay!$K$24*5</f>
        <v>90</v>
      </c>
      <c r="J83" s="25">
        <f>Nassau!$K$24*5</f>
        <v>86.25</v>
      </c>
      <c r="K83" s="25">
        <f>Putnam!$K$24*5</f>
        <v>60.199999999999996</v>
      </c>
      <c r="L83" s="25">
        <f>St.Johns!$K$24*5</f>
        <v>86.25</v>
      </c>
    </row>
    <row r="84" spans="1:12" x14ac:dyDescent="0.35">
      <c r="A84" s="24" t="s">
        <v>98</v>
      </c>
      <c r="B84" t="s">
        <v>88</v>
      </c>
      <c r="C84" t="s">
        <v>92</v>
      </c>
      <c r="D84" t="s">
        <v>34</v>
      </c>
      <c r="E84" t="s">
        <v>97</v>
      </c>
      <c r="F84" t="s">
        <v>86</v>
      </c>
      <c r="G84" s="25">
        <f>(Baker!$K$24+Baker!$L$24)*5</f>
        <v>103.5</v>
      </c>
      <c r="H84" s="25">
        <f>(Bradford!$K$24+Bradford!$L$24)*5</f>
        <v>103.5</v>
      </c>
      <c r="I84" s="25">
        <f>(Clay!$K$24+Clay!$L$24)*5</f>
        <v>108</v>
      </c>
      <c r="J84" s="25">
        <f>(Nassau!$K$24+Nassau!$L$24)*5</f>
        <v>103.5</v>
      </c>
      <c r="K84" s="25">
        <f>(Putnam!$K$24+Putnam!$L$24)*5</f>
        <v>72.239999999999995</v>
      </c>
      <c r="L84" s="25">
        <f>(St.Johns!$K$24+St.Johns!$L$24)*5</f>
        <v>103.5</v>
      </c>
    </row>
    <row r="85" spans="1:12" x14ac:dyDescent="0.35">
      <c r="A85" s="24" t="s">
        <v>98</v>
      </c>
      <c r="B85" t="s">
        <v>89</v>
      </c>
      <c r="C85" t="s">
        <v>92</v>
      </c>
      <c r="D85" t="s">
        <v>84</v>
      </c>
      <c r="E85" t="s">
        <v>97</v>
      </c>
      <c r="F85" t="s">
        <v>86</v>
      </c>
      <c r="G85" s="25">
        <f>Baker!$M$24*5</f>
        <v>0</v>
      </c>
      <c r="H85" s="25">
        <f>Bradford!$M$24*5</f>
        <v>0</v>
      </c>
      <c r="I85" s="25">
        <f>Clay!$M$24*5</f>
        <v>0</v>
      </c>
      <c r="J85" s="25">
        <f>Nassau!$M$24*5</f>
        <v>0</v>
      </c>
      <c r="K85" s="25">
        <f>Putnam!$M$24*5</f>
        <v>0</v>
      </c>
      <c r="L85" s="25">
        <f>St.Johns!$M$24*5</f>
        <v>0</v>
      </c>
    </row>
    <row r="86" spans="1:12" x14ac:dyDescent="0.35">
      <c r="A86" s="24" t="s">
        <v>98</v>
      </c>
      <c r="B86" t="s">
        <v>82</v>
      </c>
      <c r="C86" t="s">
        <v>93</v>
      </c>
      <c r="D86" t="s">
        <v>84</v>
      </c>
      <c r="E86" t="s">
        <v>97</v>
      </c>
      <c r="F86" t="s">
        <v>86</v>
      </c>
      <c r="G86" s="25">
        <f>Baker!$G$25*5</f>
        <v>85</v>
      </c>
      <c r="H86" s="25">
        <f>Bradford!$G$25*5</f>
        <v>75</v>
      </c>
      <c r="I86" s="25">
        <f>Clay!$G$25*5</f>
        <v>125</v>
      </c>
      <c r="J86" s="25">
        <f>Nassau!$G$25*5</f>
        <v>118</v>
      </c>
      <c r="K86" s="25">
        <f>Putnam!$G$25*5</f>
        <v>95</v>
      </c>
      <c r="L86" s="25">
        <f>St.Johns!$G$25*5</f>
        <v>165</v>
      </c>
    </row>
    <row r="87" spans="1:12" x14ac:dyDescent="0.35">
      <c r="A87" s="24" t="s">
        <v>98</v>
      </c>
      <c r="B87" t="s">
        <v>82</v>
      </c>
      <c r="C87" t="s">
        <v>93</v>
      </c>
      <c r="D87" t="s">
        <v>34</v>
      </c>
      <c r="E87" t="s">
        <v>97</v>
      </c>
      <c r="F87" t="s">
        <v>86</v>
      </c>
      <c r="G87" s="25">
        <f>(Baker!$G$25+Baker!$H$25)*5</f>
        <v>102</v>
      </c>
      <c r="H87" s="25">
        <f>(Bradford!$G$25+Bradford!$H$25)*5</f>
        <v>90</v>
      </c>
      <c r="I87" s="25">
        <f>(Clay!$G$25+Clay!$H$25)*5</f>
        <v>150</v>
      </c>
      <c r="J87" s="25">
        <f>(Nassau!$G$25+Nassau!$H$25)*5</f>
        <v>141.6</v>
      </c>
      <c r="K87" s="25">
        <f>(Putnam!$G$25+Putnam!$H$25)*5</f>
        <v>114</v>
      </c>
      <c r="L87" s="25">
        <f>(St.Johns!$G$25+St.Johns!$H$25)*5</f>
        <v>198</v>
      </c>
    </row>
    <row r="88" spans="1:12" x14ac:dyDescent="0.35">
      <c r="A88" s="24" t="s">
        <v>98</v>
      </c>
      <c r="B88" t="s">
        <v>87</v>
      </c>
      <c r="C88" t="s">
        <v>93</v>
      </c>
      <c r="D88" t="s">
        <v>84</v>
      </c>
      <c r="E88" t="s">
        <v>97</v>
      </c>
      <c r="F88" t="s">
        <v>86</v>
      </c>
      <c r="G88" s="25">
        <f>Baker!$I$25*5</f>
        <v>86.25</v>
      </c>
      <c r="H88" s="25">
        <f>Bradford!$I$25*5</f>
        <v>86.25</v>
      </c>
      <c r="I88" s="25">
        <f>Clay!$I$25*5</f>
        <v>120</v>
      </c>
      <c r="J88" s="25">
        <f>Nassau!$I$25*5</f>
        <v>86.25</v>
      </c>
      <c r="K88" s="25">
        <f>Putnam!$I$25*5</f>
        <v>86.25</v>
      </c>
      <c r="L88" s="25">
        <f>St.Johns!$I$25*5</f>
        <v>86.25</v>
      </c>
    </row>
    <row r="89" spans="1:12" x14ac:dyDescent="0.35">
      <c r="A89" s="24" t="s">
        <v>98</v>
      </c>
      <c r="B89" t="s">
        <v>87</v>
      </c>
      <c r="C89" t="s">
        <v>93</v>
      </c>
      <c r="D89" t="s">
        <v>34</v>
      </c>
      <c r="E89" t="s">
        <v>97</v>
      </c>
      <c r="F89" t="s">
        <v>86</v>
      </c>
      <c r="G89" s="25">
        <f>(Baker!$I$25+Baker!$J$25)*5</f>
        <v>103.5</v>
      </c>
      <c r="H89" s="25">
        <f>(Bradford!$I$25+Bradford!$J$25)*5</f>
        <v>103.5</v>
      </c>
      <c r="I89" s="25">
        <f>(Clay!$I$25+Clay!$J$25)*5</f>
        <v>144</v>
      </c>
      <c r="J89" s="25">
        <f>(Nassau!$I$25+Nassau!$J$25)*5</f>
        <v>103.5</v>
      </c>
      <c r="K89" s="25">
        <f>(Putnam!$I$25+Putnam!$J$25)*5</f>
        <v>103.5</v>
      </c>
      <c r="L89" s="25">
        <f>(St.Johns!$I$25+St.Johns!$J$25)*5</f>
        <v>103.5</v>
      </c>
    </row>
    <row r="90" spans="1:12" x14ac:dyDescent="0.35">
      <c r="A90" s="24" t="s">
        <v>98</v>
      </c>
      <c r="B90" t="s">
        <v>88</v>
      </c>
      <c r="C90" t="s">
        <v>93</v>
      </c>
      <c r="D90" t="s">
        <v>84</v>
      </c>
      <c r="E90" t="s">
        <v>97</v>
      </c>
      <c r="F90" t="s">
        <v>86</v>
      </c>
      <c r="G90" s="25">
        <f>Baker!$K$25*5</f>
        <v>82.5</v>
      </c>
      <c r="H90" s="25">
        <f>Bradford!$K$25*5</f>
        <v>82.5</v>
      </c>
      <c r="I90" s="25">
        <f>Clay!$K$25*5</f>
        <v>90</v>
      </c>
      <c r="J90" s="25">
        <f>Nassau!$K$25*5</f>
        <v>82.5</v>
      </c>
      <c r="K90" s="25">
        <f>Putnam!$K$25*5</f>
        <v>60.199999999999996</v>
      </c>
      <c r="L90" s="25">
        <f>St.Johns!$K$25*5</f>
        <v>82.5</v>
      </c>
    </row>
    <row r="91" spans="1:12" x14ac:dyDescent="0.35">
      <c r="A91" s="24" t="s">
        <v>98</v>
      </c>
      <c r="B91" t="s">
        <v>88</v>
      </c>
      <c r="C91" t="s">
        <v>93</v>
      </c>
      <c r="D91" t="s">
        <v>34</v>
      </c>
      <c r="E91" t="s">
        <v>97</v>
      </c>
      <c r="F91" t="s">
        <v>86</v>
      </c>
      <c r="G91" s="25">
        <f>(Baker!$K$25+Baker!$L$25)*5</f>
        <v>99</v>
      </c>
      <c r="H91" s="25">
        <f>(Bradford!$K$25+Bradford!$L$25)*5</f>
        <v>99</v>
      </c>
      <c r="I91" s="25">
        <f>(Clay!$K$25+Clay!$L$25)*5</f>
        <v>108</v>
      </c>
      <c r="J91" s="25">
        <f>(Nassau!$K$25+Nassau!$L$25)*5</f>
        <v>99</v>
      </c>
      <c r="K91" s="25">
        <f>(Putnam!$K$25+Putnam!$L$25)*5</f>
        <v>72.239999999999995</v>
      </c>
      <c r="L91" s="25">
        <f>(St.Johns!$K$25+St.Johns!$L$25)*5</f>
        <v>99</v>
      </c>
    </row>
    <row r="92" spans="1:12" x14ac:dyDescent="0.35">
      <c r="A92" s="24" t="s">
        <v>98</v>
      </c>
      <c r="B92" t="s">
        <v>89</v>
      </c>
      <c r="C92" t="s">
        <v>93</v>
      </c>
      <c r="D92" t="s">
        <v>84</v>
      </c>
      <c r="E92" t="s">
        <v>97</v>
      </c>
      <c r="F92" t="s">
        <v>86</v>
      </c>
      <c r="G92" s="25">
        <f>Baker!$M$25*5</f>
        <v>0</v>
      </c>
      <c r="H92" s="25">
        <f>Bradford!$M$25*5</f>
        <v>0</v>
      </c>
      <c r="I92" s="25">
        <f>Clay!$M$25*5</f>
        <v>0</v>
      </c>
      <c r="J92" s="25">
        <f>Nassau!$M$25*5</f>
        <v>0</v>
      </c>
      <c r="K92" s="25">
        <f>Putnam!$M$25*5</f>
        <v>0</v>
      </c>
      <c r="L92" s="25">
        <f>St.Johns!$M$25*5</f>
        <v>0</v>
      </c>
    </row>
    <row r="93" spans="1:12" x14ac:dyDescent="0.35">
      <c r="A93" s="24" t="s">
        <v>98</v>
      </c>
      <c r="B93" t="s">
        <v>82</v>
      </c>
      <c r="C93" t="s">
        <v>94</v>
      </c>
      <c r="D93" t="s">
        <v>84</v>
      </c>
      <c r="E93" t="s">
        <v>97</v>
      </c>
      <c r="F93" t="s">
        <v>86</v>
      </c>
      <c r="G93" s="25">
        <f>Baker!$G$26*5</f>
        <v>85</v>
      </c>
      <c r="H93" s="25">
        <f>Bradford!$G$26*5</f>
        <v>75</v>
      </c>
      <c r="I93" s="25">
        <f>Clay!$G$26*5</f>
        <v>100</v>
      </c>
      <c r="J93" s="25">
        <f>Nassau!$G$26*5</f>
        <v>118</v>
      </c>
      <c r="K93" s="25">
        <f>Putnam!$G$26*5</f>
        <v>95</v>
      </c>
      <c r="L93" s="25">
        <f>St.Johns!$G$26*5</f>
        <v>165</v>
      </c>
    </row>
    <row r="94" spans="1:12" x14ac:dyDescent="0.35">
      <c r="A94" s="24" t="s">
        <v>98</v>
      </c>
      <c r="B94" t="s">
        <v>82</v>
      </c>
      <c r="C94" t="s">
        <v>94</v>
      </c>
      <c r="D94" t="s">
        <v>34</v>
      </c>
      <c r="E94" t="s">
        <v>97</v>
      </c>
      <c r="F94" t="s">
        <v>86</v>
      </c>
      <c r="G94" s="25">
        <f>(Baker!$G$26+Baker!$H$26)*5</f>
        <v>102</v>
      </c>
      <c r="H94" s="25">
        <f>(Bradford!$G$26+Bradford!$H$26)*5</f>
        <v>90</v>
      </c>
      <c r="I94" s="25">
        <f>(Clay!$G$26+Clay!$H$26)*5</f>
        <v>120</v>
      </c>
      <c r="J94" s="25">
        <f>(Nassau!$G$26+Nassau!$H$26)*5</f>
        <v>141.6</v>
      </c>
      <c r="K94" s="25">
        <f>(Putnam!$G$26+Putnam!$H$26)*5</f>
        <v>114</v>
      </c>
      <c r="L94" s="25">
        <f>(St.Johns!$G$26+St.Johns!$H$26)*5</f>
        <v>198</v>
      </c>
    </row>
    <row r="95" spans="1:12" x14ac:dyDescent="0.35">
      <c r="A95" s="24" t="s">
        <v>98</v>
      </c>
      <c r="B95" t="s">
        <v>87</v>
      </c>
      <c r="C95" t="s">
        <v>94</v>
      </c>
      <c r="D95" t="s">
        <v>84</v>
      </c>
      <c r="E95" t="s">
        <v>97</v>
      </c>
      <c r="F95" t="s">
        <v>86</v>
      </c>
      <c r="G95" s="25">
        <f>Baker!$I$26*5</f>
        <v>82.5</v>
      </c>
      <c r="H95" s="25">
        <f>Bradford!$I$26*5</f>
        <v>82.5</v>
      </c>
      <c r="I95" s="25">
        <f>Clay!$I$26*5</f>
        <v>120</v>
      </c>
      <c r="J95" s="25">
        <f>Nassau!$I$26*5</f>
        <v>82.5</v>
      </c>
      <c r="K95" s="25">
        <f>Putnam!$I$26*5</f>
        <v>82.5</v>
      </c>
      <c r="L95" s="25">
        <f>St.Johns!$I$26*5</f>
        <v>82.5</v>
      </c>
    </row>
    <row r="96" spans="1:12" x14ac:dyDescent="0.35">
      <c r="A96" s="24" t="s">
        <v>98</v>
      </c>
      <c r="B96" t="s">
        <v>87</v>
      </c>
      <c r="C96" t="s">
        <v>94</v>
      </c>
      <c r="D96" t="s">
        <v>34</v>
      </c>
      <c r="E96" t="s">
        <v>97</v>
      </c>
      <c r="F96" t="s">
        <v>86</v>
      </c>
      <c r="G96" s="25">
        <f>(Baker!$I$26+Baker!$J$26)*5</f>
        <v>99</v>
      </c>
      <c r="H96" s="25">
        <f>(Bradford!$I$26+Bradford!$J$26)*5</f>
        <v>99</v>
      </c>
      <c r="I96" s="25">
        <f>(Clay!$I$26+Clay!$J$26)*5</f>
        <v>144</v>
      </c>
      <c r="J96" s="25">
        <f>(Nassau!$I$26+Nassau!$J$26)*5</f>
        <v>99</v>
      </c>
      <c r="K96" s="25">
        <f>(Putnam!$I$26+Putnam!$J$26)*5</f>
        <v>99</v>
      </c>
      <c r="L96" s="25">
        <f>(St.Johns!$I$26+St.Johns!$J$26)*5</f>
        <v>99</v>
      </c>
    </row>
    <row r="97" spans="1:12" x14ac:dyDescent="0.35">
      <c r="A97" s="24" t="s">
        <v>98</v>
      </c>
      <c r="B97" t="s">
        <v>88</v>
      </c>
      <c r="C97" t="s">
        <v>94</v>
      </c>
      <c r="D97" t="s">
        <v>84</v>
      </c>
      <c r="E97" t="s">
        <v>97</v>
      </c>
      <c r="F97" t="s">
        <v>86</v>
      </c>
      <c r="G97" s="25">
        <f>Baker!$K$26*5</f>
        <v>82.5</v>
      </c>
      <c r="H97" s="25">
        <f>Bradford!$K$26*5</f>
        <v>82.5</v>
      </c>
      <c r="I97" s="25">
        <f>Clay!$K$26*5</f>
        <v>90</v>
      </c>
      <c r="J97" s="25">
        <f>Nassau!$K$26*5</f>
        <v>82.5</v>
      </c>
      <c r="K97" s="25">
        <f>Putnam!$K$26*5</f>
        <v>60.199999999999996</v>
      </c>
      <c r="L97" s="25">
        <f>St.Johns!$K$26*5</f>
        <v>82.5</v>
      </c>
    </row>
    <row r="98" spans="1:12" x14ac:dyDescent="0.35">
      <c r="A98" s="24" t="s">
        <v>98</v>
      </c>
      <c r="B98" t="s">
        <v>88</v>
      </c>
      <c r="C98" t="s">
        <v>94</v>
      </c>
      <c r="D98" t="s">
        <v>34</v>
      </c>
      <c r="E98" t="s">
        <v>97</v>
      </c>
      <c r="F98" t="s">
        <v>86</v>
      </c>
      <c r="G98" s="25">
        <f>(Baker!$K$26+Baker!$L$26)*5</f>
        <v>99</v>
      </c>
      <c r="H98" s="25">
        <f>(Bradford!$K$26+Bradford!$L$26)*5</f>
        <v>99</v>
      </c>
      <c r="I98" s="25">
        <f>(Clay!$K$26+Clay!$L$26)*5</f>
        <v>108</v>
      </c>
      <c r="J98" s="25">
        <f>(Nassau!$K$26+Nassau!$L$26)*5</f>
        <v>99</v>
      </c>
      <c r="K98" s="25">
        <f>(Putnam!$K$26+Putnam!$L$26)*5</f>
        <v>72.239999999999995</v>
      </c>
      <c r="L98" s="25">
        <f>(St.Johns!$K$26+St.Johns!$L$26)*5</f>
        <v>99</v>
      </c>
    </row>
    <row r="99" spans="1:12" x14ac:dyDescent="0.35">
      <c r="A99" s="24" t="s">
        <v>98</v>
      </c>
      <c r="B99" t="s">
        <v>89</v>
      </c>
      <c r="C99" t="s">
        <v>94</v>
      </c>
      <c r="D99" t="s">
        <v>84</v>
      </c>
      <c r="E99" t="s">
        <v>97</v>
      </c>
      <c r="F99" t="s">
        <v>86</v>
      </c>
      <c r="G99" s="25">
        <f>Baker!$M$26*5</f>
        <v>0</v>
      </c>
      <c r="H99" s="25">
        <f>Bradford!$M$26*5</f>
        <v>0</v>
      </c>
      <c r="I99" s="25">
        <f>Clay!$M$26*5</f>
        <v>0</v>
      </c>
      <c r="J99" s="25">
        <f>Nassau!$M$26*5</f>
        <v>0</v>
      </c>
      <c r="K99" s="25">
        <f>Putnam!$M$26*5</f>
        <v>0</v>
      </c>
      <c r="L99" s="25">
        <f>St.Johns!$M$26*5</f>
        <v>0</v>
      </c>
    </row>
    <row r="100" spans="1:12" x14ac:dyDescent="0.35">
      <c r="A100" s="24" t="s">
        <v>98</v>
      </c>
      <c r="B100" t="s">
        <v>82</v>
      </c>
      <c r="C100" t="s">
        <v>95</v>
      </c>
      <c r="D100" t="s">
        <v>84</v>
      </c>
      <c r="E100" t="s">
        <v>97</v>
      </c>
      <c r="F100" t="s">
        <v>86</v>
      </c>
      <c r="G100" s="25">
        <f>Baker!$G$27*5</f>
        <v>57.78</v>
      </c>
      <c r="H100" s="25">
        <f>Bradford!$G$27*5</f>
        <v>57.78</v>
      </c>
      <c r="I100" s="25">
        <f>Clay!$G$27*5</f>
        <v>64.739999999999995</v>
      </c>
      <c r="J100" s="25">
        <f>Nassau!$G$27*5</f>
        <v>51.36</v>
      </c>
      <c r="K100" s="25">
        <f>Putnam!$G$27*5</f>
        <v>62.58</v>
      </c>
      <c r="L100" s="25">
        <f>St.Johns!$G$27*5</f>
        <v>74.459999999999994</v>
      </c>
    </row>
    <row r="101" spans="1:12" x14ac:dyDescent="0.35">
      <c r="A101" s="24" t="s">
        <v>98</v>
      </c>
      <c r="B101" t="s">
        <v>82</v>
      </c>
      <c r="C101" t="s">
        <v>95</v>
      </c>
      <c r="D101" t="s">
        <v>34</v>
      </c>
      <c r="E101" t="s">
        <v>97</v>
      </c>
      <c r="F101" t="s">
        <v>86</v>
      </c>
      <c r="G101" s="25">
        <f>(Baker!$G$27+Baker!$H$27)*5</f>
        <v>69.335999999999999</v>
      </c>
      <c r="H101" s="25">
        <f>(Bradford!$G$27+Bradford!$H$27)*5</f>
        <v>69.335999999999999</v>
      </c>
      <c r="I101" s="25">
        <f>(Clay!$G$27+Clay!$H$27)*5</f>
        <v>77.687999999999988</v>
      </c>
      <c r="J101" s="25">
        <f>(Nassau!$G$27+Nassau!$H$27)*5</f>
        <v>61.631999999999998</v>
      </c>
      <c r="K101" s="25">
        <f>(Putnam!$G$27+Putnam!$H$27)*5</f>
        <v>75.096000000000004</v>
      </c>
      <c r="L101" s="25">
        <f>(St.Johns!$G$27+St.Johns!$H$27)*5</f>
        <v>89.352000000000004</v>
      </c>
    </row>
    <row r="102" spans="1:12" x14ac:dyDescent="0.35">
      <c r="A102" s="24" t="s">
        <v>98</v>
      </c>
      <c r="B102" t="s">
        <v>87</v>
      </c>
      <c r="C102" t="s">
        <v>95</v>
      </c>
      <c r="D102" t="s">
        <v>84</v>
      </c>
      <c r="E102" t="s">
        <v>97</v>
      </c>
      <c r="F102" t="s">
        <v>86</v>
      </c>
      <c r="G102" s="25">
        <f>Baker!$I$27*5</f>
        <v>51.36</v>
      </c>
      <c r="H102" s="25">
        <f>Bradford!$I$27*5</f>
        <v>51.36</v>
      </c>
      <c r="I102" s="25">
        <f>Clay!$I$27*5</f>
        <v>65.460000000000008</v>
      </c>
      <c r="J102" s="25">
        <f>Nassau!$I$27*5</f>
        <v>51.36</v>
      </c>
      <c r="K102" s="25">
        <f>Putnam!$I$27*5</f>
        <v>62.58</v>
      </c>
      <c r="L102" s="25">
        <f>St.Johns!$I$27*5</f>
        <v>69.36</v>
      </c>
    </row>
    <row r="103" spans="1:12" x14ac:dyDescent="0.35">
      <c r="A103" s="24" t="s">
        <v>98</v>
      </c>
      <c r="B103" t="s">
        <v>87</v>
      </c>
      <c r="C103" t="s">
        <v>95</v>
      </c>
      <c r="D103" t="s">
        <v>34</v>
      </c>
      <c r="E103" t="s">
        <v>97</v>
      </c>
      <c r="F103" t="s">
        <v>86</v>
      </c>
      <c r="G103" s="25">
        <f>(Baker!$I$27+Baker!$J$27)*5</f>
        <v>61.631999999999998</v>
      </c>
      <c r="H103" s="25">
        <f>(Bradford!$I$27+Bradford!$J$27)*5</f>
        <v>61.631999999999998</v>
      </c>
      <c r="I103" s="25">
        <f>(Clay!$I$27+Clay!$J$27)*5</f>
        <v>78.551999999999992</v>
      </c>
      <c r="J103" s="25">
        <f>(Nassau!$I$27+Nassau!$J$27)*5</f>
        <v>61.631999999999998</v>
      </c>
      <c r="K103" s="25">
        <f>(Putnam!$I$27+Putnam!$J$27)*5</f>
        <v>75.096000000000004</v>
      </c>
      <c r="L103" s="25">
        <f>(St.Johns!$I$27+St.Johns!$J$27)*5</f>
        <v>83.231999999999999</v>
      </c>
    </row>
    <row r="104" spans="1:12" x14ac:dyDescent="0.35">
      <c r="A104" s="24" t="s">
        <v>98</v>
      </c>
      <c r="B104" t="s">
        <v>88</v>
      </c>
      <c r="C104" t="s">
        <v>95</v>
      </c>
      <c r="D104" t="s">
        <v>84</v>
      </c>
      <c r="E104" t="s">
        <v>97</v>
      </c>
      <c r="F104" t="s">
        <v>86</v>
      </c>
      <c r="G104" s="25">
        <f>Baker!$K$27*5</f>
        <v>51.36</v>
      </c>
      <c r="H104" s="25">
        <f>Bradford!$K$27*5</f>
        <v>51.36</v>
      </c>
      <c r="I104" s="25">
        <f>Clay!$K$27*5</f>
        <v>65.460000000000008</v>
      </c>
      <c r="J104" s="25">
        <f>Nassau!$K$27*5</f>
        <v>51.36</v>
      </c>
      <c r="K104" s="25">
        <f>Putnam!$K$27*5</f>
        <v>62.58</v>
      </c>
      <c r="L104" s="25">
        <f>St.Johns!$K$27*5</f>
        <v>69.36</v>
      </c>
    </row>
    <row r="105" spans="1:12" x14ac:dyDescent="0.35">
      <c r="A105" s="24" t="s">
        <v>98</v>
      </c>
      <c r="B105" t="s">
        <v>88</v>
      </c>
      <c r="C105" t="s">
        <v>95</v>
      </c>
      <c r="D105" t="s">
        <v>34</v>
      </c>
      <c r="E105" t="s">
        <v>97</v>
      </c>
      <c r="F105" t="s">
        <v>86</v>
      </c>
      <c r="G105" s="25">
        <f>(Baker!$K$27+Baker!$L$27)*5</f>
        <v>61.631999999999998</v>
      </c>
      <c r="H105" s="25">
        <f>(Bradford!$K$27+Bradford!$L$27)*5</f>
        <v>61.631999999999998</v>
      </c>
      <c r="I105" s="25">
        <f>(Clay!$K$27+Clay!$L$27)*5</f>
        <v>78.551999999999992</v>
      </c>
      <c r="J105" s="25">
        <f>(Nassau!$K$27+Nassau!$L$27)*5</f>
        <v>61.631999999999998</v>
      </c>
      <c r="K105" s="25">
        <f>(Putnam!$K$27+Putnam!$L$27)*5</f>
        <v>75.096000000000004</v>
      </c>
      <c r="L105" s="25">
        <f>(St.Johns!$K$27+St.Johns!$L$27)*5</f>
        <v>83.231999999999999</v>
      </c>
    </row>
    <row r="106" spans="1:12" x14ac:dyDescent="0.35">
      <c r="A106" s="24" t="s">
        <v>98</v>
      </c>
      <c r="B106" t="s">
        <v>89</v>
      </c>
      <c r="C106" t="s">
        <v>95</v>
      </c>
      <c r="D106" t="s">
        <v>84</v>
      </c>
      <c r="E106" t="s">
        <v>97</v>
      </c>
      <c r="F106" t="s">
        <v>86</v>
      </c>
      <c r="G106" s="25">
        <f>Baker!$M$27*5</f>
        <v>0</v>
      </c>
      <c r="H106" s="25">
        <f>Bradford!$M$27*5</f>
        <v>0</v>
      </c>
      <c r="I106" s="25">
        <f>Clay!$M$27*5</f>
        <v>0</v>
      </c>
      <c r="J106" s="25">
        <f>Nassau!$M$27*5</f>
        <v>0</v>
      </c>
      <c r="K106" s="25">
        <f>Putnam!$M$27*5</f>
        <v>0</v>
      </c>
      <c r="L106" s="25">
        <f>St.Johns!$M$27*5</f>
        <v>0</v>
      </c>
    </row>
    <row r="107" spans="1:12" x14ac:dyDescent="0.35">
      <c r="A107" s="24" t="s">
        <v>98</v>
      </c>
      <c r="B107" t="s">
        <v>82</v>
      </c>
      <c r="C107" t="s">
        <v>96</v>
      </c>
      <c r="D107" t="s">
        <v>84</v>
      </c>
      <c r="E107" t="s">
        <v>97</v>
      </c>
      <c r="F107" t="s">
        <v>86</v>
      </c>
      <c r="G107" s="25">
        <f>Baker!$G$28*5</f>
        <v>135</v>
      </c>
      <c r="H107" s="25">
        <f>Bradford!$G$28*5</f>
        <v>175</v>
      </c>
      <c r="I107" s="25">
        <f>Clay!$G$28*5</f>
        <v>160</v>
      </c>
      <c r="J107" s="25">
        <f>Nassau!$G$28*5</f>
        <v>175</v>
      </c>
      <c r="K107" s="25">
        <f>Putnam!$G$28*5</f>
        <v>125</v>
      </c>
      <c r="L107" s="25">
        <f>St.Johns!$G$28*5</f>
        <v>216</v>
      </c>
    </row>
    <row r="108" spans="1:12" x14ac:dyDescent="0.35">
      <c r="A108" s="24" t="s">
        <v>98</v>
      </c>
      <c r="B108" t="s">
        <v>82</v>
      </c>
      <c r="C108" t="s">
        <v>96</v>
      </c>
      <c r="D108" t="s">
        <v>34</v>
      </c>
      <c r="E108" t="s">
        <v>97</v>
      </c>
      <c r="F108" t="s">
        <v>86</v>
      </c>
      <c r="G108" s="25">
        <f>(Baker!$G$28+Baker!$H$28)*5</f>
        <v>162</v>
      </c>
      <c r="H108" s="25">
        <f>(Bradford!$G$28+Bradford!$H$28)*5</f>
        <v>210</v>
      </c>
      <c r="I108" s="25">
        <f>(Clay!$G$28+Clay!$H$28)*5</f>
        <v>192</v>
      </c>
      <c r="J108" s="25">
        <f>(Nassau!$G$28+Nassau!$H$28)*5</f>
        <v>210</v>
      </c>
      <c r="K108" s="25">
        <f>(Putnam!$G$28+Putnam!$H$28)*5</f>
        <v>150</v>
      </c>
      <c r="L108" s="25">
        <f>(St.Johns!$G$28+St.Johns!$H$28)*5</f>
        <v>259.20000000000005</v>
      </c>
    </row>
    <row r="109" spans="1:12" x14ac:dyDescent="0.35">
      <c r="A109" s="24" t="s">
        <v>98</v>
      </c>
      <c r="B109" t="s">
        <v>87</v>
      </c>
      <c r="C109" t="s">
        <v>96</v>
      </c>
      <c r="D109" t="s">
        <v>84</v>
      </c>
      <c r="E109" t="s">
        <v>97</v>
      </c>
      <c r="F109" t="s">
        <v>86</v>
      </c>
      <c r="G109" s="25">
        <f>Baker!$I$28*5</f>
        <v>145</v>
      </c>
      <c r="H109" s="25">
        <f>Bradford!$I$28*5</f>
        <v>145</v>
      </c>
      <c r="I109" s="25">
        <f>Clay!$I$28*5</f>
        <v>160</v>
      </c>
      <c r="J109" s="25">
        <f>Nassau!$I$28*5</f>
        <v>145</v>
      </c>
      <c r="K109" s="25">
        <f>Putnam!$I$28*5</f>
        <v>145</v>
      </c>
      <c r="L109" s="25">
        <f>St.Johns!$I$28*5</f>
        <v>145</v>
      </c>
    </row>
    <row r="110" spans="1:12" x14ac:dyDescent="0.35">
      <c r="A110" s="24" t="s">
        <v>98</v>
      </c>
      <c r="B110" t="s">
        <v>87</v>
      </c>
      <c r="C110" t="s">
        <v>96</v>
      </c>
      <c r="D110" t="s">
        <v>34</v>
      </c>
      <c r="E110" t="s">
        <v>97</v>
      </c>
      <c r="F110" t="s">
        <v>86</v>
      </c>
      <c r="G110" s="25">
        <f>(Baker!$I$28+Baker!$J$28)*5</f>
        <v>174</v>
      </c>
      <c r="H110" s="25">
        <f>(Bradford!$I$28+Bradford!$J$28)*5</f>
        <v>174</v>
      </c>
      <c r="I110" s="25">
        <f>(Clay!$I$28+Clay!$J$28)*5</f>
        <v>192</v>
      </c>
      <c r="J110" s="25">
        <f>(Nassau!$I$28+Nassau!$J$28)*5</f>
        <v>174</v>
      </c>
      <c r="K110" s="25">
        <f>(Putnam!$I$28+Putnam!$J$28)*5</f>
        <v>174</v>
      </c>
      <c r="L110" s="25">
        <f>(St.Johns!$I$28+St.Johns!$J$28)*5</f>
        <v>174</v>
      </c>
    </row>
    <row r="111" spans="1:12" x14ac:dyDescent="0.35">
      <c r="A111" s="24" t="s">
        <v>98</v>
      </c>
      <c r="B111" t="s">
        <v>88</v>
      </c>
      <c r="C111" t="s">
        <v>96</v>
      </c>
      <c r="D111" t="s">
        <v>84</v>
      </c>
      <c r="E111" t="s">
        <v>97</v>
      </c>
      <c r="F111" t="s">
        <v>86</v>
      </c>
      <c r="G111" s="25">
        <f>Baker!$K$28*5</f>
        <v>135</v>
      </c>
      <c r="H111" s="25">
        <f>Bradford!$K$28*5</f>
        <v>135</v>
      </c>
      <c r="I111" s="25">
        <f>Clay!$K$28*5</f>
        <v>160</v>
      </c>
      <c r="J111" s="25">
        <f>Nassau!$K$28*5</f>
        <v>135</v>
      </c>
      <c r="K111" s="25">
        <f>Putnam!$K$28*5</f>
        <v>87.8</v>
      </c>
      <c r="L111" s="25">
        <f>St.Johns!$K$28*5</f>
        <v>135</v>
      </c>
    </row>
    <row r="112" spans="1:12" x14ac:dyDescent="0.35">
      <c r="A112" s="24" t="s">
        <v>98</v>
      </c>
      <c r="B112" t="s">
        <v>88</v>
      </c>
      <c r="C112" t="s">
        <v>96</v>
      </c>
      <c r="D112" t="s">
        <v>34</v>
      </c>
      <c r="E112" t="s">
        <v>97</v>
      </c>
      <c r="F112" t="s">
        <v>86</v>
      </c>
      <c r="G112" s="25">
        <f>(Baker!$K$28+Baker!$L$28)*5</f>
        <v>162</v>
      </c>
      <c r="H112" s="25">
        <f>(Bradford!$K$28+Bradford!$L$28)*5</f>
        <v>162</v>
      </c>
      <c r="I112" s="25">
        <f>(Clay!$K$28+Clay!$L$28)*5</f>
        <v>192</v>
      </c>
      <c r="J112" s="25">
        <f>(Nassau!$K$28+Nassau!$L$28)*5</f>
        <v>162</v>
      </c>
      <c r="K112" s="25">
        <f>(Putnam!$K$28+Putnam!$L$28)*5</f>
        <v>105.36</v>
      </c>
      <c r="L112" s="25">
        <f>(St.Johns!$K$28+St.Johns!$L$28)*5</f>
        <v>162</v>
      </c>
    </row>
    <row r="113" spans="1:12" x14ac:dyDescent="0.35">
      <c r="A113" s="24" t="s">
        <v>98</v>
      </c>
      <c r="B113" t="s">
        <v>89</v>
      </c>
      <c r="C113" t="s">
        <v>96</v>
      </c>
      <c r="D113" t="s">
        <v>84</v>
      </c>
      <c r="E113" t="s">
        <v>97</v>
      </c>
      <c r="F113" t="s">
        <v>86</v>
      </c>
      <c r="G113" s="25">
        <f>Baker!$M$28*5</f>
        <v>0</v>
      </c>
      <c r="H113" s="25">
        <f>Bradford!$M$28*5</f>
        <v>0</v>
      </c>
      <c r="I113" s="25">
        <f>Clay!$M$28*5</f>
        <v>0</v>
      </c>
      <c r="J113" s="25">
        <f>Nassau!$M$28*5</f>
        <v>0</v>
      </c>
      <c r="K113" s="25">
        <f>Putnam!$M$28*5</f>
        <v>0</v>
      </c>
      <c r="L113" s="25">
        <f>St.Johns!$M$28*5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M30"/>
  <sheetViews>
    <sheetView topLeftCell="B6" workbookViewId="0">
      <selection activeCell="G27" sqref="G27:M27"/>
    </sheetView>
  </sheetViews>
  <sheetFormatPr defaultRowHeight="14.5" x14ac:dyDescent="0.35"/>
  <cols>
    <col min="7" max="7" width="13.6328125" customWidth="1"/>
    <col min="8" max="8" width="11" customWidth="1"/>
    <col min="9" max="9" width="15.54296875" bestFit="1" customWidth="1"/>
    <col min="10" max="10" width="13.36328125" customWidth="1"/>
    <col min="11" max="11" width="24.453125" bestFit="1" customWidth="1"/>
    <col min="12" max="12" width="11.08984375" customWidth="1"/>
    <col min="13" max="13" width="16.6328125" customWidth="1"/>
  </cols>
  <sheetData>
    <row r="1" spans="1:13" ht="15" thickBot="1" x14ac:dyDescent="0.4"/>
    <row r="2" spans="1:13" ht="15" thickBot="1" x14ac:dyDescent="0.4">
      <c r="A2" s="50" t="s">
        <v>67</v>
      </c>
      <c r="B2" s="51"/>
      <c r="C2" s="51"/>
      <c r="D2" s="51"/>
      <c r="E2" s="51"/>
      <c r="F2" s="51"/>
      <c r="G2" s="51"/>
      <c r="H2" s="51"/>
      <c r="I2" s="52"/>
      <c r="J2" s="9"/>
    </row>
    <row r="4" spans="1:13" s="3" customFormat="1" ht="15.5" x14ac:dyDescent="0.3">
      <c r="B4" s="28" t="s">
        <v>68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3" ht="16" thickBot="1" x14ac:dyDescent="0.4">
      <c r="B5" s="28" t="s">
        <v>69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thickBot="1" x14ac:dyDescent="0.4">
      <c r="B6" s="32"/>
      <c r="C6" s="32"/>
      <c r="D6" s="32"/>
      <c r="E6" s="32"/>
      <c r="F6" s="4"/>
      <c r="G6" s="33" t="s">
        <v>31</v>
      </c>
      <c r="H6" s="34"/>
      <c r="I6" s="34"/>
      <c r="J6" s="34"/>
      <c r="K6" s="34"/>
      <c r="L6" s="34"/>
      <c r="M6" s="35"/>
    </row>
    <row r="7" spans="1:13" x14ac:dyDescent="0.35">
      <c r="B7" s="36" t="s">
        <v>32</v>
      </c>
      <c r="C7" s="37"/>
      <c r="D7" s="38"/>
      <c r="E7" s="42" t="s">
        <v>33</v>
      </c>
      <c r="F7" s="43"/>
      <c r="G7" s="46" t="s">
        <v>56</v>
      </c>
      <c r="H7" s="48" t="s">
        <v>34</v>
      </c>
      <c r="I7" s="46" t="s">
        <v>57</v>
      </c>
      <c r="J7" s="5" t="s">
        <v>30</v>
      </c>
      <c r="K7" s="5" t="s">
        <v>58</v>
      </c>
      <c r="L7" s="48" t="s">
        <v>59</v>
      </c>
      <c r="M7" s="10" t="s">
        <v>60</v>
      </c>
    </row>
    <row r="8" spans="1:13" ht="40.5" customHeight="1" thickBot="1" x14ac:dyDescent="0.4">
      <c r="B8" s="39"/>
      <c r="C8" s="40"/>
      <c r="D8" s="41"/>
      <c r="E8" s="44"/>
      <c r="F8" s="45"/>
      <c r="G8" s="47"/>
      <c r="H8" s="49"/>
      <c r="I8" s="47"/>
      <c r="J8" s="6" t="s">
        <v>36</v>
      </c>
      <c r="K8" s="6" t="s">
        <v>35</v>
      </c>
      <c r="L8" s="49"/>
      <c r="M8" s="11" t="s">
        <v>64</v>
      </c>
    </row>
    <row r="9" spans="1:13" ht="15" thickBot="1" x14ac:dyDescent="0.4">
      <c r="B9" s="29" t="s">
        <v>37</v>
      </c>
      <c r="C9" s="30"/>
      <c r="D9" s="31"/>
      <c r="E9" s="26" t="s">
        <v>38</v>
      </c>
      <c r="F9" s="27"/>
      <c r="G9" s="14">
        <v>27.02</v>
      </c>
      <c r="H9" s="14">
        <f>G9*0.2</f>
        <v>5.4039999999999999</v>
      </c>
      <c r="I9" s="14">
        <v>36</v>
      </c>
      <c r="J9" s="14">
        <f t="shared" ref="J9:J16" si="0">I9*0.2</f>
        <v>7.2</v>
      </c>
      <c r="K9" s="14">
        <v>35</v>
      </c>
      <c r="L9" s="14">
        <f t="shared" ref="L9:L16" si="1">K9*0.2</f>
        <v>7</v>
      </c>
      <c r="M9" s="14">
        <v>0</v>
      </c>
    </row>
    <row r="10" spans="1:13" ht="15" thickBot="1" x14ac:dyDescent="0.4">
      <c r="B10" s="29" t="s">
        <v>39</v>
      </c>
      <c r="C10" s="30"/>
      <c r="D10" s="31"/>
      <c r="E10" s="26" t="s">
        <v>40</v>
      </c>
      <c r="F10" s="27"/>
      <c r="G10" s="14">
        <v>25</v>
      </c>
      <c r="H10" s="14">
        <f t="shared" ref="H10:H16" si="2">G10*0.2</f>
        <v>5</v>
      </c>
      <c r="I10" s="14">
        <v>27.2</v>
      </c>
      <c r="J10" s="14">
        <f t="shared" si="0"/>
        <v>5.44</v>
      </c>
      <c r="K10" s="14">
        <v>27.2</v>
      </c>
      <c r="L10" s="14">
        <f t="shared" si="1"/>
        <v>5.44</v>
      </c>
      <c r="M10" s="14">
        <v>0</v>
      </c>
    </row>
    <row r="11" spans="1:13" ht="15" thickBot="1" x14ac:dyDescent="0.4">
      <c r="B11" s="29" t="s">
        <v>41</v>
      </c>
      <c r="C11" s="30"/>
      <c r="D11" s="31"/>
      <c r="E11" s="26" t="s">
        <v>42</v>
      </c>
      <c r="F11" s="27"/>
      <c r="G11" s="18">
        <v>23.02</v>
      </c>
      <c r="H11" s="14">
        <f t="shared" si="2"/>
        <v>4.6040000000000001</v>
      </c>
      <c r="I11" s="14">
        <v>26.349999999999998</v>
      </c>
      <c r="J11" s="14">
        <f t="shared" si="0"/>
        <v>5.27</v>
      </c>
      <c r="K11" s="14">
        <v>25.5</v>
      </c>
      <c r="L11" s="14">
        <f t="shared" si="1"/>
        <v>5.1000000000000005</v>
      </c>
      <c r="M11" s="14">
        <v>0</v>
      </c>
    </row>
    <row r="12" spans="1:13" ht="15" thickBot="1" x14ac:dyDescent="0.4">
      <c r="B12" s="29" t="s">
        <v>43</v>
      </c>
      <c r="C12" s="30"/>
      <c r="D12" s="31"/>
      <c r="E12" s="26" t="s">
        <v>44</v>
      </c>
      <c r="F12" s="27"/>
      <c r="G12" s="14">
        <v>21</v>
      </c>
      <c r="H12" s="14">
        <f t="shared" si="2"/>
        <v>4.2</v>
      </c>
      <c r="I12" s="14">
        <v>22.5</v>
      </c>
      <c r="J12" s="14">
        <f t="shared" si="0"/>
        <v>4.5</v>
      </c>
      <c r="K12" s="14">
        <v>22.5</v>
      </c>
      <c r="L12" s="14">
        <f t="shared" si="1"/>
        <v>4.5</v>
      </c>
      <c r="M12" s="14">
        <v>0</v>
      </c>
    </row>
    <row r="13" spans="1:13" ht="15" thickBot="1" x14ac:dyDescent="0.4">
      <c r="B13" s="29" t="s">
        <v>45</v>
      </c>
      <c r="C13" s="30"/>
      <c r="D13" s="31"/>
      <c r="E13" s="26" t="s">
        <v>46</v>
      </c>
      <c r="F13" s="27"/>
      <c r="G13" s="14">
        <v>21</v>
      </c>
      <c r="H13" s="14">
        <f t="shared" si="2"/>
        <v>4.2</v>
      </c>
      <c r="I13" s="14">
        <v>22.5</v>
      </c>
      <c r="J13" s="14">
        <f t="shared" si="0"/>
        <v>4.5</v>
      </c>
      <c r="K13" s="14">
        <v>21</v>
      </c>
      <c r="L13" s="14">
        <f t="shared" si="1"/>
        <v>4.2</v>
      </c>
      <c r="M13" s="14">
        <v>0</v>
      </c>
    </row>
    <row r="14" spans="1:13" ht="15" thickBot="1" x14ac:dyDescent="0.4">
      <c r="B14" s="29" t="s">
        <v>47</v>
      </c>
      <c r="C14" s="30"/>
      <c r="D14" s="31"/>
      <c r="E14" s="26" t="s">
        <v>48</v>
      </c>
      <c r="F14" s="27"/>
      <c r="G14" s="14">
        <v>21</v>
      </c>
      <c r="H14" s="14">
        <f t="shared" si="2"/>
        <v>4.2</v>
      </c>
      <c r="I14" s="14">
        <v>21</v>
      </c>
      <c r="J14" s="14">
        <f t="shared" si="0"/>
        <v>4.2</v>
      </c>
      <c r="K14" s="14">
        <v>20.782499999999999</v>
      </c>
      <c r="L14" s="14">
        <f t="shared" si="1"/>
        <v>4.1565000000000003</v>
      </c>
      <c r="M14" s="14">
        <v>0</v>
      </c>
    </row>
    <row r="15" spans="1:13" ht="15" thickBot="1" x14ac:dyDescent="0.4">
      <c r="B15" s="29" t="s">
        <v>49</v>
      </c>
      <c r="C15" s="30"/>
      <c r="D15" s="31"/>
      <c r="E15" s="26" t="s">
        <v>50</v>
      </c>
      <c r="F15" s="27"/>
      <c r="G15" s="14">
        <v>15.407999999999999</v>
      </c>
      <c r="H15" s="14">
        <v>3.0815999999999999</v>
      </c>
      <c r="I15" s="14">
        <v>15.407999999999999</v>
      </c>
      <c r="J15" s="14">
        <v>3.0815999999999999</v>
      </c>
      <c r="K15" s="14">
        <v>15.407999999999999</v>
      </c>
      <c r="L15" s="14">
        <v>3.0815999999999999</v>
      </c>
      <c r="M15" s="14">
        <v>0</v>
      </c>
    </row>
    <row r="16" spans="1:13" ht="15" thickBot="1" x14ac:dyDescent="0.4">
      <c r="B16" s="29" t="s">
        <v>51</v>
      </c>
      <c r="C16" s="30"/>
      <c r="D16" s="31"/>
      <c r="E16" s="26" t="s">
        <v>66</v>
      </c>
      <c r="F16" s="27"/>
      <c r="G16" s="14">
        <v>27.02</v>
      </c>
      <c r="H16" s="14">
        <f t="shared" si="2"/>
        <v>5.4039999999999999</v>
      </c>
      <c r="I16" s="14">
        <v>36</v>
      </c>
      <c r="J16" s="14">
        <f t="shared" si="0"/>
        <v>7.2</v>
      </c>
      <c r="K16" s="14">
        <v>35</v>
      </c>
      <c r="L16" s="14">
        <f t="shared" si="1"/>
        <v>7</v>
      </c>
      <c r="M16" s="14">
        <v>0</v>
      </c>
    </row>
    <row r="17" spans="2:13" ht="15" thickBot="1" x14ac:dyDescent="0.4">
      <c r="B17" s="12"/>
      <c r="C17" s="54"/>
      <c r="D17" s="54"/>
      <c r="E17" s="54"/>
      <c r="F17" s="54"/>
      <c r="G17" s="13"/>
      <c r="H17" s="13"/>
      <c r="I17" s="13"/>
      <c r="J17" s="13"/>
      <c r="K17" s="13"/>
      <c r="L17" s="13"/>
      <c r="M17" s="13"/>
    </row>
    <row r="18" spans="2:13" ht="15" thickBot="1" x14ac:dyDescent="0.4">
      <c r="B18" s="4"/>
      <c r="C18" s="32"/>
      <c r="D18" s="32"/>
      <c r="E18" s="32"/>
      <c r="F18" s="53"/>
      <c r="G18" s="33" t="s">
        <v>52</v>
      </c>
      <c r="H18" s="34"/>
      <c r="I18" s="34"/>
      <c r="J18" s="34"/>
      <c r="K18" s="34"/>
      <c r="L18" s="34"/>
      <c r="M18" s="35"/>
    </row>
    <row r="19" spans="2:13" ht="23" x14ac:dyDescent="0.35">
      <c r="B19" s="36" t="s">
        <v>32</v>
      </c>
      <c r="C19" s="37"/>
      <c r="D19" s="38"/>
      <c r="E19" s="42" t="s">
        <v>33</v>
      </c>
      <c r="F19" s="43"/>
      <c r="G19" s="46" t="s">
        <v>61</v>
      </c>
      <c r="H19" s="48" t="s">
        <v>34</v>
      </c>
      <c r="I19" s="7" t="s">
        <v>62</v>
      </c>
      <c r="J19" s="5" t="s">
        <v>53</v>
      </c>
      <c r="K19" s="5" t="s">
        <v>58</v>
      </c>
      <c r="L19" s="48" t="s">
        <v>59</v>
      </c>
      <c r="M19" s="48" t="s">
        <v>63</v>
      </c>
    </row>
    <row r="20" spans="2:13" ht="37.5" customHeight="1" thickBot="1" x14ac:dyDescent="0.4">
      <c r="B20" s="39"/>
      <c r="C20" s="40"/>
      <c r="D20" s="41"/>
      <c r="E20" s="44"/>
      <c r="F20" s="45"/>
      <c r="G20" s="47"/>
      <c r="H20" s="49"/>
      <c r="I20" s="8" t="s">
        <v>55</v>
      </c>
      <c r="J20" s="6" t="s">
        <v>65</v>
      </c>
      <c r="K20" s="6" t="s">
        <v>54</v>
      </c>
      <c r="L20" s="49"/>
      <c r="M20" s="49"/>
    </row>
    <row r="21" spans="2:13" ht="15" thickBot="1" x14ac:dyDescent="0.4">
      <c r="B21" s="29" t="s">
        <v>37</v>
      </c>
      <c r="C21" s="30"/>
      <c r="D21" s="31"/>
      <c r="E21" s="26" t="s">
        <v>38</v>
      </c>
      <c r="F21" s="27"/>
      <c r="G21" s="14">
        <v>27</v>
      </c>
      <c r="H21" s="14">
        <f t="shared" ref="H21:J28" si="3">G21*0.2</f>
        <v>5.4</v>
      </c>
      <c r="I21" s="15">
        <v>29</v>
      </c>
      <c r="J21" s="14">
        <f t="shared" si="3"/>
        <v>5.8000000000000007</v>
      </c>
      <c r="K21" s="15">
        <v>27</v>
      </c>
      <c r="L21" s="14">
        <f t="shared" ref="L21" si="4">K21*0.2</f>
        <v>5.4</v>
      </c>
      <c r="M21" s="16">
        <v>0</v>
      </c>
    </row>
    <row r="22" spans="2:13" ht="15" thickBot="1" x14ac:dyDescent="0.4">
      <c r="B22" s="29" t="s">
        <v>39</v>
      </c>
      <c r="C22" s="30"/>
      <c r="D22" s="31"/>
      <c r="E22" s="26" t="s">
        <v>40</v>
      </c>
      <c r="F22" s="27"/>
      <c r="G22" s="14">
        <v>24</v>
      </c>
      <c r="H22" s="14">
        <f t="shared" si="3"/>
        <v>4.8000000000000007</v>
      </c>
      <c r="I22" s="15">
        <v>21.25</v>
      </c>
      <c r="J22" s="14">
        <f t="shared" si="3"/>
        <v>4.25</v>
      </c>
      <c r="K22" s="15">
        <v>21.25</v>
      </c>
      <c r="L22" s="14">
        <f t="shared" ref="L22" si="5">K22*0.2</f>
        <v>4.25</v>
      </c>
      <c r="M22" s="16">
        <v>0</v>
      </c>
    </row>
    <row r="23" spans="2:13" ht="15" thickBot="1" x14ac:dyDescent="0.4">
      <c r="B23" s="29" t="s">
        <v>41</v>
      </c>
      <c r="C23" s="30"/>
      <c r="D23" s="31"/>
      <c r="E23" s="26" t="s">
        <v>42</v>
      </c>
      <c r="F23" s="27"/>
      <c r="G23" s="18">
        <v>20.399999999999999</v>
      </c>
      <c r="H23" s="14">
        <f t="shared" si="3"/>
        <v>4.08</v>
      </c>
      <c r="I23" s="14">
        <v>21.25</v>
      </c>
      <c r="J23" s="14">
        <f t="shared" si="3"/>
        <v>4.25</v>
      </c>
      <c r="K23" s="14">
        <v>21.25</v>
      </c>
      <c r="L23" s="14">
        <f t="shared" ref="L23" si="6">K23*0.2</f>
        <v>4.25</v>
      </c>
      <c r="M23" s="17">
        <v>0</v>
      </c>
    </row>
    <row r="24" spans="2:13" ht="15" thickBot="1" x14ac:dyDescent="0.4">
      <c r="B24" s="29" t="s">
        <v>43</v>
      </c>
      <c r="C24" s="30"/>
      <c r="D24" s="31"/>
      <c r="E24" s="26" t="s">
        <v>44</v>
      </c>
      <c r="F24" s="27"/>
      <c r="G24" s="14">
        <v>17</v>
      </c>
      <c r="H24" s="14">
        <f t="shared" si="3"/>
        <v>3.4000000000000004</v>
      </c>
      <c r="I24" s="14">
        <v>18</v>
      </c>
      <c r="J24" s="14">
        <f t="shared" si="3"/>
        <v>3.6</v>
      </c>
      <c r="K24" s="14">
        <v>17.25</v>
      </c>
      <c r="L24" s="14">
        <f t="shared" ref="L24" si="7">K24*0.2</f>
        <v>3.45</v>
      </c>
      <c r="M24" s="17">
        <v>0</v>
      </c>
    </row>
    <row r="25" spans="2:13" ht="15" thickBot="1" x14ac:dyDescent="0.4">
      <c r="B25" s="29" t="s">
        <v>45</v>
      </c>
      <c r="C25" s="30"/>
      <c r="D25" s="31"/>
      <c r="E25" s="26" t="s">
        <v>46</v>
      </c>
      <c r="F25" s="27"/>
      <c r="G25" s="14">
        <v>17</v>
      </c>
      <c r="H25" s="14">
        <f t="shared" si="3"/>
        <v>3.4000000000000004</v>
      </c>
      <c r="I25" s="14">
        <v>17.25</v>
      </c>
      <c r="J25" s="14">
        <f t="shared" si="3"/>
        <v>3.45</v>
      </c>
      <c r="K25" s="14">
        <v>16.5</v>
      </c>
      <c r="L25" s="14">
        <f t="shared" ref="L25" si="8">K25*0.2</f>
        <v>3.3000000000000003</v>
      </c>
      <c r="M25" s="17">
        <v>0</v>
      </c>
    </row>
    <row r="26" spans="2:13" ht="15" thickBot="1" x14ac:dyDescent="0.4">
      <c r="B26" s="29" t="s">
        <v>47</v>
      </c>
      <c r="C26" s="30"/>
      <c r="D26" s="31"/>
      <c r="E26" s="26" t="s">
        <v>48</v>
      </c>
      <c r="F26" s="27"/>
      <c r="G26" s="14">
        <v>17</v>
      </c>
      <c r="H26" s="14">
        <f t="shared" si="3"/>
        <v>3.4000000000000004</v>
      </c>
      <c r="I26" s="14">
        <v>16.5</v>
      </c>
      <c r="J26" s="14">
        <f t="shared" si="3"/>
        <v>3.3000000000000003</v>
      </c>
      <c r="K26" s="14">
        <v>16.5</v>
      </c>
      <c r="L26" s="14">
        <f t="shared" ref="L26" si="9">K26*0.2</f>
        <v>3.3000000000000003</v>
      </c>
      <c r="M26" s="17">
        <v>0</v>
      </c>
    </row>
    <row r="27" spans="2:13" ht="15" thickBot="1" x14ac:dyDescent="0.4">
      <c r="B27" s="29" t="s">
        <v>49</v>
      </c>
      <c r="C27" s="30"/>
      <c r="D27" s="31"/>
      <c r="E27" s="26" t="s">
        <v>50</v>
      </c>
      <c r="F27" s="27"/>
      <c r="G27" s="14">
        <v>11.556000000000001</v>
      </c>
      <c r="H27" s="14">
        <v>2.3112000000000004</v>
      </c>
      <c r="I27" s="14">
        <v>10.272</v>
      </c>
      <c r="J27" s="14">
        <v>2.0544000000000002</v>
      </c>
      <c r="K27" s="14">
        <v>10.272</v>
      </c>
      <c r="L27" s="14">
        <v>2.0544000000000002</v>
      </c>
      <c r="M27" s="17">
        <v>0</v>
      </c>
    </row>
    <row r="28" spans="2:13" ht="15" thickBot="1" x14ac:dyDescent="0.4">
      <c r="B28" s="29" t="s">
        <v>51</v>
      </c>
      <c r="C28" s="30"/>
      <c r="D28" s="31"/>
      <c r="E28" s="26" t="s">
        <v>66</v>
      </c>
      <c r="F28" s="27"/>
      <c r="G28" s="14">
        <v>27</v>
      </c>
      <c r="H28" s="14">
        <f t="shared" si="3"/>
        <v>5.4</v>
      </c>
      <c r="I28" s="14">
        <v>29</v>
      </c>
      <c r="J28" s="14">
        <f t="shared" si="3"/>
        <v>5.8000000000000007</v>
      </c>
      <c r="K28" s="14">
        <v>27</v>
      </c>
      <c r="L28" s="14">
        <f t="shared" ref="L28" si="10">K28*0.2</f>
        <v>5.4</v>
      </c>
      <c r="M28" s="17">
        <v>0</v>
      </c>
    </row>
    <row r="30" spans="2:13" ht="15.75" customHeight="1" x14ac:dyDescent="0.35"/>
  </sheetData>
  <mergeCells count="55">
    <mergeCell ref="C18:D18"/>
    <mergeCell ref="G18:M18"/>
    <mergeCell ref="B19:D20"/>
    <mergeCell ref="E19:F20"/>
    <mergeCell ref="G19:G20"/>
    <mergeCell ref="H19:H20"/>
    <mergeCell ref="L19:L20"/>
    <mergeCell ref="M19:M20"/>
    <mergeCell ref="B21:D21"/>
    <mergeCell ref="E21:F21"/>
    <mergeCell ref="B22:D22"/>
    <mergeCell ref="E22:F22"/>
    <mergeCell ref="B25:D25"/>
    <mergeCell ref="E25:F25"/>
    <mergeCell ref="B23:D23"/>
    <mergeCell ref="E23:F23"/>
    <mergeCell ref="B24:D24"/>
    <mergeCell ref="E24:F24"/>
    <mergeCell ref="B26:D26"/>
    <mergeCell ref="E26:F26"/>
    <mergeCell ref="B27:D27"/>
    <mergeCell ref="E27:F27"/>
    <mergeCell ref="B28:D28"/>
    <mergeCell ref="E28:F28"/>
    <mergeCell ref="A2:I2"/>
    <mergeCell ref="E18:F18"/>
    <mergeCell ref="B15:D15"/>
    <mergeCell ref="E15:F15"/>
    <mergeCell ref="B16:D16"/>
    <mergeCell ref="E16:F16"/>
    <mergeCell ref="E17:F17"/>
    <mergeCell ref="B13:D13"/>
    <mergeCell ref="E13:F13"/>
    <mergeCell ref="B14:D14"/>
    <mergeCell ref="E14:F14"/>
    <mergeCell ref="B9:D9"/>
    <mergeCell ref="E9:F9"/>
    <mergeCell ref="C17:D17"/>
    <mergeCell ref="E11:F11"/>
    <mergeCell ref="B12:D12"/>
    <mergeCell ref="E12:F12"/>
    <mergeCell ref="B4:M4"/>
    <mergeCell ref="B10:D10"/>
    <mergeCell ref="E10:F10"/>
    <mergeCell ref="B11:D11"/>
    <mergeCell ref="B5:M5"/>
    <mergeCell ref="B6:C6"/>
    <mergeCell ref="D6:E6"/>
    <mergeCell ref="G6:M6"/>
    <mergeCell ref="B7:D8"/>
    <mergeCell ref="E7:F8"/>
    <mergeCell ref="G7:G8"/>
    <mergeCell ref="H7:H8"/>
    <mergeCell ref="I7:I8"/>
    <mergeCell ref="L7:L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3F07-1E1F-44BF-BA31-375765E0CCA5}">
  <dimension ref="A1:M30"/>
  <sheetViews>
    <sheetView topLeftCell="A9" workbookViewId="0">
      <selection activeCell="G27" sqref="G27:M27"/>
    </sheetView>
  </sheetViews>
  <sheetFormatPr defaultRowHeight="14.5" x14ac:dyDescent="0.35"/>
  <cols>
    <col min="3" max="3" width="3.36328125" customWidth="1"/>
    <col min="4" max="4" width="8.90625" hidden="1" customWidth="1"/>
    <col min="6" max="6" width="4.36328125" customWidth="1"/>
    <col min="7" max="7" width="14.36328125" customWidth="1"/>
    <col min="8" max="8" width="11" customWidth="1"/>
    <col min="9" max="9" width="11.6328125" customWidth="1"/>
    <col min="10" max="10" width="12.453125" customWidth="1"/>
    <col min="11" max="11" width="14.6328125" customWidth="1"/>
    <col min="12" max="12" width="11.08984375" customWidth="1"/>
    <col min="13" max="13" width="12.36328125" customWidth="1"/>
  </cols>
  <sheetData>
    <row r="1" spans="1:13" ht="15" thickBot="1" x14ac:dyDescent="0.4"/>
    <row r="2" spans="1:13" ht="15" thickBot="1" x14ac:dyDescent="0.4">
      <c r="A2" s="50" t="s">
        <v>67</v>
      </c>
      <c r="B2" s="51"/>
      <c r="C2" s="51"/>
      <c r="D2" s="51"/>
      <c r="E2" s="51"/>
      <c r="F2" s="51"/>
      <c r="G2" s="51"/>
      <c r="H2" s="51"/>
      <c r="I2" s="52"/>
      <c r="J2" s="9"/>
    </row>
    <row r="4" spans="1:13" s="3" customFormat="1" ht="15.5" x14ac:dyDescent="0.3">
      <c r="B4" s="28" t="s">
        <v>70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3" ht="16" thickBot="1" x14ac:dyDescent="0.4">
      <c r="B5" s="28" t="s">
        <v>71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thickBot="1" x14ac:dyDescent="0.4">
      <c r="B6" s="32"/>
      <c r="C6" s="32"/>
      <c r="D6" s="32"/>
      <c r="E6" s="32"/>
      <c r="F6" s="4"/>
      <c r="G6" s="33" t="s">
        <v>31</v>
      </c>
      <c r="H6" s="34"/>
      <c r="I6" s="34"/>
      <c r="J6" s="34"/>
      <c r="K6" s="34"/>
      <c r="L6" s="34"/>
      <c r="M6" s="35"/>
    </row>
    <row r="7" spans="1:13" x14ac:dyDescent="0.35">
      <c r="B7" s="36" t="s">
        <v>32</v>
      </c>
      <c r="C7" s="37"/>
      <c r="D7" s="38"/>
      <c r="E7" s="42" t="s">
        <v>33</v>
      </c>
      <c r="F7" s="43"/>
      <c r="G7" s="46" t="s">
        <v>56</v>
      </c>
      <c r="H7" s="48" t="s">
        <v>34</v>
      </c>
      <c r="I7" s="46" t="s">
        <v>57</v>
      </c>
      <c r="J7" s="5" t="s">
        <v>30</v>
      </c>
      <c r="K7" s="5" t="s">
        <v>58</v>
      </c>
      <c r="L7" s="48" t="s">
        <v>59</v>
      </c>
      <c r="M7" s="10" t="s">
        <v>60</v>
      </c>
    </row>
    <row r="8" spans="1:13" ht="26.5" thickBot="1" x14ac:dyDescent="0.4">
      <c r="B8" s="39"/>
      <c r="C8" s="40"/>
      <c r="D8" s="41"/>
      <c r="E8" s="44"/>
      <c r="F8" s="45"/>
      <c r="G8" s="47"/>
      <c r="H8" s="49"/>
      <c r="I8" s="47"/>
      <c r="J8" s="6" t="s">
        <v>36</v>
      </c>
      <c r="K8" s="6" t="s">
        <v>35</v>
      </c>
      <c r="L8" s="49"/>
      <c r="M8" s="11" t="s">
        <v>64</v>
      </c>
    </row>
    <row r="9" spans="1:13" ht="15" thickBot="1" x14ac:dyDescent="0.4">
      <c r="B9" s="29" t="s">
        <v>37</v>
      </c>
      <c r="C9" s="30"/>
      <c r="D9" s="31"/>
      <c r="E9" s="26" t="s">
        <v>38</v>
      </c>
      <c r="F9" s="27"/>
      <c r="G9" s="14">
        <v>40</v>
      </c>
      <c r="H9" s="14">
        <f>G9*0.2</f>
        <v>8</v>
      </c>
      <c r="I9" s="14">
        <v>36</v>
      </c>
      <c r="J9" s="14">
        <f t="shared" ref="J9:J16" si="0">I9*0.2</f>
        <v>7.2</v>
      </c>
      <c r="K9" s="14">
        <v>35</v>
      </c>
      <c r="L9" s="14">
        <f t="shared" ref="L9:L16" si="1">K9*0.2</f>
        <v>7</v>
      </c>
      <c r="M9" s="14">
        <v>0</v>
      </c>
    </row>
    <row r="10" spans="1:13" ht="15" thickBot="1" x14ac:dyDescent="0.4">
      <c r="B10" s="29" t="s">
        <v>39</v>
      </c>
      <c r="C10" s="30"/>
      <c r="D10" s="31"/>
      <c r="E10" s="26" t="s">
        <v>40</v>
      </c>
      <c r="F10" s="27"/>
      <c r="G10" s="14">
        <v>22</v>
      </c>
      <c r="H10" s="14">
        <v>4.4000000000000004</v>
      </c>
      <c r="I10" s="14">
        <v>27.2</v>
      </c>
      <c r="J10" s="14">
        <f t="shared" si="0"/>
        <v>5.44</v>
      </c>
      <c r="K10" s="14">
        <v>27.2</v>
      </c>
      <c r="L10" s="14">
        <f t="shared" si="1"/>
        <v>5.44</v>
      </c>
      <c r="M10" s="14">
        <v>0</v>
      </c>
    </row>
    <row r="11" spans="1:13" ht="15" thickBot="1" x14ac:dyDescent="0.4">
      <c r="B11" s="29" t="s">
        <v>41</v>
      </c>
      <c r="C11" s="30"/>
      <c r="D11" s="31"/>
      <c r="E11" s="26" t="s">
        <v>42</v>
      </c>
      <c r="F11" s="27"/>
      <c r="G11" s="18">
        <v>22</v>
      </c>
      <c r="H11" s="14">
        <f t="shared" ref="H11:H16" si="2">G11*0.2</f>
        <v>4.4000000000000004</v>
      </c>
      <c r="I11" s="14">
        <v>26.35</v>
      </c>
      <c r="J11" s="14">
        <f t="shared" si="0"/>
        <v>5.2700000000000005</v>
      </c>
      <c r="K11" s="14">
        <v>25.5</v>
      </c>
      <c r="L11" s="14">
        <f t="shared" si="1"/>
        <v>5.1000000000000005</v>
      </c>
      <c r="M11" s="14">
        <v>0</v>
      </c>
    </row>
    <row r="12" spans="1:13" ht="15" thickBot="1" x14ac:dyDescent="0.4">
      <c r="B12" s="29" t="s">
        <v>43</v>
      </c>
      <c r="C12" s="30"/>
      <c r="D12" s="31"/>
      <c r="E12" s="26" t="s">
        <v>44</v>
      </c>
      <c r="F12" s="27"/>
      <c r="G12" s="14">
        <v>22</v>
      </c>
      <c r="H12" s="14">
        <f t="shared" si="2"/>
        <v>4.4000000000000004</v>
      </c>
      <c r="I12" s="14">
        <v>22.5</v>
      </c>
      <c r="J12" s="14">
        <f t="shared" si="0"/>
        <v>4.5</v>
      </c>
      <c r="K12" s="14">
        <v>22.5</v>
      </c>
      <c r="L12" s="14">
        <f t="shared" si="1"/>
        <v>4.5</v>
      </c>
      <c r="M12" s="14">
        <v>0</v>
      </c>
    </row>
    <row r="13" spans="1:13" ht="15" thickBot="1" x14ac:dyDescent="0.4">
      <c r="B13" s="29" t="s">
        <v>45</v>
      </c>
      <c r="C13" s="30"/>
      <c r="D13" s="31"/>
      <c r="E13" s="26" t="s">
        <v>46</v>
      </c>
      <c r="F13" s="27"/>
      <c r="G13" s="14">
        <v>22</v>
      </c>
      <c r="H13" s="14">
        <f t="shared" si="2"/>
        <v>4.4000000000000004</v>
      </c>
      <c r="I13" s="14">
        <v>22.5</v>
      </c>
      <c r="J13" s="14">
        <f t="shared" si="0"/>
        <v>4.5</v>
      </c>
      <c r="K13" s="14">
        <v>21</v>
      </c>
      <c r="L13" s="14">
        <f t="shared" si="1"/>
        <v>4.2</v>
      </c>
      <c r="M13" s="14">
        <v>0</v>
      </c>
    </row>
    <row r="14" spans="1:13" ht="15" thickBot="1" x14ac:dyDescent="0.4">
      <c r="B14" s="29" t="s">
        <v>47</v>
      </c>
      <c r="C14" s="30"/>
      <c r="D14" s="31"/>
      <c r="E14" s="26" t="s">
        <v>48</v>
      </c>
      <c r="F14" s="27"/>
      <c r="G14" s="14">
        <v>22</v>
      </c>
      <c r="H14" s="14">
        <f t="shared" si="2"/>
        <v>4.4000000000000004</v>
      </c>
      <c r="I14" s="14">
        <v>21</v>
      </c>
      <c r="J14" s="14">
        <f t="shared" si="0"/>
        <v>4.2</v>
      </c>
      <c r="K14" s="14">
        <v>20.78</v>
      </c>
      <c r="L14" s="14">
        <f t="shared" si="1"/>
        <v>4.1560000000000006</v>
      </c>
      <c r="M14" s="14">
        <v>0</v>
      </c>
    </row>
    <row r="15" spans="1:13" ht="15" thickBot="1" x14ac:dyDescent="0.4">
      <c r="B15" s="29" t="s">
        <v>49</v>
      </c>
      <c r="C15" s="30"/>
      <c r="D15" s="31"/>
      <c r="E15" s="26" t="s">
        <v>50</v>
      </c>
      <c r="F15" s="27"/>
      <c r="G15" s="14">
        <f>'[1]4. Rate Summary Analysis'!G28</f>
        <v>15.407999999999999</v>
      </c>
      <c r="H15" s="14">
        <f t="shared" si="2"/>
        <v>3.0815999999999999</v>
      </c>
      <c r="I15" s="14">
        <f>'[1]4. Rate Summary Analysis'!I28</f>
        <v>15.407999999999999</v>
      </c>
      <c r="J15" s="14">
        <f t="shared" si="0"/>
        <v>3.0815999999999999</v>
      </c>
      <c r="K15" s="14">
        <f>'[1]4. Rate Summary Analysis'!K28</f>
        <v>15.407999999999999</v>
      </c>
      <c r="L15" s="14">
        <f t="shared" si="1"/>
        <v>3.0815999999999999</v>
      </c>
      <c r="M15" s="14">
        <v>0</v>
      </c>
    </row>
    <row r="16" spans="1:13" ht="15" thickBot="1" x14ac:dyDescent="0.4">
      <c r="B16" s="29" t="s">
        <v>51</v>
      </c>
      <c r="C16" s="30"/>
      <c r="D16" s="31"/>
      <c r="E16" s="26" t="s">
        <v>66</v>
      </c>
      <c r="F16" s="27"/>
      <c r="G16" s="14">
        <v>40</v>
      </c>
      <c r="H16" s="14">
        <f t="shared" si="2"/>
        <v>8</v>
      </c>
      <c r="I16" s="14">
        <v>36</v>
      </c>
      <c r="J16" s="14">
        <f t="shared" si="0"/>
        <v>7.2</v>
      </c>
      <c r="K16" s="14">
        <v>35</v>
      </c>
      <c r="L16" s="14">
        <f t="shared" si="1"/>
        <v>7</v>
      </c>
      <c r="M16" s="14">
        <v>0</v>
      </c>
    </row>
    <row r="17" spans="2:13" ht="15" thickBot="1" x14ac:dyDescent="0.4">
      <c r="B17" s="12"/>
      <c r="C17" s="54"/>
      <c r="D17" s="54"/>
      <c r="E17" s="54"/>
      <c r="F17" s="54"/>
      <c r="G17" s="13"/>
      <c r="H17" s="13"/>
      <c r="I17" s="13"/>
      <c r="J17" s="13"/>
      <c r="K17" s="13"/>
      <c r="L17" s="13"/>
      <c r="M17" s="13"/>
    </row>
    <row r="18" spans="2:13" ht="15" thickBot="1" x14ac:dyDescent="0.4">
      <c r="B18" s="4"/>
      <c r="C18" s="32"/>
      <c r="D18" s="32"/>
      <c r="E18" s="32"/>
      <c r="F18" s="53"/>
      <c r="G18" s="33" t="s">
        <v>52</v>
      </c>
      <c r="H18" s="34"/>
      <c r="I18" s="34"/>
      <c r="J18" s="34"/>
      <c r="K18" s="34"/>
      <c r="L18" s="34"/>
      <c r="M18" s="35"/>
    </row>
    <row r="19" spans="2:13" ht="34.5" x14ac:dyDescent="0.35">
      <c r="B19" s="36" t="s">
        <v>32</v>
      </c>
      <c r="C19" s="37"/>
      <c r="D19" s="38"/>
      <c r="E19" s="42" t="s">
        <v>33</v>
      </c>
      <c r="F19" s="43"/>
      <c r="G19" s="46" t="s">
        <v>61</v>
      </c>
      <c r="H19" s="48" t="s">
        <v>34</v>
      </c>
      <c r="I19" s="7" t="s">
        <v>62</v>
      </c>
      <c r="J19" s="5" t="s">
        <v>53</v>
      </c>
      <c r="K19" s="5" t="s">
        <v>58</v>
      </c>
      <c r="L19" s="48" t="s">
        <v>59</v>
      </c>
      <c r="M19" s="48" t="s">
        <v>63</v>
      </c>
    </row>
    <row r="20" spans="2:13" ht="26.5" thickBot="1" x14ac:dyDescent="0.4">
      <c r="B20" s="39"/>
      <c r="C20" s="40"/>
      <c r="D20" s="41"/>
      <c r="E20" s="44"/>
      <c r="F20" s="45"/>
      <c r="G20" s="47"/>
      <c r="H20" s="49"/>
      <c r="I20" s="8" t="s">
        <v>55</v>
      </c>
      <c r="J20" s="6" t="s">
        <v>65</v>
      </c>
      <c r="K20" s="6" t="s">
        <v>54</v>
      </c>
      <c r="L20" s="49"/>
      <c r="M20" s="49"/>
    </row>
    <row r="21" spans="2:13" ht="15" thickBot="1" x14ac:dyDescent="0.4">
      <c r="B21" s="29" t="s">
        <v>37</v>
      </c>
      <c r="C21" s="30"/>
      <c r="D21" s="31"/>
      <c r="E21" s="26" t="s">
        <v>38</v>
      </c>
      <c r="F21" s="27"/>
      <c r="G21" s="14">
        <v>35</v>
      </c>
      <c r="H21" s="14">
        <f t="shared" ref="H21:H28" si="3">G21*0.2</f>
        <v>7</v>
      </c>
      <c r="I21" s="14">
        <v>29</v>
      </c>
      <c r="J21" s="14">
        <f t="shared" ref="J21:J28" si="4">I21*0.2</f>
        <v>5.8000000000000007</v>
      </c>
      <c r="K21" s="14">
        <v>27</v>
      </c>
      <c r="L21" s="14">
        <f t="shared" ref="L21:L28" si="5">K21*0.2</f>
        <v>5.4</v>
      </c>
      <c r="M21" s="16">
        <v>0</v>
      </c>
    </row>
    <row r="22" spans="2:13" ht="15" thickBot="1" x14ac:dyDescent="0.4">
      <c r="B22" s="29" t="s">
        <v>39</v>
      </c>
      <c r="C22" s="30"/>
      <c r="D22" s="31"/>
      <c r="E22" s="26" t="s">
        <v>40</v>
      </c>
      <c r="F22" s="27"/>
      <c r="G22" s="14">
        <v>15</v>
      </c>
      <c r="H22" s="14">
        <f t="shared" si="3"/>
        <v>3</v>
      </c>
      <c r="I22" s="14">
        <v>21.25</v>
      </c>
      <c r="J22" s="14">
        <f t="shared" si="4"/>
        <v>4.25</v>
      </c>
      <c r="K22" s="14">
        <v>21.25</v>
      </c>
      <c r="L22" s="14">
        <f t="shared" si="5"/>
        <v>4.25</v>
      </c>
      <c r="M22" s="16">
        <v>0</v>
      </c>
    </row>
    <row r="23" spans="2:13" ht="15" thickBot="1" x14ac:dyDescent="0.4">
      <c r="B23" s="29" t="s">
        <v>41</v>
      </c>
      <c r="C23" s="30"/>
      <c r="D23" s="31"/>
      <c r="E23" s="26" t="s">
        <v>42</v>
      </c>
      <c r="F23" s="27"/>
      <c r="G23" s="14">
        <v>15</v>
      </c>
      <c r="H23" s="14">
        <f t="shared" si="3"/>
        <v>3</v>
      </c>
      <c r="I23" s="14">
        <v>21.25</v>
      </c>
      <c r="J23" s="14">
        <f t="shared" si="4"/>
        <v>4.25</v>
      </c>
      <c r="K23" s="14">
        <v>21.25</v>
      </c>
      <c r="L23" s="14">
        <f t="shared" si="5"/>
        <v>4.25</v>
      </c>
      <c r="M23" s="17">
        <v>0</v>
      </c>
    </row>
    <row r="24" spans="2:13" ht="15" thickBot="1" x14ac:dyDescent="0.4">
      <c r="B24" s="29" t="s">
        <v>43</v>
      </c>
      <c r="C24" s="30"/>
      <c r="D24" s="31"/>
      <c r="E24" s="26" t="s">
        <v>44</v>
      </c>
      <c r="F24" s="27"/>
      <c r="G24" s="14">
        <v>15</v>
      </c>
      <c r="H24" s="14">
        <f t="shared" si="3"/>
        <v>3</v>
      </c>
      <c r="I24" s="14">
        <v>18</v>
      </c>
      <c r="J24" s="14">
        <f t="shared" si="4"/>
        <v>3.6</v>
      </c>
      <c r="K24" s="14">
        <v>17.25</v>
      </c>
      <c r="L24" s="14">
        <f t="shared" si="5"/>
        <v>3.45</v>
      </c>
      <c r="M24" s="17">
        <v>0</v>
      </c>
    </row>
    <row r="25" spans="2:13" ht="15" thickBot="1" x14ac:dyDescent="0.4">
      <c r="B25" s="29" t="s">
        <v>45</v>
      </c>
      <c r="C25" s="30"/>
      <c r="D25" s="31"/>
      <c r="E25" s="26" t="s">
        <v>46</v>
      </c>
      <c r="F25" s="27"/>
      <c r="G25" s="14">
        <v>15</v>
      </c>
      <c r="H25" s="14">
        <f t="shared" si="3"/>
        <v>3</v>
      </c>
      <c r="I25" s="14">
        <v>17.25</v>
      </c>
      <c r="J25" s="14">
        <f t="shared" si="4"/>
        <v>3.45</v>
      </c>
      <c r="K25" s="14">
        <v>16.5</v>
      </c>
      <c r="L25" s="14">
        <f t="shared" si="5"/>
        <v>3.3000000000000003</v>
      </c>
      <c r="M25" s="17">
        <v>0</v>
      </c>
    </row>
    <row r="26" spans="2:13" ht="15" thickBot="1" x14ac:dyDescent="0.4">
      <c r="B26" s="29" t="s">
        <v>47</v>
      </c>
      <c r="C26" s="30"/>
      <c r="D26" s="31"/>
      <c r="E26" s="26" t="s">
        <v>48</v>
      </c>
      <c r="F26" s="27"/>
      <c r="G26" s="14">
        <v>15</v>
      </c>
      <c r="H26" s="14">
        <f t="shared" si="3"/>
        <v>3</v>
      </c>
      <c r="I26" s="14">
        <v>16.5</v>
      </c>
      <c r="J26" s="14">
        <f t="shared" si="4"/>
        <v>3.3000000000000003</v>
      </c>
      <c r="K26" s="14">
        <v>16.5</v>
      </c>
      <c r="L26" s="14">
        <f t="shared" si="5"/>
        <v>3.3000000000000003</v>
      </c>
      <c r="M26" s="17">
        <v>0</v>
      </c>
    </row>
    <row r="27" spans="2:13" ht="15" thickBot="1" x14ac:dyDescent="0.4">
      <c r="B27" s="29" t="s">
        <v>49</v>
      </c>
      <c r="C27" s="30"/>
      <c r="D27" s="31"/>
      <c r="E27" s="26" t="s">
        <v>50</v>
      </c>
      <c r="F27" s="27"/>
      <c r="G27" s="14">
        <f>'[1]4. Rate Summary Analysis'!R28</f>
        <v>11.556000000000001</v>
      </c>
      <c r="H27" s="14">
        <f t="shared" si="3"/>
        <v>2.3112000000000004</v>
      </c>
      <c r="I27" s="14">
        <f>'[1]4. Rate Summary Analysis'!T28</f>
        <v>10.272</v>
      </c>
      <c r="J27" s="14">
        <f t="shared" si="4"/>
        <v>2.0544000000000002</v>
      </c>
      <c r="K27" s="14">
        <f>'[1]4. Rate Summary Analysis'!V28</f>
        <v>10.272</v>
      </c>
      <c r="L27" s="14">
        <f t="shared" si="5"/>
        <v>2.0544000000000002</v>
      </c>
      <c r="M27" s="17">
        <v>0</v>
      </c>
    </row>
    <row r="28" spans="2:13" ht="15" thickBot="1" x14ac:dyDescent="0.4">
      <c r="B28" s="29" t="s">
        <v>51</v>
      </c>
      <c r="C28" s="30"/>
      <c r="D28" s="31"/>
      <c r="E28" s="26" t="s">
        <v>66</v>
      </c>
      <c r="F28" s="27"/>
      <c r="G28" s="14">
        <v>35</v>
      </c>
      <c r="H28" s="14">
        <f t="shared" si="3"/>
        <v>7</v>
      </c>
      <c r="I28" s="14">
        <v>29</v>
      </c>
      <c r="J28" s="14">
        <f t="shared" si="4"/>
        <v>5.8000000000000007</v>
      </c>
      <c r="K28" s="14">
        <v>27</v>
      </c>
      <c r="L28" s="14">
        <f t="shared" si="5"/>
        <v>5.4</v>
      </c>
      <c r="M28" s="17">
        <v>0</v>
      </c>
    </row>
    <row r="30" spans="2:13" ht="15.75" customHeight="1" x14ac:dyDescent="0.35"/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A46F8-ED81-447C-B300-3929AE522A21}">
  <dimension ref="A1:M30"/>
  <sheetViews>
    <sheetView topLeftCell="A9" workbookViewId="0">
      <selection activeCell="P17" sqref="P17"/>
    </sheetView>
  </sheetViews>
  <sheetFormatPr defaultRowHeight="14.5" x14ac:dyDescent="0.35"/>
  <cols>
    <col min="3" max="3" width="4" customWidth="1"/>
    <col min="4" max="4" width="8.90625" hidden="1" customWidth="1"/>
    <col min="6" max="6" width="4" customWidth="1"/>
    <col min="7" max="7" width="13.6328125" customWidth="1"/>
    <col min="8" max="8" width="11" customWidth="1"/>
    <col min="9" max="9" width="10.6328125" customWidth="1"/>
    <col min="10" max="10" width="11.08984375" customWidth="1"/>
    <col min="11" max="11" width="10.90625" customWidth="1"/>
    <col min="12" max="13" width="11.08984375" customWidth="1"/>
  </cols>
  <sheetData>
    <row r="1" spans="1:13" ht="15" thickBot="1" x14ac:dyDescent="0.4"/>
    <row r="2" spans="1:13" ht="15" thickBot="1" x14ac:dyDescent="0.4">
      <c r="A2" s="50" t="s">
        <v>67</v>
      </c>
      <c r="B2" s="51"/>
      <c r="C2" s="51"/>
      <c r="D2" s="51"/>
      <c r="E2" s="51"/>
      <c r="F2" s="51"/>
      <c r="G2" s="51"/>
      <c r="H2" s="51"/>
      <c r="I2" s="52"/>
      <c r="J2" s="9"/>
    </row>
    <row r="4" spans="1:13" s="3" customFormat="1" ht="15.5" x14ac:dyDescent="0.3">
      <c r="B4" s="28" t="s">
        <v>72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3" ht="16" thickBot="1" x14ac:dyDescent="0.4">
      <c r="B5" s="28" t="s">
        <v>69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thickBot="1" x14ac:dyDescent="0.4">
      <c r="B6" s="32"/>
      <c r="C6" s="32"/>
      <c r="D6" s="32"/>
      <c r="E6" s="32"/>
      <c r="F6" s="4"/>
      <c r="G6" s="33" t="s">
        <v>31</v>
      </c>
      <c r="H6" s="34"/>
      <c r="I6" s="34"/>
      <c r="J6" s="34"/>
      <c r="K6" s="34"/>
      <c r="L6" s="34"/>
      <c r="M6" s="35"/>
    </row>
    <row r="7" spans="1:13" x14ac:dyDescent="0.35">
      <c r="B7" s="36" t="s">
        <v>32</v>
      </c>
      <c r="C7" s="37"/>
      <c r="D7" s="38"/>
      <c r="E7" s="42" t="s">
        <v>33</v>
      </c>
      <c r="F7" s="43"/>
      <c r="G7" s="46" t="s">
        <v>56</v>
      </c>
      <c r="H7" s="48" t="s">
        <v>34</v>
      </c>
      <c r="I7" s="46" t="s">
        <v>57</v>
      </c>
      <c r="J7" s="5" t="s">
        <v>30</v>
      </c>
      <c r="K7" s="5" t="s">
        <v>58</v>
      </c>
      <c r="L7" s="48" t="s">
        <v>59</v>
      </c>
      <c r="M7" s="10" t="s">
        <v>60</v>
      </c>
    </row>
    <row r="8" spans="1:13" ht="39.5" thickBot="1" x14ac:dyDescent="0.4">
      <c r="B8" s="39"/>
      <c r="C8" s="40"/>
      <c r="D8" s="41"/>
      <c r="E8" s="44"/>
      <c r="F8" s="45"/>
      <c r="G8" s="47"/>
      <c r="H8" s="49"/>
      <c r="I8" s="47"/>
      <c r="J8" s="6" t="s">
        <v>36</v>
      </c>
      <c r="K8" s="6" t="s">
        <v>35</v>
      </c>
      <c r="L8" s="49"/>
      <c r="M8" s="11" t="s">
        <v>64</v>
      </c>
    </row>
    <row r="9" spans="1:13" ht="15" thickBot="1" x14ac:dyDescent="0.4">
      <c r="B9" s="29" t="s">
        <v>37</v>
      </c>
      <c r="C9" s="30"/>
      <c r="D9" s="31"/>
      <c r="E9" s="26" t="s">
        <v>38</v>
      </c>
      <c r="F9" s="27"/>
      <c r="G9" s="14">
        <f>'[2]4. Rate Summary Analysis'!G22</f>
        <v>40</v>
      </c>
      <c r="H9" s="14">
        <f>G9*0.2</f>
        <v>8</v>
      </c>
      <c r="I9" s="14">
        <f>'[2]4. Rate Summary Analysis'!I9</f>
        <v>36</v>
      </c>
      <c r="J9" s="14">
        <f t="shared" ref="J9:J16" si="0">I9*0.2</f>
        <v>7.2</v>
      </c>
      <c r="K9" s="14">
        <f>'[2]4. Rate Summary Analysis'!K9</f>
        <v>32.33</v>
      </c>
      <c r="L9" s="14">
        <f t="shared" ref="L9:L16" si="1">K9*0.2</f>
        <v>6.4660000000000002</v>
      </c>
      <c r="M9" s="14">
        <v>0</v>
      </c>
    </row>
    <row r="10" spans="1:13" ht="15" thickBot="1" x14ac:dyDescent="0.4">
      <c r="B10" s="29" t="s">
        <v>39</v>
      </c>
      <c r="C10" s="30"/>
      <c r="D10" s="31"/>
      <c r="E10" s="26" t="s">
        <v>40</v>
      </c>
      <c r="F10" s="27"/>
      <c r="G10" s="14">
        <f>'[2]4. Rate Summary Analysis'!G23</f>
        <v>36</v>
      </c>
      <c r="H10" s="14">
        <f t="shared" ref="H10:H16" si="2">G10*0.2</f>
        <v>7.2</v>
      </c>
      <c r="I10" s="14">
        <f>'[2]4. Rate Summary Analysis'!I10</f>
        <v>32</v>
      </c>
      <c r="J10" s="14">
        <f t="shared" si="0"/>
        <v>6.4</v>
      </c>
      <c r="K10" s="14">
        <f>'[2]4. Rate Summary Analysis'!K10</f>
        <v>27.2</v>
      </c>
      <c r="L10" s="14">
        <f t="shared" si="1"/>
        <v>5.44</v>
      </c>
      <c r="M10" s="14">
        <v>0</v>
      </c>
    </row>
    <row r="11" spans="1:13" ht="15" thickBot="1" x14ac:dyDescent="0.4">
      <c r="B11" s="29" t="s">
        <v>41</v>
      </c>
      <c r="C11" s="30"/>
      <c r="D11" s="31"/>
      <c r="E11" s="26" t="s">
        <v>42</v>
      </c>
      <c r="F11" s="27"/>
      <c r="G11" s="14">
        <f>'[2]4. Rate Summary Analysis'!G24</f>
        <v>31</v>
      </c>
      <c r="H11" s="14">
        <f t="shared" si="2"/>
        <v>6.2</v>
      </c>
      <c r="I11" s="14">
        <f>'[2]4. Rate Summary Analysis'!I11</f>
        <v>27.2</v>
      </c>
      <c r="J11" s="14">
        <f t="shared" si="0"/>
        <v>5.44</v>
      </c>
      <c r="K11" s="14">
        <f>'[2]4. Rate Summary Analysis'!K11</f>
        <v>27.2</v>
      </c>
      <c r="L11" s="14">
        <f t="shared" si="1"/>
        <v>5.44</v>
      </c>
      <c r="M11" s="14">
        <v>0</v>
      </c>
    </row>
    <row r="12" spans="1:13" ht="15" thickBot="1" x14ac:dyDescent="0.4">
      <c r="B12" s="29" t="s">
        <v>43</v>
      </c>
      <c r="C12" s="30"/>
      <c r="D12" s="31"/>
      <c r="E12" s="26" t="s">
        <v>44</v>
      </c>
      <c r="F12" s="27"/>
      <c r="G12" s="14">
        <f>'[2]4. Rate Summary Analysis'!G25</f>
        <v>28</v>
      </c>
      <c r="H12" s="14">
        <f t="shared" si="2"/>
        <v>5.6000000000000005</v>
      </c>
      <c r="I12" s="14">
        <f>'[2]4. Rate Summary Analysis'!I12</f>
        <v>25</v>
      </c>
      <c r="J12" s="14">
        <f t="shared" si="0"/>
        <v>5</v>
      </c>
      <c r="K12" s="14">
        <f>'[2]4. Rate Summary Analysis'!K12</f>
        <v>22.5</v>
      </c>
      <c r="L12" s="14">
        <f t="shared" si="1"/>
        <v>4.5</v>
      </c>
      <c r="M12" s="14">
        <v>0</v>
      </c>
    </row>
    <row r="13" spans="1:13" ht="15" thickBot="1" x14ac:dyDescent="0.4">
      <c r="B13" s="29" t="s">
        <v>45</v>
      </c>
      <c r="C13" s="30"/>
      <c r="D13" s="31"/>
      <c r="E13" s="26" t="s">
        <v>46</v>
      </c>
      <c r="F13" s="27"/>
      <c r="G13" s="14">
        <f>'[2]4. Rate Summary Analysis'!G26</f>
        <v>27</v>
      </c>
      <c r="H13" s="14">
        <f t="shared" si="2"/>
        <v>5.4</v>
      </c>
      <c r="I13" s="14">
        <f>'[2]4. Rate Summary Analysis'!I13</f>
        <v>25</v>
      </c>
      <c r="J13" s="14">
        <f t="shared" si="0"/>
        <v>5</v>
      </c>
      <c r="K13" s="14">
        <f>'[2]4. Rate Summary Analysis'!K13</f>
        <v>20.78</v>
      </c>
      <c r="L13" s="14">
        <f t="shared" si="1"/>
        <v>4.1560000000000006</v>
      </c>
      <c r="M13" s="14">
        <v>0</v>
      </c>
    </row>
    <row r="14" spans="1:13" ht="15" thickBot="1" x14ac:dyDescent="0.4">
      <c r="B14" s="29" t="s">
        <v>47</v>
      </c>
      <c r="C14" s="30"/>
      <c r="D14" s="31"/>
      <c r="E14" s="26" t="s">
        <v>48</v>
      </c>
      <c r="F14" s="27"/>
      <c r="G14" s="14">
        <f>'[2]4. Rate Summary Analysis'!G27</f>
        <v>27</v>
      </c>
      <c r="H14" s="14">
        <f t="shared" si="2"/>
        <v>5.4</v>
      </c>
      <c r="I14" s="14">
        <f>'[2]4. Rate Summary Analysis'!I14</f>
        <v>25</v>
      </c>
      <c r="J14" s="14">
        <f t="shared" si="0"/>
        <v>5</v>
      </c>
      <c r="K14" s="14">
        <f>'[2]4. Rate Summary Analysis'!K14</f>
        <v>20.782499999999999</v>
      </c>
      <c r="L14" s="14">
        <f t="shared" si="1"/>
        <v>4.1565000000000003</v>
      </c>
      <c r="M14" s="14">
        <v>0</v>
      </c>
    </row>
    <row r="15" spans="1:13" ht="15" thickBot="1" x14ac:dyDescent="0.4">
      <c r="B15" s="29" t="s">
        <v>49</v>
      </c>
      <c r="C15" s="30"/>
      <c r="D15" s="31"/>
      <c r="E15" s="26" t="s">
        <v>50</v>
      </c>
      <c r="F15" s="27"/>
      <c r="G15" s="14">
        <f>'[2]4. Rate Summary Analysis'!G28</f>
        <v>19.260000000000002</v>
      </c>
      <c r="H15" s="14">
        <f t="shared" si="2"/>
        <v>3.8520000000000003</v>
      </c>
      <c r="I15" s="14">
        <f>'[2]4. Rate Summary Analysis'!I28</f>
        <v>15.407999999999999</v>
      </c>
      <c r="J15" s="14">
        <f t="shared" si="0"/>
        <v>3.0815999999999999</v>
      </c>
      <c r="K15" s="14">
        <f>'[2]4. Rate Summary Analysis'!K28</f>
        <v>15.407999999999999</v>
      </c>
      <c r="L15" s="14">
        <f t="shared" si="1"/>
        <v>3.0815999999999999</v>
      </c>
      <c r="M15" s="14">
        <v>0</v>
      </c>
    </row>
    <row r="16" spans="1:13" ht="15" thickBot="1" x14ac:dyDescent="0.4">
      <c r="B16" s="29" t="s">
        <v>51</v>
      </c>
      <c r="C16" s="30"/>
      <c r="D16" s="31"/>
      <c r="E16" s="26" t="s">
        <v>66</v>
      </c>
      <c r="F16" s="27"/>
      <c r="G16" s="14">
        <f>'[2]4. Rate Summary Analysis'!G29</f>
        <v>40</v>
      </c>
      <c r="H16" s="14">
        <f t="shared" si="2"/>
        <v>8</v>
      </c>
      <c r="I16" s="14">
        <f>'[2]4. Rate Summary Analysis'!I16</f>
        <v>36</v>
      </c>
      <c r="J16" s="14">
        <f t="shared" si="0"/>
        <v>7.2</v>
      </c>
      <c r="K16" s="14">
        <f>'[2]4. Rate Summary Analysis'!K16</f>
        <v>32.33</v>
      </c>
      <c r="L16" s="14">
        <f t="shared" si="1"/>
        <v>6.4660000000000002</v>
      </c>
      <c r="M16" s="14">
        <v>0</v>
      </c>
    </row>
    <row r="17" spans="2:13" ht="15" thickBot="1" x14ac:dyDescent="0.4">
      <c r="B17" s="12"/>
      <c r="C17" s="54"/>
      <c r="D17" s="54"/>
      <c r="E17" s="54"/>
      <c r="F17" s="54"/>
      <c r="G17" s="13"/>
      <c r="H17" s="13"/>
      <c r="I17" s="13"/>
      <c r="J17" s="13"/>
      <c r="K17" s="13"/>
      <c r="L17" s="13"/>
      <c r="M17" s="13"/>
    </row>
    <row r="18" spans="2:13" ht="15" thickBot="1" x14ac:dyDescent="0.4">
      <c r="B18" s="4"/>
      <c r="C18" s="32"/>
      <c r="D18" s="32"/>
      <c r="E18" s="32"/>
      <c r="F18" s="53"/>
      <c r="G18" s="33" t="s">
        <v>52</v>
      </c>
      <c r="H18" s="34"/>
      <c r="I18" s="34"/>
      <c r="J18" s="34"/>
      <c r="K18" s="34"/>
      <c r="L18" s="34"/>
      <c r="M18" s="35"/>
    </row>
    <row r="19" spans="2:13" ht="34.5" x14ac:dyDescent="0.35">
      <c r="B19" s="36" t="s">
        <v>32</v>
      </c>
      <c r="C19" s="37"/>
      <c r="D19" s="38"/>
      <c r="E19" s="42" t="s">
        <v>33</v>
      </c>
      <c r="F19" s="43"/>
      <c r="G19" s="46" t="s">
        <v>61</v>
      </c>
      <c r="H19" s="48" t="s">
        <v>34</v>
      </c>
      <c r="I19" s="7" t="s">
        <v>62</v>
      </c>
      <c r="J19" s="5" t="s">
        <v>53</v>
      </c>
      <c r="K19" s="5" t="s">
        <v>58</v>
      </c>
      <c r="L19" s="48" t="s">
        <v>59</v>
      </c>
      <c r="M19" s="48" t="s">
        <v>63</v>
      </c>
    </row>
    <row r="20" spans="2:13" ht="39.5" thickBot="1" x14ac:dyDescent="0.4">
      <c r="B20" s="39"/>
      <c r="C20" s="40"/>
      <c r="D20" s="41"/>
      <c r="E20" s="44"/>
      <c r="F20" s="45"/>
      <c r="G20" s="47"/>
      <c r="H20" s="49"/>
      <c r="I20" s="8" t="s">
        <v>55</v>
      </c>
      <c r="J20" s="6" t="s">
        <v>65</v>
      </c>
      <c r="K20" s="6" t="s">
        <v>54</v>
      </c>
      <c r="L20" s="49"/>
      <c r="M20" s="49"/>
    </row>
    <row r="21" spans="2:13" ht="15" thickBot="1" x14ac:dyDescent="0.4">
      <c r="B21" s="29" t="s">
        <v>37</v>
      </c>
      <c r="C21" s="30"/>
      <c r="D21" s="31"/>
      <c r="E21" s="26" t="s">
        <v>38</v>
      </c>
      <c r="F21" s="27"/>
      <c r="G21" s="14">
        <f>'[2]4. Rate Summary Analysis'!R22</f>
        <v>32</v>
      </c>
      <c r="H21" s="14">
        <f t="shared" ref="H21:J28" si="3">G21*0.2</f>
        <v>6.4</v>
      </c>
      <c r="I21" s="14">
        <f>'[2]4. Rate Summary Analysis'!T22</f>
        <v>32</v>
      </c>
      <c r="J21" s="14">
        <f t="shared" si="3"/>
        <v>6.4</v>
      </c>
      <c r="K21" s="14">
        <f>'[2]4. Rate Summary Analysis'!V22</f>
        <v>32</v>
      </c>
      <c r="L21" s="14">
        <f t="shared" ref="L21:L28" si="4">K21*0.2</f>
        <v>6.4</v>
      </c>
      <c r="M21" s="16">
        <v>0</v>
      </c>
    </row>
    <row r="22" spans="2:13" ht="15" thickBot="1" x14ac:dyDescent="0.4">
      <c r="B22" s="29" t="s">
        <v>39</v>
      </c>
      <c r="C22" s="30"/>
      <c r="D22" s="31"/>
      <c r="E22" s="26" t="s">
        <v>40</v>
      </c>
      <c r="F22" s="27"/>
      <c r="G22" s="14">
        <f>'[2]4. Rate Summary Analysis'!R23</f>
        <v>28</v>
      </c>
      <c r="H22" s="14">
        <f t="shared" si="3"/>
        <v>5.6000000000000005</v>
      </c>
      <c r="I22" s="14">
        <f>'[2]4. Rate Summary Analysis'!T23</f>
        <v>26</v>
      </c>
      <c r="J22" s="14">
        <f t="shared" si="3"/>
        <v>5.2</v>
      </c>
      <c r="K22" s="14">
        <f>'[2]4. Rate Summary Analysis'!V23</f>
        <v>22.1</v>
      </c>
      <c r="L22" s="14">
        <f t="shared" si="4"/>
        <v>4.4200000000000008</v>
      </c>
      <c r="M22" s="16">
        <v>0</v>
      </c>
    </row>
    <row r="23" spans="2:13" ht="15" thickBot="1" x14ac:dyDescent="0.4">
      <c r="B23" s="29" t="s">
        <v>41</v>
      </c>
      <c r="C23" s="30"/>
      <c r="D23" s="31"/>
      <c r="E23" s="26" t="s">
        <v>42</v>
      </c>
      <c r="F23" s="27"/>
      <c r="G23" s="14">
        <f>'[2]4. Rate Summary Analysis'!R24</f>
        <v>27</v>
      </c>
      <c r="H23" s="14">
        <f t="shared" si="3"/>
        <v>5.4</v>
      </c>
      <c r="I23" s="14">
        <f>'[2]4. Rate Summary Analysis'!T24</f>
        <v>24</v>
      </c>
      <c r="J23" s="14">
        <f t="shared" si="3"/>
        <v>4.8000000000000007</v>
      </c>
      <c r="K23" s="14">
        <f>'[2]4. Rate Summary Analysis'!V24</f>
        <v>20.399999999999999</v>
      </c>
      <c r="L23" s="14">
        <f t="shared" si="4"/>
        <v>4.08</v>
      </c>
      <c r="M23" s="17">
        <v>0</v>
      </c>
    </row>
    <row r="24" spans="2:13" ht="15" thickBot="1" x14ac:dyDescent="0.4">
      <c r="B24" s="29" t="s">
        <v>43</v>
      </c>
      <c r="C24" s="30"/>
      <c r="D24" s="31"/>
      <c r="E24" s="26" t="s">
        <v>44</v>
      </c>
      <c r="F24" s="27"/>
      <c r="G24" s="14">
        <f>'[2]4. Rate Summary Analysis'!R25</f>
        <v>25</v>
      </c>
      <c r="H24" s="14">
        <f t="shared" si="3"/>
        <v>5</v>
      </c>
      <c r="I24" s="14">
        <f>'[2]4. Rate Summary Analysis'!T25</f>
        <v>24</v>
      </c>
      <c r="J24" s="14">
        <f t="shared" si="3"/>
        <v>4.8000000000000007</v>
      </c>
      <c r="K24" s="14">
        <f>'[2]4. Rate Summary Analysis'!V25</f>
        <v>18</v>
      </c>
      <c r="L24" s="14">
        <f t="shared" si="4"/>
        <v>3.6</v>
      </c>
      <c r="M24" s="17">
        <v>0</v>
      </c>
    </row>
    <row r="25" spans="2:13" ht="15" thickBot="1" x14ac:dyDescent="0.4">
      <c r="B25" s="29" t="s">
        <v>45</v>
      </c>
      <c r="C25" s="30"/>
      <c r="D25" s="31"/>
      <c r="E25" s="26" t="s">
        <v>46</v>
      </c>
      <c r="F25" s="27"/>
      <c r="G25" s="14">
        <f>'[2]4. Rate Summary Analysis'!R26</f>
        <v>25</v>
      </c>
      <c r="H25" s="14">
        <f t="shared" si="3"/>
        <v>5</v>
      </c>
      <c r="I25" s="14">
        <f>'[2]4. Rate Summary Analysis'!T26</f>
        <v>24</v>
      </c>
      <c r="J25" s="14">
        <f t="shared" si="3"/>
        <v>4.8000000000000007</v>
      </c>
      <c r="K25" s="14">
        <f>'[2]4. Rate Summary Analysis'!V26</f>
        <v>18</v>
      </c>
      <c r="L25" s="14">
        <f t="shared" si="4"/>
        <v>3.6</v>
      </c>
      <c r="M25" s="17">
        <v>0</v>
      </c>
    </row>
    <row r="26" spans="2:13" ht="15" thickBot="1" x14ac:dyDescent="0.4">
      <c r="B26" s="29" t="s">
        <v>47</v>
      </c>
      <c r="C26" s="30"/>
      <c r="D26" s="31"/>
      <c r="E26" s="26" t="s">
        <v>48</v>
      </c>
      <c r="F26" s="27"/>
      <c r="G26" s="14">
        <f>'[2]4. Rate Summary Analysis'!R27</f>
        <v>20</v>
      </c>
      <c r="H26" s="14">
        <f t="shared" si="3"/>
        <v>4</v>
      </c>
      <c r="I26" s="14">
        <f>'[2]4. Rate Summary Analysis'!T27</f>
        <v>24</v>
      </c>
      <c r="J26" s="14">
        <f t="shared" si="3"/>
        <v>4.8000000000000007</v>
      </c>
      <c r="K26" s="14">
        <f>'[2]4. Rate Summary Analysis'!V27</f>
        <v>18</v>
      </c>
      <c r="L26" s="14">
        <f t="shared" si="4"/>
        <v>3.6</v>
      </c>
      <c r="M26" s="17">
        <v>0</v>
      </c>
    </row>
    <row r="27" spans="2:13" ht="15" thickBot="1" x14ac:dyDescent="0.4">
      <c r="B27" s="29" t="s">
        <v>49</v>
      </c>
      <c r="C27" s="30"/>
      <c r="D27" s="31"/>
      <c r="E27" s="26" t="s">
        <v>50</v>
      </c>
      <c r="F27" s="27"/>
      <c r="G27" s="14">
        <f>'[2]4. Rate Summary Analysis'!R28</f>
        <v>12.947999999999999</v>
      </c>
      <c r="H27" s="14">
        <f t="shared" si="3"/>
        <v>2.5895999999999999</v>
      </c>
      <c r="I27" s="14">
        <f>'[2]4. Rate Summary Analysis'!T28</f>
        <v>13.092000000000001</v>
      </c>
      <c r="J27" s="14">
        <f t="shared" si="3"/>
        <v>2.6184000000000003</v>
      </c>
      <c r="K27" s="14">
        <f>'[2]4. Rate Summary Analysis'!V28</f>
        <v>13.092000000000001</v>
      </c>
      <c r="L27" s="14">
        <f t="shared" si="4"/>
        <v>2.6184000000000003</v>
      </c>
      <c r="M27" s="17">
        <v>0</v>
      </c>
    </row>
    <row r="28" spans="2:13" ht="15" thickBot="1" x14ac:dyDescent="0.4">
      <c r="B28" s="29" t="s">
        <v>51</v>
      </c>
      <c r="C28" s="30"/>
      <c r="D28" s="31"/>
      <c r="E28" s="26" t="s">
        <v>66</v>
      </c>
      <c r="F28" s="27"/>
      <c r="G28" s="14">
        <f>'[2]4. Rate Summary Analysis'!R29</f>
        <v>32</v>
      </c>
      <c r="H28" s="14">
        <f t="shared" si="3"/>
        <v>6.4</v>
      </c>
      <c r="I28" s="14">
        <f>'[2]4. Rate Summary Analysis'!T29</f>
        <v>32</v>
      </c>
      <c r="J28" s="14">
        <f t="shared" si="3"/>
        <v>6.4</v>
      </c>
      <c r="K28" s="14">
        <f>'[2]4. Rate Summary Analysis'!V29</f>
        <v>32</v>
      </c>
      <c r="L28" s="14">
        <f t="shared" si="4"/>
        <v>6.4</v>
      </c>
      <c r="M28" s="17">
        <v>0</v>
      </c>
    </row>
    <row r="30" spans="2:13" ht="15.75" customHeight="1" x14ac:dyDescent="0.35"/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67DE9-4550-46DA-9823-5A2B48434065}">
  <dimension ref="A1:M30"/>
  <sheetViews>
    <sheetView topLeftCell="A5" workbookViewId="0">
      <selection activeCell="P15" sqref="P15"/>
    </sheetView>
  </sheetViews>
  <sheetFormatPr defaultRowHeight="14.5" x14ac:dyDescent="0.35"/>
  <cols>
    <col min="3" max="3" width="1.6328125" customWidth="1"/>
    <col min="4" max="4" width="8.90625" hidden="1" customWidth="1"/>
    <col min="6" max="6" width="4" customWidth="1"/>
    <col min="7" max="7" width="13.6328125" customWidth="1"/>
    <col min="8" max="8" width="11" customWidth="1"/>
    <col min="9" max="9" width="11.6328125" customWidth="1"/>
    <col min="10" max="10" width="10.36328125" customWidth="1"/>
    <col min="11" max="11" width="14.90625" customWidth="1"/>
    <col min="12" max="12" width="11.08984375" customWidth="1"/>
    <col min="13" max="13" width="13.6328125" customWidth="1"/>
  </cols>
  <sheetData>
    <row r="1" spans="1:13" ht="15" thickBot="1" x14ac:dyDescent="0.4"/>
    <row r="2" spans="1:13" ht="15" thickBot="1" x14ac:dyDescent="0.4">
      <c r="A2" s="50" t="s">
        <v>67</v>
      </c>
      <c r="B2" s="51"/>
      <c r="C2" s="51"/>
      <c r="D2" s="51"/>
      <c r="E2" s="51"/>
      <c r="F2" s="51"/>
      <c r="G2" s="51"/>
      <c r="H2" s="51"/>
      <c r="I2" s="52"/>
      <c r="J2" s="9"/>
    </row>
    <row r="4" spans="1:13" s="3" customFormat="1" ht="15.5" x14ac:dyDescent="0.3">
      <c r="B4" s="28" t="s">
        <v>73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3" ht="16" thickBot="1" x14ac:dyDescent="0.4">
      <c r="B5" s="28" t="s">
        <v>69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thickBot="1" x14ac:dyDescent="0.4">
      <c r="B6" s="32"/>
      <c r="C6" s="32"/>
      <c r="D6" s="32"/>
      <c r="E6" s="32"/>
      <c r="F6" s="4"/>
      <c r="G6" s="33" t="s">
        <v>31</v>
      </c>
      <c r="H6" s="34"/>
      <c r="I6" s="34"/>
      <c r="J6" s="34"/>
      <c r="K6" s="34"/>
      <c r="L6" s="34"/>
      <c r="M6" s="35"/>
    </row>
    <row r="7" spans="1:13" x14ac:dyDescent="0.35">
      <c r="B7" s="36" t="s">
        <v>32</v>
      </c>
      <c r="C7" s="37"/>
      <c r="D7" s="38"/>
      <c r="E7" s="42" t="s">
        <v>33</v>
      </c>
      <c r="F7" s="43"/>
      <c r="G7" s="46" t="s">
        <v>56</v>
      </c>
      <c r="H7" s="48" t="s">
        <v>34</v>
      </c>
      <c r="I7" s="46" t="s">
        <v>57</v>
      </c>
      <c r="J7" s="5" t="s">
        <v>30</v>
      </c>
      <c r="K7" s="5" t="s">
        <v>58</v>
      </c>
      <c r="L7" s="48" t="s">
        <v>59</v>
      </c>
      <c r="M7" s="10" t="s">
        <v>60</v>
      </c>
    </row>
    <row r="8" spans="1:13" ht="26.5" thickBot="1" x14ac:dyDescent="0.4">
      <c r="B8" s="39"/>
      <c r="C8" s="40"/>
      <c r="D8" s="41"/>
      <c r="E8" s="44"/>
      <c r="F8" s="45"/>
      <c r="G8" s="47"/>
      <c r="H8" s="49"/>
      <c r="I8" s="47"/>
      <c r="J8" s="6" t="s">
        <v>36</v>
      </c>
      <c r="K8" s="6" t="s">
        <v>35</v>
      </c>
      <c r="L8" s="49"/>
      <c r="M8" s="11" t="s">
        <v>64</v>
      </c>
    </row>
    <row r="9" spans="1:13" ht="15" thickBot="1" x14ac:dyDescent="0.4">
      <c r="B9" s="29" t="s">
        <v>37</v>
      </c>
      <c r="C9" s="30"/>
      <c r="D9" s="31"/>
      <c r="E9" s="26" t="s">
        <v>38</v>
      </c>
      <c r="F9" s="27"/>
      <c r="G9" s="14">
        <v>37</v>
      </c>
      <c r="H9" s="14">
        <f>G9*0.2</f>
        <v>7.4</v>
      </c>
      <c r="I9" s="14">
        <v>36</v>
      </c>
      <c r="J9" s="14">
        <f t="shared" ref="J9:J16" si="0">I9*0.2</f>
        <v>7.2</v>
      </c>
      <c r="K9" s="14">
        <v>35</v>
      </c>
      <c r="L9" s="14">
        <f t="shared" ref="L9:L16" si="1">K9*0.2</f>
        <v>7</v>
      </c>
      <c r="M9" s="19"/>
    </row>
    <row r="10" spans="1:13" ht="15" thickBot="1" x14ac:dyDescent="0.4">
      <c r="B10" s="29" t="s">
        <v>39</v>
      </c>
      <c r="C10" s="30"/>
      <c r="D10" s="31"/>
      <c r="E10" s="26" t="s">
        <v>40</v>
      </c>
      <c r="F10" s="27"/>
      <c r="G10" s="14">
        <v>33</v>
      </c>
      <c r="H10" s="14">
        <f t="shared" ref="H10:H16" si="2">G10*0.2</f>
        <v>6.6000000000000005</v>
      </c>
      <c r="I10" s="14">
        <v>27.2</v>
      </c>
      <c r="J10" s="14">
        <f t="shared" si="0"/>
        <v>5.44</v>
      </c>
      <c r="K10" s="14">
        <v>27.2</v>
      </c>
      <c r="L10" s="14">
        <f t="shared" si="1"/>
        <v>5.44</v>
      </c>
      <c r="M10" s="19"/>
    </row>
    <row r="11" spans="1:13" ht="15" thickBot="1" x14ac:dyDescent="0.4">
      <c r="B11" s="29" t="s">
        <v>41</v>
      </c>
      <c r="C11" s="30"/>
      <c r="D11" s="31"/>
      <c r="E11" s="26" t="s">
        <v>42</v>
      </c>
      <c r="F11" s="27"/>
      <c r="G11" s="14">
        <v>33</v>
      </c>
      <c r="H11" s="14">
        <f t="shared" si="2"/>
        <v>6.6000000000000005</v>
      </c>
      <c r="I11" s="14">
        <v>26.349999999999998</v>
      </c>
      <c r="J11" s="14">
        <f t="shared" si="0"/>
        <v>5.27</v>
      </c>
      <c r="K11" s="14">
        <v>25.5</v>
      </c>
      <c r="L11" s="14">
        <f t="shared" si="1"/>
        <v>5.1000000000000005</v>
      </c>
      <c r="M11" s="19"/>
    </row>
    <row r="12" spans="1:13" ht="15" thickBot="1" x14ac:dyDescent="0.4">
      <c r="B12" s="29" t="s">
        <v>43</v>
      </c>
      <c r="C12" s="30"/>
      <c r="D12" s="31"/>
      <c r="E12" s="26" t="s">
        <v>44</v>
      </c>
      <c r="F12" s="27"/>
      <c r="G12" s="14">
        <v>25</v>
      </c>
      <c r="H12" s="14">
        <f t="shared" si="2"/>
        <v>5</v>
      </c>
      <c r="I12" s="14">
        <v>22.5</v>
      </c>
      <c r="J12" s="14">
        <f t="shared" si="0"/>
        <v>4.5</v>
      </c>
      <c r="K12" s="14">
        <v>22.5</v>
      </c>
      <c r="L12" s="14">
        <f t="shared" si="1"/>
        <v>4.5</v>
      </c>
      <c r="M12" s="19"/>
    </row>
    <row r="13" spans="1:13" ht="15" thickBot="1" x14ac:dyDescent="0.4">
      <c r="B13" s="29" t="s">
        <v>45</v>
      </c>
      <c r="C13" s="30"/>
      <c r="D13" s="31"/>
      <c r="E13" s="26" t="s">
        <v>46</v>
      </c>
      <c r="F13" s="27"/>
      <c r="G13" s="14">
        <v>25</v>
      </c>
      <c r="H13" s="14">
        <f t="shared" si="2"/>
        <v>5</v>
      </c>
      <c r="I13" s="14">
        <v>22.5</v>
      </c>
      <c r="J13" s="14">
        <f t="shared" si="0"/>
        <v>4.5</v>
      </c>
      <c r="K13" s="14">
        <v>21</v>
      </c>
      <c r="L13" s="14">
        <f t="shared" si="1"/>
        <v>4.2</v>
      </c>
      <c r="M13" s="19"/>
    </row>
    <row r="14" spans="1:13" ht="15" thickBot="1" x14ac:dyDescent="0.4">
      <c r="B14" s="29" t="s">
        <v>47</v>
      </c>
      <c r="C14" s="30"/>
      <c r="D14" s="31"/>
      <c r="E14" s="26" t="s">
        <v>48</v>
      </c>
      <c r="F14" s="27"/>
      <c r="G14" s="14">
        <v>27</v>
      </c>
      <c r="H14" s="14">
        <f t="shared" si="2"/>
        <v>5.4</v>
      </c>
      <c r="I14" s="14">
        <v>21</v>
      </c>
      <c r="J14" s="14">
        <f t="shared" si="0"/>
        <v>4.2</v>
      </c>
      <c r="K14" s="14">
        <v>20.782499999999999</v>
      </c>
      <c r="L14" s="14">
        <f t="shared" si="1"/>
        <v>4.1565000000000003</v>
      </c>
      <c r="M14" s="19"/>
    </row>
    <row r="15" spans="1:13" ht="15" thickBot="1" x14ac:dyDescent="0.4">
      <c r="B15" s="29" t="s">
        <v>49</v>
      </c>
      <c r="C15" s="30"/>
      <c r="D15" s="31"/>
      <c r="E15" s="26" t="s">
        <v>50</v>
      </c>
      <c r="F15" s="27"/>
      <c r="G15" s="14">
        <f>14.12*1.2</f>
        <v>16.943999999999999</v>
      </c>
      <c r="H15" s="14">
        <f t="shared" si="2"/>
        <v>3.3887999999999998</v>
      </c>
      <c r="I15" s="14">
        <f>12.84*1.2</f>
        <v>15.407999999999999</v>
      </c>
      <c r="J15" s="14">
        <f t="shared" si="0"/>
        <v>3.0815999999999999</v>
      </c>
      <c r="K15" s="14">
        <f>12.84*1.2</f>
        <v>15.407999999999999</v>
      </c>
      <c r="L15" s="14">
        <f t="shared" si="1"/>
        <v>3.0815999999999999</v>
      </c>
      <c r="M15" s="17"/>
    </row>
    <row r="16" spans="1:13" ht="15" thickBot="1" x14ac:dyDescent="0.4">
      <c r="B16" s="29" t="s">
        <v>51</v>
      </c>
      <c r="C16" s="30"/>
      <c r="D16" s="31"/>
      <c r="E16" s="26" t="s">
        <v>66</v>
      </c>
      <c r="F16" s="27"/>
      <c r="G16" s="14">
        <f>G9</f>
        <v>37</v>
      </c>
      <c r="H16" s="14">
        <f t="shared" si="2"/>
        <v>7.4</v>
      </c>
      <c r="I16" s="14">
        <v>36</v>
      </c>
      <c r="J16" s="14">
        <f t="shared" si="0"/>
        <v>7.2</v>
      </c>
      <c r="K16" s="20">
        <v>35</v>
      </c>
      <c r="L16" s="14">
        <f t="shared" si="1"/>
        <v>7</v>
      </c>
      <c r="M16" s="21"/>
    </row>
    <row r="17" spans="2:13" ht="15" thickBot="1" x14ac:dyDescent="0.4">
      <c r="B17" s="12"/>
      <c r="C17" s="54"/>
      <c r="D17" s="54"/>
      <c r="E17" s="54"/>
      <c r="F17" s="54"/>
      <c r="G17" s="13"/>
      <c r="H17" s="13"/>
      <c r="I17" s="13"/>
      <c r="J17" s="13"/>
      <c r="K17" s="13"/>
      <c r="L17" s="13"/>
      <c r="M17" s="13"/>
    </row>
    <row r="18" spans="2:13" ht="15" thickBot="1" x14ac:dyDescent="0.4">
      <c r="B18" s="4"/>
      <c r="C18" s="32"/>
      <c r="D18" s="32"/>
      <c r="E18" s="32"/>
      <c r="F18" s="53"/>
      <c r="G18" s="33" t="s">
        <v>52</v>
      </c>
      <c r="H18" s="34"/>
      <c r="I18" s="34"/>
      <c r="J18" s="34"/>
      <c r="K18" s="34"/>
      <c r="L18" s="34"/>
      <c r="M18" s="35"/>
    </row>
    <row r="19" spans="2:13" ht="34.5" x14ac:dyDescent="0.35">
      <c r="B19" s="36" t="s">
        <v>32</v>
      </c>
      <c r="C19" s="37"/>
      <c r="D19" s="38"/>
      <c r="E19" s="42" t="s">
        <v>33</v>
      </c>
      <c r="F19" s="43"/>
      <c r="G19" s="46" t="s">
        <v>61</v>
      </c>
      <c r="H19" s="48" t="s">
        <v>34</v>
      </c>
      <c r="I19" s="7" t="s">
        <v>62</v>
      </c>
      <c r="J19" s="5" t="s">
        <v>53</v>
      </c>
      <c r="K19" s="5" t="s">
        <v>58</v>
      </c>
      <c r="L19" s="48" t="s">
        <v>59</v>
      </c>
      <c r="M19" s="48" t="s">
        <v>63</v>
      </c>
    </row>
    <row r="20" spans="2:13" ht="26.5" thickBot="1" x14ac:dyDescent="0.4">
      <c r="B20" s="39"/>
      <c r="C20" s="40"/>
      <c r="D20" s="41"/>
      <c r="E20" s="44"/>
      <c r="F20" s="45"/>
      <c r="G20" s="47"/>
      <c r="H20" s="49"/>
      <c r="I20" s="8" t="s">
        <v>55</v>
      </c>
      <c r="J20" s="6" t="s">
        <v>65</v>
      </c>
      <c r="K20" s="6" t="s">
        <v>54</v>
      </c>
      <c r="L20" s="49"/>
      <c r="M20" s="49"/>
    </row>
    <row r="21" spans="2:13" ht="15" thickBot="1" x14ac:dyDescent="0.4">
      <c r="B21" s="29" t="s">
        <v>37</v>
      </c>
      <c r="C21" s="30"/>
      <c r="D21" s="31"/>
      <c r="E21" s="26" t="s">
        <v>38</v>
      </c>
      <c r="F21" s="27"/>
      <c r="G21" s="14">
        <v>35</v>
      </c>
      <c r="H21" s="14">
        <f t="shared" ref="H21:H28" si="3">G21*0.2</f>
        <v>7</v>
      </c>
      <c r="I21" s="14">
        <v>29</v>
      </c>
      <c r="J21" s="14">
        <f t="shared" ref="J21:J28" si="4">I21*0.2</f>
        <v>5.8000000000000007</v>
      </c>
      <c r="K21" s="15">
        <v>27</v>
      </c>
      <c r="L21" s="14">
        <f t="shared" ref="L21:L28" si="5">K21*0.2</f>
        <v>5.4</v>
      </c>
      <c r="M21" s="16"/>
    </row>
    <row r="22" spans="2:13" ht="15" thickBot="1" x14ac:dyDescent="0.4">
      <c r="B22" s="29" t="s">
        <v>39</v>
      </c>
      <c r="C22" s="30"/>
      <c r="D22" s="31"/>
      <c r="E22" s="26" t="s">
        <v>40</v>
      </c>
      <c r="F22" s="27"/>
      <c r="G22" s="14">
        <v>31.17</v>
      </c>
      <c r="H22" s="14">
        <f t="shared" si="3"/>
        <v>6.2340000000000009</v>
      </c>
      <c r="I22" s="14">
        <v>21.25</v>
      </c>
      <c r="J22" s="14">
        <f t="shared" si="4"/>
        <v>4.25</v>
      </c>
      <c r="K22" s="15">
        <v>21.25</v>
      </c>
      <c r="L22" s="14">
        <f t="shared" si="5"/>
        <v>4.25</v>
      </c>
      <c r="M22" s="16"/>
    </row>
    <row r="23" spans="2:13" ht="15" thickBot="1" x14ac:dyDescent="0.4">
      <c r="B23" s="29" t="s">
        <v>41</v>
      </c>
      <c r="C23" s="30"/>
      <c r="D23" s="31"/>
      <c r="E23" s="26" t="s">
        <v>42</v>
      </c>
      <c r="F23" s="27"/>
      <c r="G23" s="14">
        <v>31.17</v>
      </c>
      <c r="H23" s="14">
        <f t="shared" si="3"/>
        <v>6.2340000000000009</v>
      </c>
      <c r="I23" s="14">
        <v>21.25</v>
      </c>
      <c r="J23" s="14">
        <f t="shared" si="4"/>
        <v>4.25</v>
      </c>
      <c r="K23" s="14">
        <v>21.25</v>
      </c>
      <c r="L23" s="14">
        <f t="shared" si="5"/>
        <v>4.25</v>
      </c>
      <c r="M23" s="17"/>
    </row>
    <row r="24" spans="2:13" ht="15" thickBot="1" x14ac:dyDescent="0.4">
      <c r="B24" s="29" t="s">
        <v>43</v>
      </c>
      <c r="C24" s="30"/>
      <c r="D24" s="31"/>
      <c r="E24" s="26" t="s">
        <v>44</v>
      </c>
      <c r="F24" s="27"/>
      <c r="G24" s="14">
        <v>23.6</v>
      </c>
      <c r="H24" s="14">
        <f t="shared" si="3"/>
        <v>4.7200000000000006</v>
      </c>
      <c r="I24" s="14">
        <v>18</v>
      </c>
      <c r="J24" s="14">
        <f t="shared" si="4"/>
        <v>3.6</v>
      </c>
      <c r="K24" s="14">
        <v>17.25</v>
      </c>
      <c r="L24" s="14">
        <f t="shared" si="5"/>
        <v>3.45</v>
      </c>
      <c r="M24" s="17"/>
    </row>
    <row r="25" spans="2:13" ht="15" thickBot="1" x14ac:dyDescent="0.4">
      <c r="B25" s="29" t="s">
        <v>45</v>
      </c>
      <c r="C25" s="30"/>
      <c r="D25" s="31"/>
      <c r="E25" s="26" t="s">
        <v>46</v>
      </c>
      <c r="F25" s="27"/>
      <c r="G25" s="14">
        <v>23.6</v>
      </c>
      <c r="H25" s="14">
        <f t="shared" si="3"/>
        <v>4.7200000000000006</v>
      </c>
      <c r="I25" s="14">
        <v>17.25</v>
      </c>
      <c r="J25" s="14">
        <f t="shared" si="4"/>
        <v>3.45</v>
      </c>
      <c r="K25" s="14">
        <v>16.5</v>
      </c>
      <c r="L25" s="14">
        <f t="shared" si="5"/>
        <v>3.3000000000000003</v>
      </c>
      <c r="M25" s="17"/>
    </row>
    <row r="26" spans="2:13" ht="15" thickBot="1" x14ac:dyDescent="0.4">
      <c r="B26" s="29" t="s">
        <v>47</v>
      </c>
      <c r="C26" s="30"/>
      <c r="D26" s="31"/>
      <c r="E26" s="26" t="s">
        <v>48</v>
      </c>
      <c r="F26" s="27"/>
      <c r="G26" s="14">
        <v>23.6</v>
      </c>
      <c r="H26" s="14">
        <f t="shared" si="3"/>
        <v>4.7200000000000006</v>
      </c>
      <c r="I26" s="14">
        <v>16.5</v>
      </c>
      <c r="J26" s="14">
        <f t="shared" si="4"/>
        <v>3.3000000000000003</v>
      </c>
      <c r="K26" s="14">
        <v>16.5</v>
      </c>
      <c r="L26" s="14">
        <f t="shared" si="5"/>
        <v>3.3000000000000003</v>
      </c>
      <c r="M26" s="17"/>
    </row>
    <row r="27" spans="2:13" ht="15" thickBot="1" x14ac:dyDescent="0.4">
      <c r="B27" s="29" t="s">
        <v>49</v>
      </c>
      <c r="C27" s="30"/>
      <c r="D27" s="31"/>
      <c r="E27" s="26" t="s">
        <v>50</v>
      </c>
      <c r="F27" s="27"/>
      <c r="G27" s="14">
        <f>8.56*1.2</f>
        <v>10.272</v>
      </c>
      <c r="H27" s="14">
        <f t="shared" si="3"/>
        <v>2.0544000000000002</v>
      </c>
      <c r="I27" s="14">
        <f>8.56*1.2</f>
        <v>10.272</v>
      </c>
      <c r="J27" s="14">
        <f t="shared" si="4"/>
        <v>2.0544000000000002</v>
      </c>
      <c r="K27" s="14">
        <f>8.56*1.2</f>
        <v>10.272</v>
      </c>
      <c r="L27" s="14">
        <f t="shared" si="5"/>
        <v>2.0544000000000002</v>
      </c>
      <c r="M27" s="17"/>
    </row>
    <row r="28" spans="2:13" ht="15" thickBot="1" x14ac:dyDescent="0.4">
      <c r="B28" s="29" t="s">
        <v>51</v>
      </c>
      <c r="C28" s="30"/>
      <c r="D28" s="31"/>
      <c r="E28" s="26" t="s">
        <v>66</v>
      </c>
      <c r="F28" s="27"/>
      <c r="G28" s="14">
        <f>G21</f>
        <v>35</v>
      </c>
      <c r="H28" s="14">
        <f t="shared" si="3"/>
        <v>7</v>
      </c>
      <c r="I28" s="14">
        <v>29</v>
      </c>
      <c r="J28" s="14">
        <f t="shared" si="4"/>
        <v>5.8000000000000007</v>
      </c>
      <c r="K28" s="14">
        <v>27</v>
      </c>
      <c r="L28" s="14">
        <f t="shared" si="5"/>
        <v>5.4</v>
      </c>
      <c r="M28" s="17"/>
    </row>
    <row r="30" spans="2:13" ht="15.75" customHeight="1" x14ac:dyDescent="0.35"/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8252-35A5-4E9B-8F76-E07D6E34A980}">
  <dimension ref="A1:M30"/>
  <sheetViews>
    <sheetView topLeftCell="A8" workbookViewId="0">
      <selection activeCell="O10" sqref="O10"/>
    </sheetView>
  </sheetViews>
  <sheetFormatPr defaultRowHeight="14.5" x14ac:dyDescent="0.35"/>
  <cols>
    <col min="3" max="3" width="2.36328125" customWidth="1"/>
    <col min="4" max="4" width="8.90625" hidden="1" customWidth="1"/>
    <col min="6" max="6" width="4.36328125" customWidth="1"/>
    <col min="7" max="7" width="13.6328125" customWidth="1"/>
    <col min="8" max="8" width="11" customWidth="1"/>
    <col min="9" max="9" width="10.90625" customWidth="1"/>
    <col min="10" max="10" width="11" customWidth="1"/>
    <col min="11" max="11" width="14.36328125" customWidth="1"/>
    <col min="12" max="12" width="11.08984375" customWidth="1"/>
    <col min="13" max="13" width="13.36328125" customWidth="1"/>
  </cols>
  <sheetData>
    <row r="1" spans="1:13" ht="15" thickBot="1" x14ac:dyDescent="0.4"/>
    <row r="2" spans="1:13" ht="15" thickBot="1" x14ac:dyDescent="0.4">
      <c r="A2" s="50" t="s">
        <v>67</v>
      </c>
      <c r="B2" s="51"/>
      <c r="C2" s="51"/>
      <c r="D2" s="51"/>
      <c r="E2" s="51"/>
      <c r="F2" s="51"/>
      <c r="G2" s="51"/>
      <c r="H2" s="51"/>
      <c r="I2" s="52"/>
      <c r="J2" s="9"/>
    </row>
    <row r="4" spans="1:13" s="3" customFormat="1" ht="15.5" x14ac:dyDescent="0.3">
      <c r="B4" s="28" t="s">
        <v>74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3" ht="16" thickBot="1" x14ac:dyDescent="0.4">
      <c r="B5" s="28" t="s">
        <v>69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thickBot="1" x14ac:dyDescent="0.4">
      <c r="B6" s="32"/>
      <c r="C6" s="32"/>
      <c r="D6" s="32"/>
      <c r="E6" s="32"/>
      <c r="F6" s="4"/>
      <c r="G6" s="33" t="s">
        <v>31</v>
      </c>
      <c r="H6" s="34"/>
      <c r="I6" s="34"/>
      <c r="J6" s="34"/>
      <c r="K6" s="34"/>
      <c r="L6" s="34"/>
      <c r="M6" s="35"/>
    </row>
    <row r="7" spans="1:13" x14ac:dyDescent="0.35">
      <c r="B7" s="36" t="s">
        <v>32</v>
      </c>
      <c r="C7" s="37"/>
      <c r="D7" s="38"/>
      <c r="E7" s="42" t="s">
        <v>33</v>
      </c>
      <c r="F7" s="43"/>
      <c r="G7" s="46" t="s">
        <v>56</v>
      </c>
      <c r="H7" s="48" t="s">
        <v>34</v>
      </c>
      <c r="I7" s="46" t="s">
        <v>57</v>
      </c>
      <c r="J7" s="5" t="s">
        <v>30</v>
      </c>
      <c r="K7" s="5" t="s">
        <v>58</v>
      </c>
      <c r="L7" s="48" t="s">
        <v>59</v>
      </c>
      <c r="M7" s="10" t="s">
        <v>60</v>
      </c>
    </row>
    <row r="8" spans="1:13" ht="26.5" thickBot="1" x14ac:dyDescent="0.4">
      <c r="B8" s="39"/>
      <c r="C8" s="40"/>
      <c r="D8" s="41"/>
      <c r="E8" s="44"/>
      <c r="F8" s="45"/>
      <c r="G8" s="47"/>
      <c r="H8" s="49"/>
      <c r="I8" s="47"/>
      <c r="J8" s="6" t="s">
        <v>36</v>
      </c>
      <c r="K8" s="6" t="s">
        <v>35</v>
      </c>
      <c r="L8" s="49"/>
      <c r="M8" s="11" t="s">
        <v>64</v>
      </c>
    </row>
    <row r="9" spans="1:13" ht="15" thickBot="1" x14ac:dyDescent="0.4">
      <c r="B9" s="29" t="s">
        <v>37</v>
      </c>
      <c r="C9" s="30"/>
      <c r="D9" s="31"/>
      <c r="E9" s="26" t="s">
        <v>38</v>
      </c>
      <c r="F9" s="27"/>
      <c r="G9" s="14">
        <v>31.41</v>
      </c>
      <c r="H9" s="14">
        <f>G9*0.2</f>
        <v>6.282</v>
      </c>
      <c r="I9" s="14">
        <v>36</v>
      </c>
      <c r="J9" s="14">
        <f t="shared" ref="J9:J16" si="0">I9*0.2</f>
        <v>7.2</v>
      </c>
      <c r="K9" s="14">
        <v>23.43</v>
      </c>
      <c r="L9" s="14">
        <f t="shared" ref="L9:L16" si="1">K9*0.2</f>
        <v>4.6859999999999999</v>
      </c>
      <c r="M9" s="14">
        <v>0</v>
      </c>
    </row>
    <row r="10" spans="1:13" ht="15" thickBot="1" x14ac:dyDescent="0.4">
      <c r="B10" s="29" t="s">
        <v>39</v>
      </c>
      <c r="C10" s="30"/>
      <c r="D10" s="31"/>
      <c r="E10" s="26" t="s">
        <v>40</v>
      </c>
      <c r="F10" s="27"/>
      <c r="G10" s="20">
        <v>28.02</v>
      </c>
      <c r="H10" s="20">
        <f t="shared" ref="H10:H16" si="2">G10*0.2</f>
        <v>5.6040000000000001</v>
      </c>
      <c r="I10" s="20">
        <v>27.2</v>
      </c>
      <c r="J10" s="20">
        <f t="shared" si="0"/>
        <v>5.44</v>
      </c>
      <c r="K10" s="20">
        <v>19.899999999999999</v>
      </c>
      <c r="L10" s="20">
        <f t="shared" si="1"/>
        <v>3.98</v>
      </c>
      <c r="M10" s="14">
        <v>0</v>
      </c>
    </row>
    <row r="11" spans="1:13" ht="15" thickBot="1" x14ac:dyDescent="0.4">
      <c r="B11" s="29" t="s">
        <v>41</v>
      </c>
      <c r="C11" s="30"/>
      <c r="D11" s="31"/>
      <c r="E11" s="26" t="s">
        <v>42</v>
      </c>
      <c r="F11" s="27"/>
      <c r="G11" s="20">
        <v>22</v>
      </c>
      <c r="H11" s="20">
        <f t="shared" si="2"/>
        <v>4.4000000000000004</v>
      </c>
      <c r="I11" s="20">
        <v>26.35</v>
      </c>
      <c r="J11" s="20">
        <f t="shared" si="0"/>
        <v>5.2700000000000005</v>
      </c>
      <c r="K11" s="20">
        <v>17.12</v>
      </c>
      <c r="L11" s="20">
        <f t="shared" si="1"/>
        <v>3.4240000000000004</v>
      </c>
      <c r="M11" s="14">
        <v>0</v>
      </c>
    </row>
    <row r="12" spans="1:13" ht="15" thickBot="1" x14ac:dyDescent="0.4">
      <c r="B12" s="29" t="s">
        <v>43</v>
      </c>
      <c r="C12" s="30"/>
      <c r="D12" s="31"/>
      <c r="E12" s="26" t="s">
        <v>44</v>
      </c>
      <c r="F12" s="27"/>
      <c r="G12" s="20">
        <v>20</v>
      </c>
      <c r="H12" s="20">
        <f t="shared" si="2"/>
        <v>4</v>
      </c>
      <c r="I12" s="20">
        <v>22.5</v>
      </c>
      <c r="J12" s="20">
        <f t="shared" si="0"/>
        <v>4.5</v>
      </c>
      <c r="K12" s="20">
        <v>16.05</v>
      </c>
      <c r="L12" s="20">
        <f t="shared" si="1"/>
        <v>3.2100000000000004</v>
      </c>
      <c r="M12" s="14">
        <v>0</v>
      </c>
    </row>
    <row r="13" spans="1:13" ht="15" thickBot="1" x14ac:dyDescent="0.4">
      <c r="B13" s="29" t="s">
        <v>45</v>
      </c>
      <c r="C13" s="30"/>
      <c r="D13" s="31"/>
      <c r="E13" s="26" t="s">
        <v>46</v>
      </c>
      <c r="F13" s="27"/>
      <c r="G13" s="20">
        <v>20</v>
      </c>
      <c r="H13" s="20">
        <f t="shared" si="2"/>
        <v>4</v>
      </c>
      <c r="I13" s="20">
        <v>22.5</v>
      </c>
      <c r="J13" s="20">
        <f t="shared" si="0"/>
        <v>4.5</v>
      </c>
      <c r="K13" s="20">
        <v>16.05</v>
      </c>
      <c r="L13" s="20">
        <f t="shared" si="1"/>
        <v>3.2100000000000004</v>
      </c>
      <c r="M13" s="14">
        <v>0</v>
      </c>
    </row>
    <row r="14" spans="1:13" ht="15" thickBot="1" x14ac:dyDescent="0.4">
      <c r="B14" s="29" t="s">
        <v>47</v>
      </c>
      <c r="C14" s="30"/>
      <c r="D14" s="31"/>
      <c r="E14" s="26" t="s">
        <v>48</v>
      </c>
      <c r="F14" s="27"/>
      <c r="G14" s="20">
        <v>20</v>
      </c>
      <c r="H14" s="20">
        <f t="shared" si="2"/>
        <v>4</v>
      </c>
      <c r="I14" s="20">
        <v>21</v>
      </c>
      <c r="J14" s="20">
        <f t="shared" si="0"/>
        <v>4.2</v>
      </c>
      <c r="K14" s="20">
        <v>16.05</v>
      </c>
      <c r="L14" s="20">
        <f t="shared" si="1"/>
        <v>3.2100000000000004</v>
      </c>
      <c r="M14" s="14">
        <v>0</v>
      </c>
    </row>
    <row r="15" spans="1:13" ht="15" thickBot="1" x14ac:dyDescent="0.4">
      <c r="B15" s="29" t="s">
        <v>49</v>
      </c>
      <c r="C15" s="30"/>
      <c r="D15" s="31"/>
      <c r="E15" s="26" t="s">
        <v>50</v>
      </c>
      <c r="F15" s="27"/>
      <c r="G15" s="20">
        <f>13.91*1.2</f>
        <v>16.692</v>
      </c>
      <c r="H15" s="20">
        <f t="shared" si="2"/>
        <v>3.3384</v>
      </c>
      <c r="I15" s="20">
        <f>13.91*1.2</f>
        <v>16.692</v>
      </c>
      <c r="J15" s="20">
        <f t="shared" si="0"/>
        <v>3.3384</v>
      </c>
      <c r="K15" s="20">
        <f>13.91*1.2</f>
        <v>16.692</v>
      </c>
      <c r="L15" s="20">
        <f t="shared" si="1"/>
        <v>3.3384</v>
      </c>
      <c r="M15" s="14">
        <v>0</v>
      </c>
    </row>
    <row r="16" spans="1:13" ht="15" thickBot="1" x14ac:dyDescent="0.4">
      <c r="B16" s="29" t="s">
        <v>51</v>
      </c>
      <c r="C16" s="30"/>
      <c r="D16" s="31"/>
      <c r="E16" s="26" t="s">
        <v>66</v>
      </c>
      <c r="F16" s="27"/>
      <c r="G16" s="20">
        <v>31.41</v>
      </c>
      <c r="H16" s="20">
        <f t="shared" si="2"/>
        <v>6.282</v>
      </c>
      <c r="I16" s="20">
        <v>36</v>
      </c>
      <c r="J16" s="20">
        <f t="shared" si="0"/>
        <v>7.2</v>
      </c>
      <c r="K16" s="20">
        <v>23.43</v>
      </c>
      <c r="L16" s="20">
        <f t="shared" si="1"/>
        <v>4.6859999999999999</v>
      </c>
      <c r="M16" s="14">
        <v>0</v>
      </c>
    </row>
    <row r="17" spans="2:13" ht="15" thickBot="1" x14ac:dyDescent="0.4">
      <c r="B17" s="12"/>
      <c r="C17" s="54"/>
      <c r="D17" s="54"/>
      <c r="E17" s="54"/>
      <c r="F17" s="54"/>
      <c r="G17" s="13"/>
      <c r="H17" s="13"/>
      <c r="I17" s="13"/>
      <c r="J17" s="13"/>
      <c r="K17" s="13"/>
      <c r="L17" s="13"/>
      <c r="M17" s="13"/>
    </row>
    <row r="18" spans="2:13" ht="15" thickBot="1" x14ac:dyDescent="0.4">
      <c r="B18" s="4"/>
      <c r="C18" s="32"/>
      <c r="D18" s="32"/>
      <c r="E18" s="32"/>
      <c r="F18" s="53"/>
      <c r="G18" s="33" t="s">
        <v>52</v>
      </c>
      <c r="H18" s="34"/>
      <c r="I18" s="34"/>
      <c r="J18" s="34"/>
      <c r="K18" s="34"/>
      <c r="L18" s="34"/>
      <c r="M18" s="35"/>
    </row>
    <row r="19" spans="2:13" ht="34.5" x14ac:dyDescent="0.35">
      <c r="B19" s="36" t="s">
        <v>32</v>
      </c>
      <c r="C19" s="37"/>
      <c r="D19" s="38"/>
      <c r="E19" s="42" t="s">
        <v>33</v>
      </c>
      <c r="F19" s="43"/>
      <c r="G19" s="46" t="s">
        <v>61</v>
      </c>
      <c r="H19" s="48" t="s">
        <v>34</v>
      </c>
      <c r="I19" s="7" t="s">
        <v>62</v>
      </c>
      <c r="J19" s="5" t="s">
        <v>53</v>
      </c>
      <c r="K19" s="5" t="s">
        <v>58</v>
      </c>
      <c r="L19" s="48" t="s">
        <v>59</v>
      </c>
      <c r="M19" s="48" t="s">
        <v>63</v>
      </c>
    </row>
    <row r="20" spans="2:13" ht="26.5" thickBot="1" x14ac:dyDescent="0.4">
      <c r="B20" s="39"/>
      <c r="C20" s="40"/>
      <c r="D20" s="41"/>
      <c r="E20" s="44"/>
      <c r="F20" s="45"/>
      <c r="G20" s="47"/>
      <c r="H20" s="49"/>
      <c r="I20" s="8" t="s">
        <v>55</v>
      </c>
      <c r="J20" s="6" t="s">
        <v>65</v>
      </c>
      <c r="K20" s="6" t="s">
        <v>54</v>
      </c>
      <c r="L20" s="49"/>
      <c r="M20" s="49"/>
    </row>
    <row r="21" spans="2:13" ht="15" thickBot="1" x14ac:dyDescent="0.4">
      <c r="B21" s="29" t="s">
        <v>37</v>
      </c>
      <c r="C21" s="30"/>
      <c r="D21" s="31"/>
      <c r="E21" s="26" t="s">
        <v>38</v>
      </c>
      <c r="F21" s="27"/>
      <c r="G21" s="14">
        <v>25</v>
      </c>
      <c r="H21" s="15">
        <f t="shared" ref="H21:H28" si="3">G21*0.2</f>
        <v>5</v>
      </c>
      <c r="I21" s="15">
        <v>29</v>
      </c>
      <c r="J21" s="15">
        <f t="shared" ref="J21:J28" si="4">I21*0.2</f>
        <v>5.8000000000000007</v>
      </c>
      <c r="K21" s="15">
        <v>17.559999999999999</v>
      </c>
      <c r="L21" s="15">
        <f t="shared" ref="L21:L28" si="5">K21*0.2</f>
        <v>3.512</v>
      </c>
      <c r="M21" s="16">
        <v>0</v>
      </c>
    </row>
    <row r="22" spans="2:13" ht="15" thickBot="1" x14ac:dyDescent="0.4">
      <c r="B22" s="29" t="s">
        <v>39</v>
      </c>
      <c r="C22" s="30"/>
      <c r="D22" s="31"/>
      <c r="E22" s="26" t="s">
        <v>40</v>
      </c>
      <c r="F22" s="27"/>
      <c r="G22" s="14">
        <v>22</v>
      </c>
      <c r="H22" s="15">
        <f t="shared" si="3"/>
        <v>4.4000000000000004</v>
      </c>
      <c r="I22" s="15">
        <v>21.25</v>
      </c>
      <c r="J22" s="15">
        <f t="shared" si="4"/>
        <v>4.25</v>
      </c>
      <c r="K22" s="15">
        <v>13.6</v>
      </c>
      <c r="L22" s="15">
        <f t="shared" si="5"/>
        <v>2.72</v>
      </c>
      <c r="M22" s="16">
        <v>0</v>
      </c>
    </row>
    <row r="23" spans="2:13" ht="15" thickBot="1" x14ac:dyDescent="0.4">
      <c r="B23" s="29" t="s">
        <v>41</v>
      </c>
      <c r="C23" s="30"/>
      <c r="D23" s="31"/>
      <c r="E23" s="26" t="s">
        <v>42</v>
      </c>
      <c r="F23" s="27"/>
      <c r="G23" s="14">
        <v>20</v>
      </c>
      <c r="H23" s="14">
        <f t="shared" si="3"/>
        <v>4</v>
      </c>
      <c r="I23" s="14">
        <v>21.25</v>
      </c>
      <c r="J23" s="14">
        <f t="shared" si="4"/>
        <v>4.25</v>
      </c>
      <c r="K23" s="14">
        <v>13.6</v>
      </c>
      <c r="L23" s="14">
        <f t="shared" si="5"/>
        <v>2.72</v>
      </c>
      <c r="M23" s="17">
        <v>0</v>
      </c>
    </row>
    <row r="24" spans="2:13" ht="15" thickBot="1" x14ac:dyDescent="0.4">
      <c r="B24" s="29" t="s">
        <v>43</v>
      </c>
      <c r="C24" s="30"/>
      <c r="D24" s="31"/>
      <c r="E24" s="26" t="s">
        <v>44</v>
      </c>
      <c r="F24" s="27"/>
      <c r="G24" s="14">
        <v>19</v>
      </c>
      <c r="H24" s="14">
        <f t="shared" si="3"/>
        <v>3.8000000000000003</v>
      </c>
      <c r="I24" s="14">
        <v>18</v>
      </c>
      <c r="J24" s="14">
        <f t="shared" si="4"/>
        <v>3.6</v>
      </c>
      <c r="K24" s="14">
        <v>12.04</v>
      </c>
      <c r="L24" s="14">
        <f t="shared" si="5"/>
        <v>2.4079999999999999</v>
      </c>
      <c r="M24" s="17">
        <v>0</v>
      </c>
    </row>
    <row r="25" spans="2:13" ht="15" thickBot="1" x14ac:dyDescent="0.4">
      <c r="B25" s="29" t="s">
        <v>45</v>
      </c>
      <c r="C25" s="30"/>
      <c r="D25" s="31"/>
      <c r="E25" s="26" t="s">
        <v>46</v>
      </c>
      <c r="F25" s="27"/>
      <c r="G25" s="14">
        <v>19</v>
      </c>
      <c r="H25" s="14">
        <f t="shared" si="3"/>
        <v>3.8000000000000003</v>
      </c>
      <c r="I25" s="14">
        <v>17.25</v>
      </c>
      <c r="J25" s="14">
        <f t="shared" si="4"/>
        <v>3.45</v>
      </c>
      <c r="K25" s="14">
        <v>12.04</v>
      </c>
      <c r="L25" s="14">
        <f t="shared" si="5"/>
        <v>2.4079999999999999</v>
      </c>
      <c r="M25" s="17">
        <v>0</v>
      </c>
    </row>
    <row r="26" spans="2:13" ht="15" thickBot="1" x14ac:dyDescent="0.4">
      <c r="B26" s="29" t="s">
        <v>47</v>
      </c>
      <c r="C26" s="30"/>
      <c r="D26" s="31"/>
      <c r="E26" s="26" t="s">
        <v>48</v>
      </c>
      <c r="F26" s="27"/>
      <c r="G26" s="14">
        <v>19</v>
      </c>
      <c r="H26" s="14">
        <f t="shared" si="3"/>
        <v>3.8000000000000003</v>
      </c>
      <c r="I26" s="14">
        <v>16.5</v>
      </c>
      <c r="J26" s="14">
        <f t="shared" si="4"/>
        <v>3.3000000000000003</v>
      </c>
      <c r="K26" s="14">
        <v>12.04</v>
      </c>
      <c r="L26" s="14">
        <f t="shared" si="5"/>
        <v>2.4079999999999999</v>
      </c>
      <c r="M26" s="17">
        <v>0</v>
      </c>
    </row>
    <row r="27" spans="2:13" ht="15" thickBot="1" x14ac:dyDescent="0.4">
      <c r="B27" s="29" t="s">
        <v>49</v>
      </c>
      <c r="C27" s="30"/>
      <c r="D27" s="31"/>
      <c r="E27" s="26" t="s">
        <v>50</v>
      </c>
      <c r="F27" s="27"/>
      <c r="G27" s="14">
        <f>10.43*1.2</f>
        <v>12.516</v>
      </c>
      <c r="H27" s="14">
        <f t="shared" si="3"/>
        <v>2.5032000000000001</v>
      </c>
      <c r="I27" s="14">
        <f>10.43*1.2</f>
        <v>12.516</v>
      </c>
      <c r="J27" s="14">
        <f t="shared" si="4"/>
        <v>2.5032000000000001</v>
      </c>
      <c r="K27" s="14">
        <f>10.43*1.2</f>
        <v>12.516</v>
      </c>
      <c r="L27" s="14">
        <f t="shared" si="5"/>
        <v>2.5032000000000001</v>
      </c>
      <c r="M27" s="17">
        <v>0</v>
      </c>
    </row>
    <row r="28" spans="2:13" ht="15" thickBot="1" x14ac:dyDescent="0.4">
      <c r="B28" s="29" t="s">
        <v>51</v>
      </c>
      <c r="C28" s="30"/>
      <c r="D28" s="31"/>
      <c r="E28" s="26" t="s">
        <v>66</v>
      </c>
      <c r="F28" s="27"/>
      <c r="G28" s="14">
        <v>25</v>
      </c>
      <c r="H28" s="14">
        <f t="shared" si="3"/>
        <v>5</v>
      </c>
      <c r="I28" s="14">
        <v>29</v>
      </c>
      <c r="J28" s="14">
        <f t="shared" si="4"/>
        <v>5.8000000000000007</v>
      </c>
      <c r="K28" s="14">
        <v>17.559999999999999</v>
      </c>
      <c r="L28" s="14">
        <f t="shared" si="5"/>
        <v>3.512</v>
      </c>
      <c r="M28" s="17">
        <v>0</v>
      </c>
    </row>
    <row r="30" spans="2:13" ht="15.75" customHeight="1" x14ac:dyDescent="0.35"/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06891-5FA7-49D5-AA98-FD0F327DF29A}">
  <dimension ref="A1:M30"/>
  <sheetViews>
    <sheetView workbookViewId="0">
      <selection activeCell="Q13" sqref="Q13"/>
    </sheetView>
  </sheetViews>
  <sheetFormatPr defaultRowHeight="14.5" x14ac:dyDescent="0.35"/>
  <cols>
    <col min="3" max="3" width="2" customWidth="1"/>
    <col min="4" max="4" width="8.90625" hidden="1" customWidth="1"/>
    <col min="6" max="6" width="3.54296875" customWidth="1"/>
    <col min="7" max="7" width="13.6328125" customWidth="1"/>
    <col min="8" max="8" width="11" customWidth="1"/>
    <col min="9" max="9" width="11.6328125" customWidth="1"/>
    <col min="10" max="10" width="10.54296875" customWidth="1"/>
    <col min="11" max="11" width="14.54296875" customWidth="1"/>
    <col min="12" max="12" width="11.08984375" customWidth="1"/>
    <col min="13" max="13" width="12.90625" customWidth="1"/>
  </cols>
  <sheetData>
    <row r="1" spans="1:13" ht="15" thickBot="1" x14ac:dyDescent="0.4"/>
    <row r="2" spans="1:13" ht="15" thickBot="1" x14ac:dyDescent="0.4">
      <c r="A2" s="50" t="s">
        <v>67</v>
      </c>
      <c r="B2" s="51"/>
      <c r="C2" s="51"/>
      <c r="D2" s="51"/>
      <c r="E2" s="51"/>
      <c r="F2" s="51"/>
      <c r="G2" s="51"/>
      <c r="H2" s="51"/>
      <c r="I2" s="52"/>
      <c r="J2" s="9"/>
    </row>
    <row r="4" spans="1:13" s="3" customFormat="1" ht="15.5" x14ac:dyDescent="0.3">
      <c r="B4" s="28" t="s">
        <v>75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3" ht="16" thickBot="1" x14ac:dyDescent="0.4">
      <c r="B5" s="28" t="s">
        <v>69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thickBot="1" x14ac:dyDescent="0.4">
      <c r="B6" s="32"/>
      <c r="C6" s="32"/>
      <c r="D6" s="32"/>
      <c r="E6" s="32"/>
      <c r="F6" s="4"/>
      <c r="G6" s="33" t="s">
        <v>31</v>
      </c>
      <c r="H6" s="34"/>
      <c r="I6" s="34"/>
      <c r="J6" s="34"/>
      <c r="K6" s="34"/>
      <c r="L6" s="34"/>
      <c r="M6" s="35"/>
    </row>
    <row r="7" spans="1:13" x14ac:dyDescent="0.35">
      <c r="B7" s="36" t="s">
        <v>32</v>
      </c>
      <c r="C7" s="37"/>
      <c r="D7" s="38"/>
      <c r="E7" s="42" t="s">
        <v>33</v>
      </c>
      <c r="F7" s="43"/>
      <c r="G7" s="46" t="s">
        <v>56</v>
      </c>
      <c r="H7" s="48" t="s">
        <v>34</v>
      </c>
      <c r="I7" s="46" t="s">
        <v>57</v>
      </c>
      <c r="J7" s="5" t="s">
        <v>30</v>
      </c>
      <c r="K7" s="5" t="s">
        <v>58</v>
      </c>
      <c r="L7" s="48" t="s">
        <v>59</v>
      </c>
      <c r="M7" s="10" t="s">
        <v>60</v>
      </c>
    </row>
    <row r="8" spans="1:13" ht="26.5" thickBot="1" x14ac:dyDescent="0.4">
      <c r="B8" s="39"/>
      <c r="C8" s="40"/>
      <c r="D8" s="41"/>
      <c r="E8" s="44"/>
      <c r="F8" s="45"/>
      <c r="G8" s="47"/>
      <c r="H8" s="49"/>
      <c r="I8" s="47"/>
      <c r="J8" s="6" t="s">
        <v>36</v>
      </c>
      <c r="K8" s="6" t="s">
        <v>35</v>
      </c>
      <c r="L8" s="49"/>
      <c r="M8" s="11" t="s">
        <v>64</v>
      </c>
    </row>
    <row r="9" spans="1:13" ht="15" thickBot="1" x14ac:dyDescent="0.4">
      <c r="B9" s="29" t="s">
        <v>37</v>
      </c>
      <c r="C9" s="30"/>
      <c r="D9" s="31"/>
      <c r="E9" s="26" t="s">
        <v>38</v>
      </c>
      <c r="F9" s="27"/>
      <c r="G9" s="14">
        <v>53</v>
      </c>
      <c r="H9" s="14">
        <f>G9*0.2</f>
        <v>10.600000000000001</v>
      </c>
      <c r="I9" s="14">
        <v>36</v>
      </c>
      <c r="J9" s="14">
        <f t="shared" ref="J9:J16" si="0">I9*0.2</f>
        <v>7.2</v>
      </c>
      <c r="K9" s="14">
        <v>30</v>
      </c>
      <c r="L9" s="14">
        <f t="shared" ref="L9:L16" si="1">K9*0.2</f>
        <v>6</v>
      </c>
      <c r="M9" s="14">
        <v>0</v>
      </c>
    </row>
    <row r="10" spans="1:13" ht="15" thickBot="1" x14ac:dyDescent="0.4">
      <c r="B10" s="29" t="s">
        <v>39</v>
      </c>
      <c r="C10" s="30"/>
      <c r="D10" s="31"/>
      <c r="E10" s="26" t="s">
        <v>40</v>
      </c>
      <c r="F10" s="27"/>
      <c r="G10" s="14">
        <v>43</v>
      </c>
      <c r="H10" s="14">
        <f t="shared" ref="H10:H16" si="2">G10*0.2</f>
        <v>8.6</v>
      </c>
      <c r="I10" s="14">
        <v>27.2</v>
      </c>
      <c r="J10" s="14">
        <f t="shared" si="0"/>
        <v>5.44</v>
      </c>
      <c r="K10" s="14">
        <v>22.95</v>
      </c>
      <c r="L10" s="14">
        <f t="shared" si="1"/>
        <v>4.59</v>
      </c>
      <c r="M10" s="14">
        <v>0</v>
      </c>
    </row>
    <row r="11" spans="1:13" ht="15" thickBot="1" x14ac:dyDescent="0.4">
      <c r="B11" s="29" t="s">
        <v>41</v>
      </c>
      <c r="C11" s="30"/>
      <c r="D11" s="31"/>
      <c r="E11" s="26" t="s">
        <v>42</v>
      </c>
      <c r="F11" s="27"/>
      <c r="G11" s="14">
        <v>40.799999999999997</v>
      </c>
      <c r="H11" s="14">
        <f t="shared" si="2"/>
        <v>8.16</v>
      </c>
      <c r="I11" s="14">
        <v>26.35</v>
      </c>
      <c r="J11" s="14">
        <f t="shared" si="0"/>
        <v>5.2700000000000005</v>
      </c>
      <c r="K11" s="14">
        <v>22.95</v>
      </c>
      <c r="L11" s="14">
        <f t="shared" si="1"/>
        <v>4.59</v>
      </c>
      <c r="M11" s="14">
        <v>0</v>
      </c>
    </row>
    <row r="12" spans="1:13" ht="15" thickBot="1" x14ac:dyDescent="0.4">
      <c r="B12" s="29" t="s">
        <v>43</v>
      </c>
      <c r="C12" s="30"/>
      <c r="D12" s="31"/>
      <c r="E12" s="26" t="s">
        <v>44</v>
      </c>
      <c r="F12" s="27"/>
      <c r="G12" s="14">
        <v>38</v>
      </c>
      <c r="H12" s="14">
        <f t="shared" si="2"/>
        <v>7.6000000000000005</v>
      </c>
      <c r="I12" s="14">
        <v>22.5</v>
      </c>
      <c r="J12" s="14">
        <f t="shared" si="0"/>
        <v>4.5</v>
      </c>
      <c r="K12" s="14">
        <v>20.54</v>
      </c>
      <c r="L12" s="14">
        <f t="shared" si="1"/>
        <v>4.1079999999999997</v>
      </c>
      <c r="M12" s="14">
        <v>0</v>
      </c>
    </row>
    <row r="13" spans="1:13" ht="15" thickBot="1" x14ac:dyDescent="0.4">
      <c r="B13" s="29" t="s">
        <v>45</v>
      </c>
      <c r="C13" s="30"/>
      <c r="D13" s="31"/>
      <c r="E13" s="26" t="s">
        <v>46</v>
      </c>
      <c r="F13" s="27"/>
      <c r="G13" s="14">
        <v>35.1</v>
      </c>
      <c r="H13" s="14">
        <f t="shared" si="2"/>
        <v>7.0200000000000005</v>
      </c>
      <c r="I13" s="14">
        <v>22.5</v>
      </c>
      <c r="J13" s="14">
        <f t="shared" si="0"/>
        <v>4.5</v>
      </c>
      <c r="K13" s="14">
        <v>18.829999999999998</v>
      </c>
      <c r="L13" s="14">
        <f t="shared" si="1"/>
        <v>3.766</v>
      </c>
      <c r="M13" s="14">
        <v>0</v>
      </c>
    </row>
    <row r="14" spans="1:13" ht="15" thickBot="1" x14ac:dyDescent="0.4">
      <c r="B14" s="29" t="s">
        <v>47</v>
      </c>
      <c r="C14" s="30"/>
      <c r="D14" s="31"/>
      <c r="E14" s="26" t="s">
        <v>48</v>
      </c>
      <c r="F14" s="27"/>
      <c r="G14" s="14">
        <v>35.1</v>
      </c>
      <c r="H14" s="14">
        <f t="shared" si="2"/>
        <v>7.0200000000000005</v>
      </c>
      <c r="I14" s="14">
        <v>21</v>
      </c>
      <c r="J14" s="14">
        <f t="shared" si="0"/>
        <v>4.2</v>
      </c>
      <c r="K14" s="14">
        <v>18.829999999999998</v>
      </c>
      <c r="L14" s="14">
        <f t="shared" si="1"/>
        <v>3.766</v>
      </c>
      <c r="M14" s="14">
        <v>0</v>
      </c>
    </row>
    <row r="15" spans="1:13" ht="15" thickBot="1" x14ac:dyDescent="0.4">
      <c r="B15" s="29" t="s">
        <v>49</v>
      </c>
      <c r="C15" s="30"/>
      <c r="D15" s="31"/>
      <c r="E15" s="26" t="s">
        <v>50</v>
      </c>
      <c r="F15" s="27"/>
      <c r="G15" s="14">
        <f>20.38*1.2</f>
        <v>24.456</v>
      </c>
      <c r="H15" s="14">
        <f t="shared" si="2"/>
        <v>4.8912000000000004</v>
      </c>
      <c r="I15" s="14">
        <f>15.41*1.2</f>
        <v>18.492000000000001</v>
      </c>
      <c r="J15" s="14">
        <f t="shared" si="0"/>
        <v>3.6984000000000004</v>
      </c>
      <c r="K15" s="14">
        <f>15.41*1.2</f>
        <v>18.492000000000001</v>
      </c>
      <c r="L15" s="14">
        <f t="shared" si="1"/>
        <v>3.6984000000000004</v>
      </c>
      <c r="M15" s="14">
        <v>0</v>
      </c>
    </row>
    <row r="16" spans="1:13" ht="15" thickBot="1" x14ac:dyDescent="0.4">
      <c r="B16" s="29" t="s">
        <v>51</v>
      </c>
      <c r="C16" s="30"/>
      <c r="D16" s="31"/>
      <c r="E16" s="26" t="s">
        <v>66</v>
      </c>
      <c r="F16" s="27"/>
      <c r="G16" s="14">
        <v>53</v>
      </c>
      <c r="H16" s="14">
        <f t="shared" si="2"/>
        <v>10.600000000000001</v>
      </c>
      <c r="I16" s="20">
        <f>I9</f>
        <v>36</v>
      </c>
      <c r="J16" s="14">
        <f t="shared" si="0"/>
        <v>7.2</v>
      </c>
      <c r="K16" s="20">
        <v>30</v>
      </c>
      <c r="L16" s="14">
        <f t="shared" si="1"/>
        <v>6</v>
      </c>
      <c r="M16" s="14">
        <v>0</v>
      </c>
    </row>
    <row r="17" spans="2:13" ht="15" thickBot="1" x14ac:dyDescent="0.4">
      <c r="B17" s="12"/>
      <c r="C17" s="54"/>
      <c r="D17" s="54"/>
      <c r="E17" s="54"/>
      <c r="F17" s="54"/>
      <c r="G17" s="13"/>
      <c r="H17" s="13"/>
      <c r="I17" s="13"/>
      <c r="J17" s="13"/>
      <c r="K17" s="13"/>
      <c r="L17" s="13"/>
      <c r="M17" s="13"/>
    </row>
    <row r="18" spans="2:13" ht="15" thickBot="1" x14ac:dyDescent="0.4">
      <c r="B18" s="4"/>
      <c r="C18" s="32"/>
      <c r="D18" s="32"/>
      <c r="E18" s="32"/>
      <c r="F18" s="53"/>
      <c r="G18" s="33" t="s">
        <v>52</v>
      </c>
      <c r="H18" s="34"/>
      <c r="I18" s="34"/>
      <c r="J18" s="34"/>
      <c r="K18" s="34"/>
      <c r="L18" s="34"/>
      <c r="M18" s="35"/>
    </row>
    <row r="19" spans="2:13" ht="34.5" x14ac:dyDescent="0.35">
      <c r="B19" s="36" t="s">
        <v>32</v>
      </c>
      <c r="C19" s="37"/>
      <c r="D19" s="38"/>
      <c r="E19" s="42" t="s">
        <v>33</v>
      </c>
      <c r="F19" s="43"/>
      <c r="G19" s="46" t="s">
        <v>61</v>
      </c>
      <c r="H19" s="48" t="s">
        <v>34</v>
      </c>
      <c r="I19" s="7" t="s">
        <v>62</v>
      </c>
      <c r="J19" s="5" t="s">
        <v>53</v>
      </c>
      <c r="K19" s="5" t="s">
        <v>58</v>
      </c>
      <c r="L19" s="48" t="s">
        <v>59</v>
      </c>
      <c r="M19" s="48" t="s">
        <v>63</v>
      </c>
    </row>
    <row r="20" spans="2:13" ht="26.5" thickBot="1" x14ac:dyDescent="0.4">
      <c r="B20" s="39"/>
      <c r="C20" s="40"/>
      <c r="D20" s="41"/>
      <c r="E20" s="44"/>
      <c r="F20" s="45"/>
      <c r="G20" s="47"/>
      <c r="H20" s="49"/>
      <c r="I20" s="8" t="s">
        <v>55</v>
      </c>
      <c r="J20" s="6" t="s">
        <v>65</v>
      </c>
      <c r="K20" s="6" t="s">
        <v>54</v>
      </c>
      <c r="L20" s="49"/>
      <c r="M20" s="49"/>
    </row>
    <row r="21" spans="2:13" ht="15" thickBot="1" x14ac:dyDescent="0.4">
      <c r="B21" s="29" t="s">
        <v>37</v>
      </c>
      <c r="C21" s="30"/>
      <c r="D21" s="31"/>
      <c r="E21" s="26" t="s">
        <v>38</v>
      </c>
      <c r="F21" s="27"/>
      <c r="G21" s="14">
        <v>43.2</v>
      </c>
      <c r="H21" s="14">
        <f t="shared" ref="H21:H28" si="3">G21*0.2</f>
        <v>8.64</v>
      </c>
      <c r="I21" s="14">
        <v>29</v>
      </c>
      <c r="J21" s="14">
        <f t="shared" ref="J21:J28" si="4">I21*0.2</f>
        <v>5.8000000000000007</v>
      </c>
      <c r="K21" s="14">
        <v>27</v>
      </c>
      <c r="L21" s="14">
        <f t="shared" ref="L21:L28" si="5">K21*0.2</f>
        <v>5.4</v>
      </c>
      <c r="M21" s="16">
        <v>0</v>
      </c>
    </row>
    <row r="22" spans="2:13" ht="15" thickBot="1" x14ac:dyDescent="0.4">
      <c r="B22" s="29" t="s">
        <v>39</v>
      </c>
      <c r="C22" s="30"/>
      <c r="D22" s="31"/>
      <c r="E22" s="26" t="s">
        <v>40</v>
      </c>
      <c r="F22" s="27"/>
      <c r="G22" s="14">
        <v>41</v>
      </c>
      <c r="H22" s="14">
        <f t="shared" si="3"/>
        <v>8.2000000000000011</v>
      </c>
      <c r="I22" s="14">
        <v>21.25</v>
      </c>
      <c r="J22" s="14">
        <f t="shared" si="4"/>
        <v>4.25</v>
      </c>
      <c r="K22" s="14">
        <v>21.25</v>
      </c>
      <c r="L22" s="14">
        <f t="shared" si="5"/>
        <v>4.25</v>
      </c>
      <c r="M22" s="16">
        <v>0</v>
      </c>
    </row>
    <row r="23" spans="2:13" ht="15" thickBot="1" x14ac:dyDescent="0.4">
      <c r="B23" s="29" t="s">
        <v>41</v>
      </c>
      <c r="C23" s="30"/>
      <c r="D23" s="31"/>
      <c r="E23" s="26" t="s">
        <v>42</v>
      </c>
      <c r="F23" s="27"/>
      <c r="G23" s="14">
        <v>38</v>
      </c>
      <c r="H23" s="14">
        <f t="shared" si="3"/>
        <v>7.6000000000000005</v>
      </c>
      <c r="I23" s="14">
        <v>21.25</v>
      </c>
      <c r="J23" s="14">
        <f t="shared" si="4"/>
        <v>4.25</v>
      </c>
      <c r="K23" s="14">
        <v>21.25</v>
      </c>
      <c r="L23" s="14">
        <f t="shared" si="5"/>
        <v>4.25</v>
      </c>
      <c r="M23" s="17">
        <v>0</v>
      </c>
    </row>
    <row r="24" spans="2:13" ht="15" thickBot="1" x14ac:dyDescent="0.4">
      <c r="B24" s="29" t="s">
        <v>43</v>
      </c>
      <c r="C24" s="30"/>
      <c r="D24" s="31"/>
      <c r="E24" s="26" t="s">
        <v>44</v>
      </c>
      <c r="F24" s="27"/>
      <c r="G24" s="14">
        <v>34</v>
      </c>
      <c r="H24" s="14">
        <f t="shared" si="3"/>
        <v>6.8000000000000007</v>
      </c>
      <c r="I24" s="14">
        <v>18</v>
      </c>
      <c r="J24" s="14">
        <f t="shared" si="4"/>
        <v>3.6</v>
      </c>
      <c r="K24" s="14">
        <v>17.25</v>
      </c>
      <c r="L24" s="14">
        <f t="shared" si="5"/>
        <v>3.45</v>
      </c>
      <c r="M24" s="17">
        <v>0</v>
      </c>
    </row>
    <row r="25" spans="2:13" ht="15" thickBot="1" x14ac:dyDescent="0.4">
      <c r="B25" s="29" t="s">
        <v>45</v>
      </c>
      <c r="C25" s="30"/>
      <c r="D25" s="31"/>
      <c r="E25" s="26" t="s">
        <v>46</v>
      </c>
      <c r="F25" s="27"/>
      <c r="G25" s="14">
        <v>33</v>
      </c>
      <c r="H25" s="14">
        <f t="shared" si="3"/>
        <v>6.6000000000000005</v>
      </c>
      <c r="I25" s="14">
        <v>17.25</v>
      </c>
      <c r="J25" s="14">
        <f t="shared" si="4"/>
        <v>3.45</v>
      </c>
      <c r="K25" s="14">
        <v>16.5</v>
      </c>
      <c r="L25" s="14">
        <f t="shared" si="5"/>
        <v>3.3000000000000003</v>
      </c>
      <c r="M25" s="17">
        <v>0</v>
      </c>
    </row>
    <row r="26" spans="2:13" ht="15" thickBot="1" x14ac:dyDescent="0.4">
      <c r="B26" s="29" t="s">
        <v>47</v>
      </c>
      <c r="C26" s="30"/>
      <c r="D26" s="31"/>
      <c r="E26" s="26" t="s">
        <v>48</v>
      </c>
      <c r="F26" s="27"/>
      <c r="G26" s="14">
        <v>33</v>
      </c>
      <c r="H26" s="14">
        <f t="shared" si="3"/>
        <v>6.6000000000000005</v>
      </c>
      <c r="I26" s="14">
        <v>16.5</v>
      </c>
      <c r="J26" s="14">
        <f t="shared" si="4"/>
        <v>3.3000000000000003</v>
      </c>
      <c r="K26" s="14">
        <v>16.5</v>
      </c>
      <c r="L26" s="14">
        <f t="shared" si="5"/>
        <v>3.3000000000000003</v>
      </c>
      <c r="M26" s="17">
        <v>0</v>
      </c>
    </row>
    <row r="27" spans="2:13" ht="15" thickBot="1" x14ac:dyDescent="0.4">
      <c r="B27" s="29" t="s">
        <v>49</v>
      </c>
      <c r="C27" s="30"/>
      <c r="D27" s="31"/>
      <c r="E27" s="26" t="s">
        <v>50</v>
      </c>
      <c r="F27" s="27"/>
      <c r="G27" s="14">
        <f>12.41*1.2</f>
        <v>14.891999999999999</v>
      </c>
      <c r="H27" s="14">
        <f t="shared" si="3"/>
        <v>2.9784000000000002</v>
      </c>
      <c r="I27" s="14">
        <f>11.56*1.2</f>
        <v>13.872</v>
      </c>
      <c r="J27" s="14">
        <f t="shared" si="4"/>
        <v>2.7744</v>
      </c>
      <c r="K27" s="14">
        <f>11.56*1.2</f>
        <v>13.872</v>
      </c>
      <c r="L27" s="14">
        <f t="shared" si="5"/>
        <v>2.7744</v>
      </c>
      <c r="M27" s="17">
        <v>0</v>
      </c>
    </row>
    <row r="28" spans="2:13" ht="15" thickBot="1" x14ac:dyDescent="0.4">
      <c r="B28" s="29" t="s">
        <v>51</v>
      </c>
      <c r="C28" s="30"/>
      <c r="D28" s="31"/>
      <c r="E28" s="26" t="s">
        <v>66</v>
      </c>
      <c r="F28" s="27"/>
      <c r="G28" s="14">
        <v>43.2</v>
      </c>
      <c r="H28" s="14">
        <f t="shared" si="3"/>
        <v>8.64</v>
      </c>
      <c r="I28" s="14">
        <v>29</v>
      </c>
      <c r="J28" s="14">
        <f t="shared" si="4"/>
        <v>5.8000000000000007</v>
      </c>
      <c r="K28" s="14">
        <f>27</f>
        <v>27</v>
      </c>
      <c r="L28" s="14">
        <f t="shared" si="5"/>
        <v>5.4</v>
      </c>
      <c r="M28" s="17">
        <v>0</v>
      </c>
    </row>
    <row r="30" spans="2:13" ht="15.75" customHeight="1" x14ac:dyDescent="0.35"/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B30"/>
  <sheetViews>
    <sheetView workbookViewId="0">
      <selection activeCell="B1" sqref="B1:B20"/>
    </sheetView>
  </sheetViews>
  <sheetFormatPr defaultRowHeight="14.5" x14ac:dyDescent="0.35"/>
  <cols>
    <col min="1" max="1" width="33.6328125" customWidth="1"/>
  </cols>
  <sheetData>
    <row r="1" spans="1:2" ht="23" x14ac:dyDescent="0.5">
      <c r="A1" s="1" t="s">
        <v>0</v>
      </c>
      <c r="B1" s="2">
        <v>1</v>
      </c>
    </row>
    <row r="2" spans="1:2" ht="23" x14ac:dyDescent="0.5">
      <c r="A2" s="1" t="s">
        <v>1</v>
      </c>
      <c r="B2" s="2">
        <v>2</v>
      </c>
    </row>
    <row r="3" spans="1:2" ht="23" x14ac:dyDescent="0.5">
      <c r="A3" s="1" t="s">
        <v>2</v>
      </c>
      <c r="B3" s="2">
        <v>3</v>
      </c>
    </row>
    <row r="4" spans="1:2" ht="23" x14ac:dyDescent="0.5">
      <c r="A4" s="1" t="s">
        <v>3</v>
      </c>
      <c r="B4" s="2">
        <v>4</v>
      </c>
    </row>
    <row r="5" spans="1:2" ht="23" x14ac:dyDescent="0.5">
      <c r="A5" s="1" t="s">
        <v>4</v>
      </c>
      <c r="B5" s="2">
        <v>5</v>
      </c>
    </row>
    <row r="6" spans="1:2" ht="23" x14ac:dyDescent="0.5">
      <c r="A6" s="1" t="s">
        <v>5</v>
      </c>
      <c r="B6" s="2">
        <v>6</v>
      </c>
    </row>
    <row r="7" spans="1:2" ht="23" x14ac:dyDescent="0.5">
      <c r="A7" s="1" t="s">
        <v>6</v>
      </c>
      <c r="B7" s="2">
        <v>7</v>
      </c>
    </row>
    <row r="8" spans="1:2" ht="23" x14ac:dyDescent="0.5">
      <c r="A8" s="1" t="s">
        <v>7</v>
      </c>
      <c r="B8" s="2">
        <v>8</v>
      </c>
    </row>
    <row r="9" spans="1:2" ht="23" x14ac:dyDescent="0.5">
      <c r="A9" s="1" t="s">
        <v>8</v>
      </c>
      <c r="B9" s="2">
        <v>9</v>
      </c>
    </row>
    <row r="10" spans="1:2" ht="23" x14ac:dyDescent="0.5">
      <c r="A10" s="1" t="s">
        <v>9</v>
      </c>
      <c r="B10" s="2">
        <v>10</v>
      </c>
    </row>
    <row r="11" spans="1:2" ht="23" x14ac:dyDescent="0.5">
      <c r="A11" s="1" t="s">
        <v>10</v>
      </c>
      <c r="B11" s="2">
        <v>11</v>
      </c>
    </row>
    <row r="12" spans="1:2" ht="23" x14ac:dyDescent="0.5">
      <c r="A12" s="1" t="s">
        <v>11</v>
      </c>
      <c r="B12" s="2">
        <v>12</v>
      </c>
    </row>
    <row r="13" spans="1:2" ht="23" x14ac:dyDescent="0.5">
      <c r="A13" s="1" t="s">
        <v>12</v>
      </c>
      <c r="B13" s="2">
        <v>13</v>
      </c>
    </row>
    <row r="14" spans="1:2" ht="23" x14ac:dyDescent="0.5">
      <c r="A14" s="1" t="s">
        <v>13</v>
      </c>
      <c r="B14" s="2">
        <v>14</v>
      </c>
    </row>
    <row r="15" spans="1:2" ht="23" x14ac:dyDescent="0.5">
      <c r="A15" s="1" t="s">
        <v>14</v>
      </c>
      <c r="B15" s="2">
        <v>15</v>
      </c>
    </row>
    <row r="16" spans="1:2" ht="23" x14ac:dyDescent="0.5">
      <c r="A16" s="1" t="s">
        <v>15</v>
      </c>
      <c r="B16" s="2">
        <v>16</v>
      </c>
    </row>
    <row r="17" spans="1:2" ht="23" x14ac:dyDescent="0.5">
      <c r="A17" s="1" t="s">
        <v>16</v>
      </c>
      <c r="B17" s="2">
        <v>17</v>
      </c>
    </row>
    <row r="18" spans="1:2" ht="23" x14ac:dyDescent="0.5">
      <c r="A18" s="1" t="s">
        <v>17</v>
      </c>
      <c r="B18" s="2">
        <v>18</v>
      </c>
    </row>
    <row r="19" spans="1:2" ht="23" x14ac:dyDescent="0.5">
      <c r="A19" s="1" t="s">
        <v>18</v>
      </c>
      <c r="B19" s="2">
        <v>19</v>
      </c>
    </row>
    <row r="20" spans="1:2" ht="23" x14ac:dyDescent="0.5">
      <c r="A20" s="1" t="s">
        <v>19</v>
      </c>
      <c r="B20" s="2">
        <v>20</v>
      </c>
    </row>
    <row r="21" spans="1:2" ht="22.5" x14ac:dyDescent="0.45">
      <c r="A21" s="1" t="s">
        <v>20</v>
      </c>
    </row>
    <row r="22" spans="1:2" ht="22.5" x14ac:dyDescent="0.45">
      <c r="A22" s="1" t="s">
        <v>21</v>
      </c>
    </row>
    <row r="23" spans="1:2" ht="22.5" x14ac:dyDescent="0.45">
      <c r="A23" s="1" t="s">
        <v>22</v>
      </c>
    </row>
    <row r="24" spans="1:2" ht="22.5" x14ac:dyDescent="0.45">
      <c r="A24" s="1" t="s">
        <v>23</v>
      </c>
    </row>
    <row r="25" spans="1:2" ht="22.5" x14ac:dyDescent="0.45">
      <c r="A25" s="1" t="s">
        <v>24</v>
      </c>
    </row>
    <row r="26" spans="1:2" ht="22.5" x14ac:dyDescent="0.45">
      <c r="A26" s="1" t="s">
        <v>25</v>
      </c>
    </row>
    <row r="27" spans="1:2" ht="22.5" x14ac:dyDescent="0.45">
      <c r="A27" s="1" t="s">
        <v>26</v>
      </c>
    </row>
    <row r="28" spans="1:2" ht="22.5" x14ac:dyDescent="0.45">
      <c r="A28" s="1" t="s">
        <v>27</v>
      </c>
    </row>
    <row r="29" spans="1:2" ht="22.5" x14ac:dyDescent="0.45">
      <c r="A29" s="1" t="s">
        <v>28</v>
      </c>
    </row>
    <row r="30" spans="1:2" ht="22.5" x14ac:dyDescent="0.45">
      <c r="A30" s="1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2691C80B47174FAA65AC533C45348E" ma:contentTypeVersion="0" ma:contentTypeDescription="Create a new document." ma:contentTypeScope="" ma:versionID="352a1280572a17ac9ae40d720f47d10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6e0e3112098b4d1518554ee266199a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95525B-F709-43A1-8F1F-98DE2DAF235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02FBC6F-A2AE-4200-B13C-22A47AA50A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07E7CAF-DF55-4300-8542-F7814A40E9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North Florida</vt:lpstr>
      <vt:lpstr>Baker</vt:lpstr>
      <vt:lpstr>Bradford</vt:lpstr>
      <vt:lpstr>Clay</vt:lpstr>
      <vt:lpstr>Nassau</vt:lpstr>
      <vt:lpstr>Putnam</vt:lpstr>
      <vt:lpstr>St.Johns</vt:lpstr>
      <vt:lpstr>Sheet2</vt:lpstr>
    </vt:vector>
  </TitlesOfParts>
  <Company>Florida Office of Early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Amy Sophia</dc:creator>
  <cp:lastModifiedBy>Owner</cp:lastModifiedBy>
  <cp:lastPrinted>2018-05-15T12:44:17Z</cp:lastPrinted>
  <dcterms:created xsi:type="dcterms:W3CDTF">2018-05-14T18:45:43Z</dcterms:created>
  <dcterms:modified xsi:type="dcterms:W3CDTF">2023-06-29T19:53:00Z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0x010100AE2691C80B47174FAA65AC533C45348E</vt:lpwstr>
  </property>
</Properties>
</file>