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C:\Users\Owner\Documents\Just Saying That\Consulting\GCO\Program Sources\Child Care\Florida\2023\"/>
    </mc:Choice>
  </mc:AlternateContent>
  <xr:revisionPtr revIDLastSave="0" documentId="13_ncr:1_{FDA97DCF-3C09-478D-A8E4-FB5D80777D40}" xr6:coauthVersionLast="47" xr6:coauthVersionMax="47" xr10:uidLastSave="{00000000-0000-0000-0000-000000000000}"/>
  <bookViews>
    <workbookView xWindow="210" yWindow="170" windowWidth="14980" windowHeight="10170" activeTab="2" xr2:uid="{00000000-000D-0000-FFFF-FFFF00000000}"/>
  </bookViews>
  <sheets>
    <sheet name="Instructions" sheetId="4" r:id="rId1"/>
    <sheet name="2-17-22" sheetId="1" r:id="rId2"/>
    <sheet name="Sheet1" sheetId="5" r:id="rId3"/>
  </sheets>
  <definedNames>
    <definedName name="\C" localSheetId="1">'2-17-22'!#REF!</definedName>
    <definedName name="\C">#REF!</definedName>
    <definedName name="\F" localSheetId="1">'2-17-22'!#REF!</definedName>
    <definedName name="\F">#REF!</definedName>
    <definedName name="\I" localSheetId="1">'2-17-22'!#REF!</definedName>
    <definedName name="\I">#REF!</definedName>
    <definedName name="\L" localSheetId="1">'2-17-22'!#REF!</definedName>
    <definedName name="\L">#REF!</definedName>
    <definedName name="\S" localSheetId="1">'2-17-22'!#REF!</definedName>
    <definedName name="\S">#REF!</definedName>
    <definedName name="CS10_">'2-17-22'!$C$15</definedName>
    <definedName name="CS11_">'2-17-22'!$C$16</definedName>
    <definedName name="CS8_">'2-17-22'!$C$13</definedName>
    <definedName name="CS9_">'2-17-22'!$C$14</definedName>
    <definedName name="_xlnm.Print_Area" localSheetId="1">'2-17-22'!$A$1:$R$83</definedName>
    <definedName name="Print_Area_MI" localSheetId="1">'2-17-22'!$A$4:$K$55</definedName>
    <definedName name="sds">#REF!</definedName>
  </definedName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5" l="1"/>
  <c r="A18" i="5"/>
  <c r="B17" i="5"/>
  <c r="A17" i="5"/>
  <c r="B16" i="5"/>
  <c r="A16" i="5"/>
  <c r="B15" i="5"/>
  <c r="A15" i="5"/>
  <c r="B14" i="5"/>
  <c r="A14" i="5"/>
  <c r="B13" i="5"/>
  <c r="A13" i="5"/>
  <c r="B12" i="5"/>
  <c r="A12" i="5"/>
  <c r="B11" i="5"/>
  <c r="A11" i="5"/>
  <c r="B10" i="5"/>
  <c r="A10" i="5"/>
  <c r="B9" i="5"/>
  <c r="A9" i="5"/>
  <c r="B8" i="5"/>
  <c r="A8" i="5"/>
  <c r="B7" i="5"/>
  <c r="A7" i="5"/>
  <c r="B6" i="5"/>
  <c r="A6" i="5"/>
  <c r="B5" i="5"/>
  <c r="A5" i="5"/>
  <c r="B4" i="5"/>
  <c r="A4" i="5"/>
  <c r="B3" i="5"/>
  <c r="A3" i="5"/>
  <c r="B2" i="5"/>
  <c r="A2" i="5"/>
  <c r="O31" i="1"/>
  <c r="P31" i="1" l="1"/>
  <c r="P33" i="1" s="1"/>
  <c r="J71" i="1"/>
  <c r="J73" i="1" s="1"/>
  <c r="K71" i="1"/>
  <c r="K73" i="1" s="1"/>
  <c r="J67" i="1"/>
  <c r="J69" i="1" s="1"/>
  <c r="K67" i="1"/>
  <c r="K69" i="1" s="1"/>
  <c r="K63" i="1"/>
  <c r="K65" i="1" s="1"/>
  <c r="K59" i="1"/>
  <c r="K61" i="1" s="1"/>
  <c r="O33" i="1"/>
  <c r="Q31" i="1" l="1"/>
  <c r="Q33" i="1" s="1"/>
  <c r="D71" i="1"/>
  <c r="D73" i="1" s="1"/>
  <c r="E71" i="1"/>
  <c r="E73" i="1" s="1"/>
  <c r="F71" i="1"/>
  <c r="F73" i="1" s="1"/>
  <c r="R31" i="1" l="1"/>
  <c r="R33" i="1" s="1"/>
  <c r="R27" i="1"/>
  <c r="R29" i="1" s="1"/>
  <c r="I71" i="1"/>
  <c r="I73" i="1" s="1"/>
  <c r="H71" i="1"/>
  <c r="H73" i="1" s="1"/>
  <c r="G71" i="1"/>
  <c r="G73" i="1" s="1"/>
  <c r="I67" i="1"/>
  <c r="H67" i="1"/>
  <c r="G67" i="1"/>
  <c r="F67" i="1"/>
  <c r="E67" i="1"/>
  <c r="D67" i="1" l="1"/>
  <c r="D69" i="1" s="1"/>
  <c r="I69" i="1"/>
  <c r="H69" i="1"/>
  <c r="G69" i="1"/>
  <c r="F69" i="1"/>
  <c r="E69" i="1"/>
  <c r="L51" i="1" l="1"/>
  <c r="L53" i="1" s="1"/>
  <c r="L55" i="1"/>
  <c r="L57" i="1" s="1"/>
  <c r="L67" i="1"/>
  <c r="L69" i="1" s="1"/>
  <c r="L71" i="1"/>
  <c r="L73" i="1" s="1"/>
  <c r="L63" i="1"/>
  <c r="L65" i="1" s="1"/>
  <c r="L59" i="1"/>
  <c r="L61" i="1" s="1"/>
  <c r="M67" i="1" l="1"/>
  <c r="M69" i="1" s="1"/>
  <c r="M63" i="1"/>
  <c r="M65" i="1" s="1"/>
  <c r="M59" i="1"/>
  <c r="M61" i="1" s="1"/>
  <c r="M51" i="1"/>
  <c r="M53" i="1" s="1"/>
  <c r="M47" i="1"/>
  <c r="M49" i="1" s="1"/>
  <c r="M43" i="1"/>
  <c r="M45" i="1" s="1"/>
  <c r="M71" i="1"/>
  <c r="M73" i="1" s="1"/>
  <c r="M55" i="1"/>
  <c r="M57" i="1" s="1"/>
  <c r="D17" i="1"/>
  <c r="D19" i="1" s="1"/>
  <c r="G20" i="1"/>
  <c r="E59" i="1"/>
  <c r="E61" i="1" s="1"/>
  <c r="F59" i="1"/>
  <c r="F61" i="1" s="1"/>
  <c r="G59" i="1"/>
  <c r="G61" i="1" s="1"/>
  <c r="H59" i="1"/>
  <c r="H61" i="1" s="1"/>
  <c r="I59" i="1"/>
  <c r="I61" i="1" s="1"/>
  <c r="J59" i="1"/>
  <c r="J61" i="1" s="1"/>
  <c r="D59" i="1"/>
  <c r="D61" i="1" s="1"/>
  <c r="E63" i="1"/>
  <c r="E65" i="1" s="1"/>
  <c r="F63" i="1"/>
  <c r="F65" i="1" s="1"/>
  <c r="G63" i="1"/>
  <c r="G65" i="1" s="1"/>
  <c r="H63" i="1"/>
  <c r="H65" i="1" s="1"/>
  <c r="I63" i="1"/>
  <c r="I65" i="1" s="1"/>
  <c r="J63" i="1"/>
  <c r="J65" i="1" s="1"/>
  <c r="D63" i="1"/>
  <c r="D65" i="1" s="1"/>
  <c r="E55" i="1"/>
  <c r="E57" i="1" s="1"/>
  <c r="F55" i="1"/>
  <c r="F57" i="1" s="1"/>
  <c r="G55" i="1"/>
  <c r="G57" i="1" s="1"/>
  <c r="H55" i="1"/>
  <c r="H57" i="1" s="1"/>
  <c r="I55" i="1"/>
  <c r="I57" i="1" s="1"/>
  <c r="J55" i="1"/>
  <c r="J57" i="1" s="1"/>
  <c r="K55" i="1"/>
  <c r="K57" i="1" s="1"/>
  <c r="D55" i="1"/>
  <c r="D57" i="1" s="1"/>
  <c r="E27" i="1"/>
  <c r="E29" i="1" s="1"/>
  <c r="F27" i="1"/>
  <c r="F29" i="1" s="1"/>
  <c r="G27" i="1"/>
  <c r="G29" i="1" s="1"/>
  <c r="H27" i="1"/>
  <c r="H29" i="1" s="1"/>
  <c r="I27" i="1"/>
  <c r="I29" i="1" s="1"/>
  <c r="J27" i="1"/>
  <c r="J29" i="1" s="1"/>
  <c r="K27" i="1"/>
  <c r="K29" i="1" s="1"/>
  <c r="D27" i="1"/>
  <c r="D29" i="1" s="1"/>
  <c r="E51" i="1"/>
  <c r="E53" i="1" s="1"/>
  <c r="F51" i="1"/>
  <c r="F53" i="1" s="1"/>
  <c r="G51" i="1"/>
  <c r="G53" i="1" s="1"/>
  <c r="H51" i="1"/>
  <c r="H53" i="1" s="1"/>
  <c r="I51" i="1"/>
  <c r="I53" i="1" s="1"/>
  <c r="J51" i="1"/>
  <c r="K51" i="1"/>
  <c r="K53" i="1" s="1"/>
  <c r="E47" i="1"/>
  <c r="E49" i="1" s="1"/>
  <c r="F47" i="1"/>
  <c r="F49" i="1" s="1"/>
  <c r="G47" i="1"/>
  <c r="G49" i="1" s="1"/>
  <c r="H47" i="1"/>
  <c r="H49" i="1" s="1"/>
  <c r="I47" i="1"/>
  <c r="I49" i="1" s="1"/>
  <c r="J47" i="1"/>
  <c r="J49" i="1" s="1"/>
  <c r="K47" i="1"/>
  <c r="K49" i="1" s="1"/>
  <c r="E43" i="1"/>
  <c r="E45" i="1" s="1"/>
  <c r="F43" i="1"/>
  <c r="F45" i="1" s="1"/>
  <c r="G43" i="1"/>
  <c r="G45" i="1" s="1"/>
  <c r="H43" i="1"/>
  <c r="H45" i="1" s="1"/>
  <c r="I43" i="1"/>
  <c r="I45" i="1" s="1"/>
  <c r="J43" i="1"/>
  <c r="J45" i="1" s="1"/>
  <c r="K43" i="1"/>
  <c r="K45" i="1" s="1"/>
  <c r="E39" i="1"/>
  <c r="E41" i="1" s="1"/>
  <c r="F39" i="1"/>
  <c r="F41" i="1" s="1"/>
  <c r="G39" i="1"/>
  <c r="G41" i="1" s="1"/>
  <c r="H39" i="1"/>
  <c r="H41" i="1" s="1"/>
  <c r="I39" i="1"/>
  <c r="I41" i="1" s="1"/>
  <c r="J39" i="1"/>
  <c r="J41" i="1" s="1"/>
  <c r="K39" i="1"/>
  <c r="K41" i="1" s="1"/>
  <c r="L39" i="1"/>
  <c r="L41" i="1" s="1"/>
  <c r="E35" i="1"/>
  <c r="E37" i="1" s="1"/>
  <c r="F35" i="1"/>
  <c r="F37" i="1" s="1"/>
  <c r="G35" i="1"/>
  <c r="G37" i="1" s="1"/>
  <c r="H35" i="1"/>
  <c r="H37" i="1" s="1"/>
  <c r="I35" i="1"/>
  <c r="I37" i="1" s="1"/>
  <c r="J35" i="1"/>
  <c r="J37" i="1" s="1"/>
  <c r="K35" i="1"/>
  <c r="K37" i="1" s="1"/>
  <c r="D35" i="1"/>
  <c r="D37" i="1" s="1"/>
  <c r="D39" i="1"/>
  <c r="D41" i="1" s="1"/>
  <c r="D43" i="1"/>
  <c r="D45" i="1" s="1"/>
  <c r="D47" i="1"/>
  <c r="D49" i="1" s="1"/>
  <c r="D51" i="1"/>
  <c r="D53" i="1" s="1"/>
  <c r="E23" i="1"/>
  <c r="E25" i="1" s="1"/>
  <c r="F23" i="1"/>
  <c r="F25" i="1" s="1"/>
  <c r="G23" i="1"/>
  <c r="G25" i="1" s="1"/>
  <c r="H23" i="1"/>
  <c r="H25" i="1" s="1"/>
  <c r="I23" i="1"/>
  <c r="I25" i="1" s="1"/>
  <c r="J23" i="1"/>
  <c r="J25" i="1" s="1"/>
  <c r="K23" i="1"/>
  <c r="K25" i="1" s="1"/>
  <c r="D23" i="1"/>
  <c r="D25" i="1" s="1"/>
  <c r="E20" i="1"/>
  <c r="F20" i="1"/>
  <c r="H20" i="1"/>
  <c r="I20" i="1"/>
  <c r="J20" i="1"/>
  <c r="K20" i="1"/>
  <c r="D20" i="1"/>
  <c r="E17" i="1"/>
  <c r="E19" i="1" s="1"/>
  <c r="F17" i="1"/>
  <c r="F19" i="1" s="1"/>
  <c r="G17" i="1"/>
  <c r="G19" i="1" s="1"/>
  <c r="H17" i="1"/>
  <c r="H19" i="1" s="1"/>
  <c r="I17" i="1"/>
  <c r="I19" i="1" s="1"/>
  <c r="J17" i="1"/>
  <c r="J19" i="1" s="1"/>
  <c r="K17" i="1"/>
  <c r="K19" i="1" s="1"/>
  <c r="E14" i="1"/>
  <c r="E16" i="1" s="1"/>
  <c r="F14" i="1"/>
  <c r="F16" i="1" s="1"/>
  <c r="G14" i="1"/>
  <c r="G16" i="1" s="1"/>
  <c r="H14" i="1"/>
  <c r="H16" i="1" s="1"/>
  <c r="I14" i="1"/>
  <c r="I16" i="1" s="1"/>
  <c r="J14" i="1"/>
  <c r="J16" i="1" s="1"/>
  <c r="K14" i="1"/>
  <c r="K16" i="1" s="1"/>
  <c r="D14" i="1"/>
  <c r="D16" i="1" s="1"/>
  <c r="D31" i="1"/>
  <c r="D33" i="1" s="1"/>
  <c r="K31" i="1"/>
  <c r="K33" i="1" s="1"/>
  <c r="J31" i="1"/>
  <c r="J33" i="1" s="1"/>
  <c r="I31" i="1"/>
  <c r="I33" i="1" s="1"/>
  <c r="H31" i="1"/>
  <c r="H33" i="1" s="1"/>
  <c r="G31" i="1"/>
  <c r="G33" i="1" s="1"/>
  <c r="F31" i="1"/>
  <c r="F33" i="1" s="1"/>
  <c r="E31" i="1"/>
  <c r="E33" i="1" s="1"/>
  <c r="D187" i="1"/>
  <c r="E187" i="1" s="1"/>
  <c r="F187" i="1" s="1"/>
  <c r="G187" i="1" s="1"/>
  <c r="H187" i="1" s="1"/>
  <c r="I187" i="1" s="1"/>
  <c r="J187" i="1" s="1"/>
  <c r="K187" i="1" s="1"/>
  <c r="A187" i="1"/>
  <c r="A186" i="1"/>
  <c r="F186" i="1" s="1"/>
  <c r="J53" i="1"/>
  <c r="L43" i="1"/>
  <c r="L45" i="1" s="1"/>
  <c r="L27" i="1"/>
  <c r="L29" i="1" s="1"/>
  <c r="L35" i="1"/>
  <c r="L37" i="1" s="1"/>
  <c r="M20" i="1"/>
  <c r="M14" i="1"/>
  <c r="M16" i="1" s="1"/>
  <c r="M27" i="1"/>
  <c r="M29" i="1" s="1"/>
  <c r="M23" i="1"/>
  <c r="M25" i="1" s="1"/>
  <c r="O55" i="1" l="1"/>
  <c r="O57" i="1" s="1"/>
  <c r="O39" i="1"/>
  <c r="O41" i="1" s="1"/>
  <c r="O35" i="1"/>
  <c r="O37" i="1" s="1"/>
  <c r="O43" i="1"/>
  <c r="O45" i="1" s="1"/>
  <c r="O71" i="1"/>
  <c r="O73" i="1" s="1"/>
  <c r="O47" i="1"/>
  <c r="O49" i="1" s="1"/>
  <c r="O67" i="1"/>
  <c r="O69" i="1" s="1"/>
  <c r="O63" i="1"/>
  <c r="O65" i="1" s="1"/>
  <c r="O59" i="1"/>
  <c r="O61" i="1" s="1"/>
  <c r="O51" i="1"/>
  <c r="O53" i="1" s="1"/>
  <c r="N71" i="1"/>
  <c r="N73" i="1" s="1"/>
  <c r="N67" i="1"/>
  <c r="N69" i="1" s="1"/>
  <c r="N63" i="1"/>
  <c r="N65" i="1" s="1"/>
  <c r="N59" i="1"/>
  <c r="N61" i="1" s="1"/>
  <c r="N51" i="1"/>
  <c r="N53" i="1" s="1"/>
  <c r="N47" i="1"/>
  <c r="N49" i="1" s="1"/>
  <c r="N43" i="1"/>
  <c r="N45" i="1" s="1"/>
  <c r="N39" i="1"/>
  <c r="N41" i="1" s="1"/>
  <c r="N55" i="1"/>
  <c r="N57" i="1" s="1"/>
  <c r="E186" i="1"/>
  <c r="M35" i="1"/>
  <c r="M37" i="1" s="1"/>
  <c r="L17" i="1"/>
  <c r="L19" i="1" s="1"/>
  <c r="L14" i="1"/>
  <c r="L16" i="1" s="1"/>
  <c r="L31" i="1"/>
  <c r="L33" i="1" s="1"/>
  <c r="M39" i="1"/>
  <c r="M41" i="1" s="1"/>
  <c r="L20" i="1"/>
  <c r="L23" i="1"/>
  <c r="L25" i="1" s="1"/>
  <c r="D186" i="1"/>
  <c r="G186" i="1"/>
  <c r="J186" i="1"/>
  <c r="I186" i="1"/>
  <c r="K186" i="1"/>
  <c r="H186" i="1"/>
  <c r="M17" i="1"/>
  <c r="M19" i="1" s="1"/>
  <c r="M31" i="1"/>
  <c r="M33" i="1" s="1"/>
  <c r="L47" i="1"/>
  <c r="L49" i="1" s="1"/>
  <c r="P39" i="1" l="1"/>
  <c r="P41" i="1" s="1"/>
  <c r="P35" i="1"/>
  <c r="P37" i="1" s="1"/>
  <c r="P63" i="1"/>
  <c r="P65" i="1" s="1"/>
  <c r="P59" i="1"/>
  <c r="P61" i="1" s="1"/>
  <c r="P43" i="1"/>
  <c r="P45" i="1" s="1"/>
  <c r="P55" i="1"/>
  <c r="P57" i="1" s="1"/>
  <c r="P71" i="1"/>
  <c r="P73" i="1" s="1"/>
  <c r="P67" i="1"/>
  <c r="P69" i="1" s="1"/>
  <c r="P51" i="1"/>
  <c r="P53" i="1" s="1"/>
  <c r="P47" i="1"/>
  <c r="P49" i="1" s="1"/>
  <c r="N27" i="1"/>
  <c r="N29" i="1" s="1"/>
  <c r="N17" i="1"/>
  <c r="N19" i="1" s="1"/>
  <c r="N14" i="1"/>
  <c r="N16" i="1" s="1"/>
  <c r="N35" i="1"/>
  <c r="N37" i="1" s="1"/>
  <c r="N23" i="1"/>
  <c r="N25" i="1" s="1"/>
  <c r="N31" i="1"/>
  <c r="N33" i="1" s="1"/>
  <c r="N20" i="1"/>
  <c r="Q67" i="1" l="1"/>
  <c r="Q69" i="1" s="1"/>
  <c r="Q63" i="1"/>
  <c r="Q65" i="1" s="1"/>
  <c r="Q59" i="1"/>
  <c r="Q61" i="1" s="1"/>
  <c r="Q51" i="1"/>
  <c r="Q53" i="1" s="1"/>
  <c r="Q47" i="1"/>
  <c r="Q49" i="1" s="1"/>
  <c r="Q43" i="1"/>
  <c r="Q45" i="1" s="1"/>
  <c r="Q35" i="1"/>
  <c r="Q37" i="1" s="1"/>
  <c r="Q71" i="1"/>
  <c r="Q73" i="1" s="1"/>
  <c r="Q55" i="1"/>
  <c r="Q57" i="1" s="1"/>
  <c r="Q39" i="1"/>
  <c r="Q41" i="1" s="1"/>
  <c r="O17" i="1"/>
  <c r="O19" i="1" s="1"/>
  <c r="O14" i="1"/>
  <c r="O16" i="1" s="1"/>
  <c r="O27" i="1"/>
  <c r="O29" i="1" s="1"/>
  <c r="O20" i="1"/>
  <c r="O23" i="1"/>
  <c r="O25" i="1" s="1"/>
  <c r="R71" i="1" l="1"/>
  <c r="R73" i="1" s="1"/>
  <c r="R39" i="1"/>
  <c r="R41" i="1" s="1"/>
  <c r="R67" i="1"/>
  <c r="R69" i="1" s="1"/>
  <c r="R63" i="1"/>
  <c r="R65" i="1" s="1"/>
  <c r="R59" i="1"/>
  <c r="R61" i="1" s="1"/>
  <c r="R51" i="1"/>
  <c r="R53" i="1" s="1"/>
  <c r="R47" i="1"/>
  <c r="R49" i="1" s="1"/>
  <c r="R43" i="1"/>
  <c r="R45" i="1" s="1"/>
  <c r="R55" i="1"/>
  <c r="R57" i="1" s="1"/>
  <c r="R35" i="1"/>
  <c r="R37" i="1" s="1"/>
  <c r="P20" i="1"/>
  <c r="P17" i="1"/>
  <c r="P19" i="1" s="1"/>
  <c r="P14" i="1"/>
  <c r="P16" i="1" s="1"/>
  <c r="P27" i="1"/>
  <c r="P29" i="1" s="1"/>
  <c r="P23" i="1"/>
  <c r="P25" i="1" s="1"/>
  <c r="Q23" i="1" l="1"/>
  <c r="Q25" i="1" s="1"/>
  <c r="Q20" i="1"/>
  <c r="Q17" i="1"/>
  <c r="Q19" i="1" s="1"/>
  <c r="Q14" i="1"/>
  <c r="Q16" i="1" s="1"/>
  <c r="Q27" i="1"/>
  <c r="Q29" i="1" s="1"/>
  <c r="R23" i="1" l="1"/>
  <c r="R25" i="1" s="1"/>
  <c r="R14" i="1"/>
  <c r="R16" i="1" s="1"/>
  <c r="R20" i="1"/>
  <c r="R17" i="1"/>
  <c r="R19" i="1" s="1"/>
</calcChain>
</file>

<file path=xl/sharedStrings.xml><?xml version="1.0" encoding="utf-8"?>
<sst xmlns="http://schemas.openxmlformats.org/spreadsheetml/2006/main" count="356" uniqueCount="51">
  <si>
    <t/>
  </si>
  <si>
    <t>SLIDING FEE SCHEDULE</t>
  </si>
  <si>
    <t>DAILY FEE</t>
  </si>
  <si>
    <t xml:space="preserve">   ------- Annual Gross Income - Number of persons in Family -------</t>
  </si>
  <si>
    <t>=</t>
  </si>
  <si>
    <t>Full-Time</t>
  </si>
  <si>
    <t>Part-Time</t>
  </si>
  <si>
    <t>-</t>
  </si>
  <si>
    <t>FPL</t>
  </si>
  <si>
    <t>150%FPL</t>
  </si>
  <si>
    <t>185%FPL</t>
  </si>
  <si>
    <t>200%FPL</t>
  </si>
  <si>
    <t>Original CYF</t>
  </si>
  <si>
    <t>Chart Data</t>
  </si>
  <si>
    <t xml:space="preserve">   INFANT AND PRESCHOOL   </t>
  </si>
  <si>
    <t>50%FPL</t>
  </si>
  <si>
    <t>Parents receiving hourly care pay up to the part time fee.</t>
  </si>
  <si>
    <t>Note: 10% Parent Fee was calculated using 260 days.</t>
  </si>
  <si>
    <t xml:space="preserve">Effective  date </t>
  </si>
  <si>
    <t>Sliding Fee Scale for</t>
  </si>
  <si>
    <t>Coalition</t>
  </si>
  <si>
    <t>Refer to 6M-4.400, F.A.C.</t>
  </si>
  <si>
    <t>Florida's Office of Early Learning</t>
  </si>
  <si>
    <t>Income</t>
  </si>
  <si>
    <t>85% State Median Income:Upper threshold for eligibility</t>
  </si>
  <si>
    <r>
      <t xml:space="preserve">FPL as indicated unless exceeds </t>
    </r>
    <r>
      <rPr>
        <b/>
        <sz val="12"/>
        <color rgb="FFFF0000"/>
        <rFont val="Helv"/>
      </rPr>
      <t>85% SMI</t>
    </r>
  </si>
  <si>
    <t>75%FPL</t>
  </si>
  <si>
    <t>85% SMI</t>
  </si>
  <si>
    <t>TCA Clients</t>
  </si>
  <si>
    <t>BG3-TCAN, BG3W-TCAW, WRC-RC</t>
  </si>
  <si>
    <t>Income may exceed 85% of SMI as long as it remains below 185% of FPL</t>
  </si>
  <si>
    <t>BG3R-RCG; BG1-IN, -OUT, -14R, -13, -11, -FAM, -HOME, -11D; CF-SN</t>
  </si>
  <si>
    <t>At-risk and special needs</t>
  </si>
  <si>
    <t>Eligibility is not dependent on family income.  Sliding Fee Scale will assist in setting parent fee.</t>
  </si>
  <si>
    <t>Instructions</t>
  </si>
  <si>
    <t xml:space="preserve">The 85% of the SMI, that is included in the red font under each family size, is the exit threshold. As a family size increases, the SMI becomes lower than the FPL. Even though this happens, the SMI indicated on the sliding fee scale will be used as the exit threshold for that particular family size. </t>
  </si>
  <si>
    <t xml:space="preserve">TANF </t>
  </si>
  <si>
    <t>BG3AP-APP, BG3-28A, BG5-TCC</t>
  </si>
  <si>
    <t>BG8-ECON, CCPP-PI</t>
  </si>
  <si>
    <t>Income may exceed 85% of SMI as long as it remains below 200% of FPL.  If income increases above 200% FPL, they can be moved to BG8 until they reach the CCDF exit threshold of above 85% SMI.</t>
  </si>
  <si>
    <t>LIHEAP</t>
  </si>
  <si>
    <t>IM 2021-03 State Median Income Estimates</t>
  </si>
  <si>
    <t>`</t>
  </si>
  <si>
    <t>Florida's Division of Early Learning</t>
  </si>
  <si>
    <t>Povertly Level (FPL) effective July 6, 2022</t>
  </si>
  <si>
    <t xml:space="preserve"> Jan. 12, 2022</t>
  </si>
  <si>
    <t>ELC Pasco/Hernando  (Pasco)</t>
  </si>
  <si>
    <t>July 1, 2022</t>
  </si>
  <si>
    <t xml:space="preserve">Please answer the following questions:
(1) If there is a sibling discount what is the percentage?  50%
(2) If any family pays more than 10% of their gross income for child care, please complete and attach the justification form that explains how the fees will not limit parent access to services.   N/A                                                                                                                 </t>
  </si>
  <si>
    <t>FT Weekly Rate</t>
  </si>
  <si>
    <t>PT Weekly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</si>
</sst>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
    <numFmt numFmtId="165" formatCode="0.00_)"/>
    <numFmt numFmtId="166" formatCode="General_)"/>
    <numFmt numFmtId="167" formatCode="0,000_)"/>
  </numFmts>
  <fonts count="19" x14ac:knownFonts="1">
    <font>
      <sz val="12"/>
      <name val="Helv"/>
    </font>
    <font>
      <sz val="12"/>
      <color indexed="12"/>
      <name val="Helv"/>
    </font>
    <font>
      <b/>
      <sz val="18"/>
      <name val="Times New Roman"/>
      <family val="1"/>
    </font>
    <font>
      <b/>
      <sz val="12"/>
      <color indexed="12"/>
      <name val="Helv"/>
    </font>
    <font>
      <b/>
      <sz val="12"/>
      <name val="Helv"/>
    </font>
    <font>
      <b/>
      <sz val="14"/>
      <name val="Helv"/>
    </font>
    <font>
      <strike/>
      <sz val="12"/>
      <name val="Helv"/>
    </font>
    <font>
      <strike/>
      <sz val="12"/>
      <color indexed="12"/>
      <name val="Helv"/>
    </font>
    <font>
      <b/>
      <sz val="24"/>
      <name val="Helv"/>
    </font>
    <font>
      <sz val="12"/>
      <name val="Helv"/>
    </font>
    <font>
      <b/>
      <sz val="11"/>
      <name val="Helv"/>
    </font>
    <font>
      <sz val="12"/>
      <color rgb="FFFF0000"/>
      <name val="Helv"/>
    </font>
    <font>
      <b/>
      <sz val="12"/>
      <color rgb="FFFF0000"/>
      <name val="Helv"/>
    </font>
    <font>
      <sz val="12"/>
      <color rgb="FF0070C0"/>
      <name val="Helv"/>
    </font>
    <font>
      <sz val="11"/>
      <name val="Times New Roman"/>
      <family val="1"/>
    </font>
    <font>
      <b/>
      <sz val="12"/>
      <color rgb="FF0070C0"/>
      <name val="Helv"/>
    </font>
    <font>
      <sz val="12"/>
      <color rgb="FF0000FF"/>
      <name val="Helv"/>
    </font>
    <font>
      <b/>
      <sz val="12"/>
      <color rgb="FF0000FF"/>
      <name val="Helv"/>
    </font>
    <font>
      <sz val="10"/>
      <name val="Calibri"/>
      <family val="2"/>
      <scheme val="minor"/>
    </font>
  </fonts>
  <fills count="7">
    <fill>
      <patternFill patternType="none"/>
    </fill>
    <fill>
      <patternFill patternType="gray125"/>
    </fill>
    <fill>
      <patternFill patternType="solid">
        <fgColor indexed="47"/>
        <bgColor indexed="64"/>
      </patternFill>
    </fill>
    <fill>
      <patternFill patternType="solid">
        <fgColor rgb="FFFFFF00"/>
        <bgColor indexed="64"/>
      </patternFill>
    </fill>
    <fill>
      <patternFill patternType="solid">
        <fgColor theme="0"/>
        <bgColor indexed="64"/>
      </patternFill>
    </fill>
    <fill>
      <patternFill patternType="lightDown">
        <bgColor theme="0" tint="-0.24994659260841701"/>
      </patternFill>
    </fill>
    <fill>
      <patternFill patternType="solid">
        <fgColor theme="0" tint="-4.9989318521683403E-2"/>
        <bgColor indexed="64"/>
      </patternFill>
    </fill>
  </fills>
  <borders count="5">
    <border>
      <left/>
      <right/>
      <top/>
      <bottom/>
      <diagonal/>
    </border>
    <border>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166" fontId="0" fillId="0" borderId="0"/>
  </cellStyleXfs>
  <cellXfs count="87">
    <xf numFmtId="166" fontId="0" fillId="0" borderId="0" xfId="0"/>
    <xf numFmtId="39" fontId="1" fillId="0" borderId="0" xfId="0" applyNumberFormat="1" applyFont="1" applyProtection="1">
      <protection locked="0"/>
    </xf>
    <xf numFmtId="166" fontId="1" fillId="0" borderId="0" xfId="0" applyFont="1" applyProtection="1">
      <protection locked="0"/>
    </xf>
    <xf numFmtId="164" fontId="1" fillId="0" borderId="0" xfId="0" applyNumberFormat="1" applyFont="1" applyProtection="1">
      <protection locked="0"/>
    </xf>
    <xf numFmtId="165" fontId="1" fillId="0" borderId="0" xfId="0" applyNumberFormat="1" applyFont="1" applyProtection="1">
      <protection locked="0"/>
    </xf>
    <xf numFmtId="37" fontId="1" fillId="0" borderId="0" xfId="0" applyNumberFormat="1" applyFont="1" applyProtection="1">
      <protection locked="0"/>
    </xf>
    <xf numFmtId="39" fontId="1" fillId="0" borderId="0" xfId="0" applyNumberFormat="1" applyFont="1" applyAlignment="1" applyProtection="1">
      <alignment horizontal="left"/>
      <protection locked="0"/>
    </xf>
    <xf numFmtId="166" fontId="1" fillId="0" borderId="0" xfId="0" applyFont="1"/>
    <xf numFmtId="166" fontId="1" fillId="0" borderId="0" xfId="0" applyFont="1" applyAlignment="1">
      <alignment horizontal="fill"/>
    </xf>
    <xf numFmtId="166" fontId="0" fillId="0" borderId="0" xfId="0" applyAlignment="1">
      <alignment horizontal="centerContinuous"/>
    </xf>
    <xf numFmtId="166" fontId="2" fillId="0" borderId="0" xfId="0" applyFont="1" applyAlignment="1">
      <alignment horizontal="centerContinuous"/>
    </xf>
    <xf numFmtId="39" fontId="1" fillId="0" borderId="0" xfId="0" applyNumberFormat="1" applyFont="1"/>
    <xf numFmtId="166" fontId="5" fillId="0" borderId="0" xfId="0" applyFont="1" applyAlignment="1">
      <alignment horizontal="centerContinuous"/>
    </xf>
    <xf numFmtId="166" fontId="3" fillId="0" borderId="0" xfId="0" applyFont="1" applyAlignment="1">
      <alignment horizontal="centerContinuous"/>
    </xf>
    <xf numFmtId="164" fontId="1" fillId="0" borderId="0" xfId="0" applyNumberFormat="1" applyFont="1" applyAlignment="1">
      <alignment horizontal="left"/>
    </xf>
    <xf numFmtId="39" fontId="1" fillId="0" borderId="0" xfId="0" applyNumberFormat="1" applyFont="1" applyAlignment="1">
      <alignment horizontal="fill"/>
    </xf>
    <xf numFmtId="39" fontId="3" fillId="0" borderId="0" xfId="0" applyNumberFormat="1" applyFont="1" applyAlignment="1">
      <alignment horizontal="left"/>
    </xf>
    <xf numFmtId="166" fontId="3" fillId="0" borderId="0" xfId="0" applyFont="1" applyAlignment="1">
      <alignment horizontal="left"/>
    </xf>
    <xf numFmtId="164" fontId="3" fillId="0" borderId="0" xfId="0" applyNumberFormat="1" applyFont="1"/>
    <xf numFmtId="164" fontId="1" fillId="0" borderId="0" xfId="0" applyNumberFormat="1" applyFont="1"/>
    <xf numFmtId="167" fontId="1" fillId="0" borderId="0" xfId="0" applyNumberFormat="1" applyFont="1"/>
    <xf numFmtId="165" fontId="1" fillId="0" borderId="0" xfId="0" applyNumberFormat="1" applyFont="1" applyAlignment="1">
      <alignment horizontal="fill"/>
    </xf>
    <xf numFmtId="167" fontId="1" fillId="0" borderId="0" xfId="0" applyNumberFormat="1" applyFont="1" applyAlignment="1">
      <alignment horizontal="fill"/>
    </xf>
    <xf numFmtId="167" fontId="1" fillId="0" borderId="0" xfId="0" applyNumberFormat="1" applyFont="1" applyAlignment="1">
      <alignment horizontal="right"/>
    </xf>
    <xf numFmtId="1" fontId="0" fillId="0" borderId="0" xfId="0" applyNumberFormat="1" applyAlignment="1">
      <alignment horizontal="right"/>
    </xf>
    <xf numFmtId="166" fontId="4" fillId="0" borderId="0" xfId="0" quotePrefix="1" applyFont="1" applyAlignment="1">
      <alignment horizontal="right"/>
    </xf>
    <xf numFmtId="166" fontId="0" fillId="0" borderId="0" xfId="0" quotePrefix="1" applyAlignment="1">
      <alignment horizontal="left"/>
    </xf>
    <xf numFmtId="164" fontId="3" fillId="0" borderId="0" xfId="0" quotePrefix="1" applyNumberFormat="1" applyFont="1" applyAlignment="1">
      <alignment horizontal="right"/>
    </xf>
    <xf numFmtId="166" fontId="6" fillId="0" borderId="0" xfId="0" applyFont="1"/>
    <xf numFmtId="165" fontId="7" fillId="0" borderId="0" xfId="0" applyNumberFormat="1" applyFont="1"/>
    <xf numFmtId="39" fontId="7" fillId="0" borderId="0" xfId="0" applyNumberFormat="1" applyFont="1" applyAlignment="1">
      <alignment horizontal="fill"/>
    </xf>
    <xf numFmtId="165" fontId="7" fillId="0" borderId="0" xfId="0" applyNumberFormat="1" applyFont="1" applyAlignment="1">
      <alignment horizontal="fill"/>
    </xf>
    <xf numFmtId="10" fontId="7" fillId="0" borderId="0" xfId="0" applyNumberFormat="1" applyFont="1"/>
    <xf numFmtId="166" fontId="7" fillId="0" borderId="0" xfId="0" applyFont="1"/>
    <xf numFmtId="2" fontId="7" fillId="0" borderId="0" xfId="0" applyNumberFormat="1" applyFont="1" applyAlignment="1">
      <alignment horizontal="right"/>
    </xf>
    <xf numFmtId="166" fontId="8" fillId="0" borderId="0" xfId="0" applyFont="1"/>
    <xf numFmtId="165" fontId="4" fillId="0" borderId="0" xfId="0" applyNumberFormat="1" applyFont="1" applyAlignment="1">
      <alignment horizontal="right"/>
    </xf>
    <xf numFmtId="166" fontId="0" fillId="0" borderId="0" xfId="0" applyAlignment="1">
      <alignment vertical="top"/>
    </xf>
    <xf numFmtId="165" fontId="4" fillId="0" borderId="0" xfId="0" applyNumberFormat="1" applyFont="1" applyAlignment="1">
      <alignment horizontal="left"/>
    </xf>
    <xf numFmtId="165" fontId="3" fillId="2" borderId="0" xfId="0" applyNumberFormat="1" applyFont="1" applyFill="1"/>
    <xf numFmtId="39" fontId="3" fillId="2" borderId="0" xfId="0" applyNumberFormat="1" applyFont="1" applyFill="1"/>
    <xf numFmtId="2" fontId="3" fillId="2" borderId="0" xfId="0" applyNumberFormat="1" applyFont="1" applyFill="1" applyAlignment="1">
      <alignment horizontal="right"/>
    </xf>
    <xf numFmtId="166" fontId="0" fillId="0" borderId="1" xfId="0" applyBorder="1"/>
    <xf numFmtId="166" fontId="4" fillId="3" borderId="0" xfId="0" applyFont="1" applyFill="1" applyAlignment="1">
      <alignment horizontal="right"/>
    </xf>
    <xf numFmtId="166" fontId="10" fillId="0" borderId="0" xfId="0" applyFont="1" applyAlignment="1">
      <alignment horizontal="right"/>
    </xf>
    <xf numFmtId="166" fontId="4" fillId="4" borderId="0" xfId="0" quotePrefix="1" applyFont="1" applyFill="1" applyAlignment="1">
      <alignment horizontal="right"/>
    </xf>
    <xf numFmtId="167" fontId="1" fillId="4" borderId="0" xfId="0" applyNumberFormat="1" applyFont="1" applyFill="1" applyAlignment="1">
      <alignment horizontal="right"/>
    </xf>
    <xf numFmtId="166" fontId="4" fillId="3" borderId="0" xfId="0" quotePrefix="1" applyFont="1" applyFill="1" applyAlignment="1">
      <alignment horizontal="right"/>
    </xf>
    <xf numFmtId="167" fontId="1" fillId="3" borderId="0" xfId="0" applyNumberFormat="1" applyFont="1" applyFill="1" applyAlignment="1">
      <alignment horizontal="right"/>
    </xf>
    <xf numFmtId="167" fontId="12" fillId="0" borderId="3" xfId="0" applyNumberFormat="1" applyFont="1" applyBorder="1"/>
    <xf numFmtId="39" fontId="12" fillId="0" borderId="3" xfId="0" applyNumberFormat="1" applyFont="1" applyBorder="1" applyProtection="1">
      <protection locked="0"/>
    </xf>
    <xf numFmtId="166" fontId="0" fillId="0" borderId="0" xfId="0" quotePrefix="1"/>
    <xf numFmtId="39" fontId="12" fillId="0" borderId="0" xfId="0" applyNumberFormat="1" applyFont="1" applyProtection="1">
      <protection locked="0"/>
    </xf>
    <xf numFmtId="164" fontId="1" fillId="0" borderId="0" xfId="0" applyNumberFormat="1" applyFont="1" applyAlignment="1" applyProtection="1">
      <alignment horizontal="center"/>
      <protection locked="0"/>
    </xf>
    <xf numFmtId="167" fontId="1" fillId="5" borderId="0" xfId="0" applyNumberFormat="1" applyFont="1" applyFill="1"/>
    <xf numFmtId="167" fontId="0" fillId="6" borderId="0" xfId="0" applyNumberFormat="1" applyFill="1"/>
    <xf numFmtId="166" fontId="4" fillId="0" borderId="0" xfId="0" applyFont="1"/>
    <xf numFmtId="166" fontId="11" fillId="0" borderId="4" xfId="0" applyFont="1" applyBorder="1" applyAlignment="1">
      <alignment vertical="center"/>
    </xf>
    <xf numFmtId="166" fontId="12" fillId="0" borderId="0" xfId="0" quotePrefix="1" applyFont="1" applyAlignment="1">
      <alignment horizontal="center"/>
    </xf>
    <xf numFmtId="167" fontId="1" fillId="3" borderId="0" xfId="0" applyNumberFormat="1" applyFont="1" applyFill="1"/>
    <xf numFmtId="166" fontId="0" fillId="0" borderId="0" xfId="0" applyAlignment="1">
      <alignment horizontal="center"/>
    </xf>
    <xf numFmtId="166" fontId="14" fillId="0" borderId="4" xfId="0" applyFont="1" applyBorder="1" applyAlignment="1">
      <alignment vertical="center" wrapText="1"/>
    </xf>
    <xf numFmtId="166" fontId="4" fillId="0" borderId="0" xfId="0" applyFont="1" applyAlignment="1">
      <alignment horizontal="center"/>
    </xf>
    <xf numFmtId="166" fontId="0" fillId="0" borderId="4" xfId="0" applyBorder="1" applyAlignment="1">
      <alignment vertical="center"/>
    </xf>
    <xf numFmtId="166" fontId="0" fillId="0" borderId="4" xfId="0" applyBorder="1" applyAlignment="1">
      <alignment vertical="center" wrapText="1"/>
    </xf>
    <xf numFmtId="166" fontId="15" fillId="3" borderId="0" xfId="0" applyFont="1" applyFill="1"/>
    <xf numFmtId="164" fontId="15" fillId="3" borderId="0" xfId="0" quotePrefix="1" applyNumberFormat="1" applyFont="1" applyFill="1" applyAlignment="1">
      <alignment horizontal="right"/>
    </xf>
    <xf numFmtId="166" fontId="0" fillId="4" borderId="0" xfId="0" applyFill="1"/>
    <xf numFmtId="164" fontId="3" fillId="4" borderId="0" xfId="0" quotePrefix="1" applyNumberFormat="1" applyFont="1" applyFill="1" applyAlignment="1">
      <alignment horizontal="right"/>
    </xf>
    <xf numFmtId="167" fontId="12" fillId="4" borderId="3" xfId="0" applyNumberFormat="1" applyFont="1" applyFill="1" applyBorder="1"/>
    <xf numFmtId="167" fontId="12" fillId="0" borderId="0" xfId="0" applyNumberFormat="1" applyFont="1"/>
    <xf numFmtId="167" fontId="12" fillId="4" borderId="0" xfId="0" applyNumberFormat="1" applyFont="1" applyFill="1"/>
    <xf numFmtId="166" fontId="15" fillId="3" borderId="0" xfId="0" applyFont="1" applyFill="1" applyAlignment="1">
      <alignment horizontal="left"/>
    </xf>
    <xf numFmtId="167" fontId="16" fillId="0" borderId="0" xfId="0" applyNumberFormat="1" applyFont="1" applyAlignment="1">
      <alignment horizontal="right"/>
    </xf>
    <xf numFmtId="167" fontId="16" fillId="4" borderId="0" xfId="0" applyNumberFormat="1" applyFont="1" applyFill="1"/>
    <xf numFmtId="167" fontId="16" fillId="4" borderId="0" xfId="0" applyNumberFormat="1" applyFont="1" applyFill="1" applyAlignment="1">
      <alignment horizontal="fill"/>
    </xf>
    <xf numFmtId="167" fontId="17" fillId="4" borderId="0" xfId="0" applyNumberFormat="1" applyFont="1" applyFill="1"/>
    <xf numFmtId="167" fontId="16" fillId="3" borderId="0" xfId="0" applyNumberFormat="1" applyFont="1" applyFill="1"/>
    <xf numFmtId="39" fontId="16" fillId="4" borderId="0" xfId="0" applyNumberFormat="1" applyFont="1" applyFill="1" applyAlignment="1">
      <alignment horizontal="fill"/>
    </xf>
    <xf numFmtId="39" fontId="16" fillId="0" borderId="0" xfId="0" applyNumberFormat="1" applyFont="1" applyAlignment="1">
      <alignment horizontal="fill"/>
    </xf>
    <xf numFmtId="167" fontId="16" fillId="0" borderId="0" xfId="0" applyNumberFormat="1" applyFont="1"/>
    <xf numFmtId="167" fontId="16" fillId="0" borderId="0" xfId="0" applyNumberFormat="1" applyFont="1" applyAlignment="1">
      <alignment horizontal="fill"/>
    </xf>
    <xf numFmtId="166" fontId="2" fillId="0" borderId="0" xfId="0" applyFont="1" applyAlignment="1">
      <alignment horizontal="center"/>
    </xf>
    <xf numFmtId="166" fontId="13" fillId="0" borderId="0" xfId="0" applyFont="1" applyAlignment="1" applyProtection="1">
      <alignment horizontal="left" vertical="top" wrapText="1"/>
      <protection locked="0"/>
    </xf>
    <xf numFmtId="166" fontId="9" fillId="0" borderId="2" xfId="0" applyFont="1" applyBorder="1"/>
    <xf numFmtId="166" fontId="0" fillId="0" borderId="0" xfId="0" applyAlignment="1">
      <alignment horizontal="center" wrapText="1"/>
    </xf>
    <xf numFmtId="166" fontId="18" fillId="0" borderId="0" xfId="0" applyFont="1" applyAlignment="1">
      <alignment horizont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292100</xdr:colOff>
      <xdr:row>11</xdr:row>
      <xdr:rowOff>0</xdr:rowOff>
    </xdr:from>
    <xdr:to>
      <xdr:col>2</xdr:col>
      <xdr:colOff>1028700</xdr:colOff>
      <xdr:row>12</xdr:row>
      <xdr:rowOff>12700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949450" y="2543175"/>
          <a:ext cx="736600" cy="212725"/>
        </a:xfrm>
        <a:prstGeom prst="rect">
          <a:avLst/>
        </a:prstGeom>
        <a:solidFill>
          <a:schemeClr val="lt1">
            <a:alpha val="0"/>
          </a:schemeClr>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zoomScale="130" zoomScaleNormal="130" workbookViewId="0">
      <selection activeCell="B5" sqref="B5"/>
    </sheetView>
  </sheetViews>
  <sheetFormatPr defaultRowHeight="15.75" x14ac:dyDescent="0.25"/>
  <cols>
    <col min="1" max="1" width="10.21875" bestFit="1" customWidth="1"/>
    <col min="2" max="2" width="53.21875" customWidth="1"/>
    <col min="3" max="3" width="15" customWidth="1"/>
  </cols>
  <sheetData>
    <row r="1" spans="1:5" ht="22.5" x14ac:dyDescent="0.3">
      <c r="A1" s="82" t="s">
        <v>22</v>
      </c>
      <c r="B1" s="82"/>
      <c r="C1" s="82"/>
      <c r="D1" s="10"/>
      <c r="E1" s="10"/>
    </row>
    <row r="2" spans="1:5" ht="22.5" x14ac:dyDescent="0.3">
      <c r="A2" s="82" t="s">
        <v>1</v>
      </c>
      <c r="B2" s="82"/>
      <c r="C2" s="82"/>
      <c r="D2" s="10"/>
      <c r="E2" s="10"/>
    </row>
    <row r="3" spans="1:5" x14ac:dyDescent="0.25">
      <c r="B3" s="56" t="s">
        <v>34</v>
      </c>
    </row>
    <row r="4" spans="1:5" ht="78.75" x14ac:dyDescent="0.25">
      <c r="A4" s="57" t="s">
        <v>27</v>
      </c>
      <c r="B4" s="64" t="s">
        <v>35</v>
      </c>
      <c r="C4" s="61" t="s">
        <v>38</v>
      </c>
    </row>
    <row r="5" spans="1:5" ht="31.5" x14ac:dyDescent="0.25">
      <c r="A5" s="63" t="s">
        <v>28</v>
      </c>
      <c r="B5" s="64" t="s">
        <v>30</v>
      </c>
      <c r="C5" s="61" t="s">
        <v>29</v>
      </c>
    </row>
    <row r="6" spans="1:5" ht="46.5" customHeight="1" x14ac:dyDescent="0.25">
      <c r="A6" s="63" t="s">
        <v>36</v>
      </c>
      <c r="B6" s="64" t="s">
        <v>39</v>
      </c>
      <c r="C6" s="61" t="s">
        <v>37</v>
      </c>
    </row>
    <row r="7" spans="1:5" ht="60" x14ac:dyDescent="0.25">
      <c r="A7" s="64" t="s">
        <v>32</v>
      </c>
      <c r="B7" s="64" t="s">
        <v>33</v>
      </c>
      <c r="C7" s="61" t="s">
        <v>31</v>
      </c>
    </row>
  </sheetData>
  <mergeCells count="2">
    <mergeCell ref="A1:C1"/>
    <mergeCell ref="A2:C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transitionEntry="1">
    <pageSetUpPr fitToPage="1"/>
  </sheetPr>
  <dimension ref="A1:AH217"/>
  <sheetViews>
    <sheetView showGridLines="0" topLeftCell="A42" zoomScale="80" zoomScaleNormal="80" zoomScaleSheetLayoutView="75" workbookViewId="0">
      <selection activeCell="A81" sqref="A81:R83"/>
    </sheetView>
  </sheetViews>
  <sheetFormatPr defaultColWidth="9.77734375" defaultRowHeight="15.75" x14ac:dyDescent="0.25"/>
  <cols>
    <col min="1" max="1" width="10.33203125" customWidth="1"/>
    <col min="2" max="2" width="14.33203125" customWidth="1"/>
    <col min="3" max="3" width="15.5546875" customWidth="1"/>
    <col min="4" max="4" width="9.6640625" customWidth="1"/>
    <col min="5" max="6" width="9.44140625" customWidth="1"/>
    <col min="7" max="7" width="9" customWidth="1"/>
    <col min="8" max="8" width="8.6640625" customWidth="1"/>
    <col min="9" max="9" width="9.33203125" customWidth="1"/>
    <col min="10" max="10" width="8.88671875" customWidth="1"/>
    <col min="11" max="11" width="9.6640625" customWidth="1"/>
    <col min="12" max="12" width="9.44140625" customWidth="1"/>
    <col min="13" max="13" width="8.88671875" customWidth="1"/>
    <col min="14" max="15" width="9.44140625" customWidth="1"/>
    <col min="16" max="16" width="9.109375" customWidth="1"/>
    <col min="17" max="17" width="9.109375" bestFit="1" customWidth="1"/>
    <col min="18" max="18" width="9.44140625" customWidth="1"/>
  </cols>
  <sheetData>
    <row r="1" spans="1:24" x14ac:dyDescent="0.25">
      <c r="D1" s="7"/>
      <c r="E1" s="7"/>
      <c r="F1" s="7"/>
      <c r="G1" s="7"/>
      <c r="H1" s="7"/>
      <c r="I1" s="7"/>
      <c r="J1" s="7"/>
      <c r="K1" s="7"/>
      <c r="L1" s="7"/>
      <c r="M1" s="7"/>
      <c r="N1" s="7"/>
      <c r="O1" s="7"/>
      <c r="P1" s="7"/>
      <c r="Q1" s="7"/>
      <c r="R1" s="8" t="s">
        <v>0</v>
      </c>
      <c r="S1" s="2"/>
      <c r="T1" s="2"/>
      <c r="U1" s="2"/>
      <c r="V1" s="2"/>
      <c r="W1" s="2"/>
      <c r="X1" s="2"/>
    </row>
    <row r="2" spans="1:24" x14ac:dyDescent="0.25">
      <c r="A2" s="38" t="s">
        <v>19</v>
      </c>
      <c r="C2" s="84" t="s">
        <v>46</v>
      </c>
      <c r="D2" s="84"/>
      <c r="E2" s="84"/>
      <c r="F2" s="38" t="s">
        <v>20</v>
      </c>
      <c r="G2" s="7"/>
      <c r="H2" s="7"/>
      <c r="I2" s="7"/>
      <c r="J2" s="7"/>
      <c r="K2" s="7"/>
      <c r="L2" s="7"/>
      <c r="M2" s="7"/>
      <c r="N2" s="7"/>
      <c r="O2" s="7"/>
      <c r="P2" s="7"/>
      <c r="Q2" s="7"/>
      <c r="R2" s="8" t="s">
        <v>0</v>
      </c>
      <c r="S2" s="2"/>
      <c r="T2" s="2"/>
      <c r="U2" s="2"/>
      <c r="V2" s="2"/>
      <c r="W2" s="2"/>
      <c r="X2" s="2"/>
    </row>
    <row r="3" spans="1:24" ht="19.5" customHeight="1" x14ac:dyDescent="0.25">
      <c r="A3" s="38" t="s">
        <v>18</v>
      </c>
      <c r="C3" s="42" t="s">
        <v>47</v>
      </c>
      <c r="D3" s="7"/>
      <c r="E3" s="7"/>
      <c r="F3" s="7"/>
      <c r="G3" s="7"/>
      <c r="H3" s="7"/>
      <c r="I3" s="7"/>
      <c r="J3" s="7"/>
      <c r="K3" s="7"/>
      <c r="L3" s="7"/>
      <c r="M3" s="7"/>
      <c r="N3" s="7"/>
      <c r="O3" s="7"/>
      <c r="P3" s="7"/>
      <c r="Q3" s="7"/>
      <c r="R3" s="7"/>
      <c r="S3" s="2"/>
      <c r="T3" s="2"/>
      <c r="U3" s="2"/>
      <c r="V3" s="2"/>
      <c r="W3" s="2"/>
      <c r="X3" s="2"/>
    </row>
    <row r="4" spans="1:24" ht="23.25" customHeight="1" x14ac:dyDescent="0.3">
      <c r="A4" s="82" t="s">
        <v>43</v>
      </c>
      <c r="B4" s="82"/>
      <c r="C4" s="82"/>
      <c r="D4" s="82"/>
      <c r="E4" s="82"/>
      <c r="F4" s="82"/>
      <c r="G4" s="82"/>
      <c r="H4" s="82"/>
      <c r="I4" s="82"/>
      <c r="J4" s="82"/>
      <c r="K4" s="82"/>
      <c r="L4" s="82"/>
      <c r="M4" s="82"/>
      <c r="N4" s="82"/>
      <c r="O4" s="82"/>
      <c r="P4" s="82"/>
      <c r="Q4" s="82"/>
      <c r="R4" s="82"/>
      <c r="S4" s="2"/>
      <c r="T4" s="2"/>
      <c r="U4" s="2"/>
      <c r="V4" s="2"/>
      <c r="W4" s="2"/>
      <c r="X4" s="2"/>
    </row>
    <row r="5" spans="1:24" ht="23.25" customHeight="1" x14ac:dyDescent="0.3">
      <c r="A5" s="82" t="s">
        <v>1</v>
      </c>
      <c r="B5" s="82"/>
      <c r="C5" s="82"/>
      <c r="D5" s="82"/>
      <c r="E5" s="82"/>
      <c r="F5" s="82"/>
      <c r="G5" s="82"/>
      <c r="H5" s="82"/>
      <c r="I5" s="82"/>
      <c r="J5" s="82"/>
      <c r="K5" s="82"/>
      <c r="L5" s="82"/>
      <c r="M5" s="82"/>
      <c r="N5" s="82"/>
      <c r="O5" s="82"/>
      <c r="P5" s="82"/>
      <c r="Q5" s="82"/>
      <c r="R5" s="82"/>
      <c r="S5" s="2"/>
      <c r="T5" s="2"/>
      <c r="U5" s="2"/>
      <c r="V5" s="2"/>
      <c r="W5" s="2"/>
      <c r="X5" s="2"/>
    </row>
    <row r="6" spans="1:24" x14ac:dyDescent="0.25">
      <c r="A6" s="60"/>
      <c r="B6" s="62"/>
      <c r="C6" s="60"/>
      <c r="D6" s="9"/>
      <c r="E6" s="9"/>
      <c r="F6" s="9"/>
      <c r="G6" s="9"/>
      <c r="H6" s="9"/>
      <c r="I6" s="9"/>
      <c r="J6" s="9"/>
      <c r="K6" s="9"/>
      <c r="L6" s="9"/>
      <c r="M6" s="9"/>
      <c r="N6" s="9"/>
      <c r="O6" s="9"/>
      <c r="P6" s="9"/>
      <c r="Q6" s="9"/>
    </row>
    <row r="7" spans="1:24" x14ac:dyDescent="0.25">
      <c r="A7" s="11"/>
      <c r="B7" s="7"/>
      <c r="D7" s="7"/>
      <c r="E7" s="7"/>
      <c r="F7" s="7"/>
      <c r="G7" s="7"/>
      <c r="H7" s="7"/>
      <c r="I7" s="7"/>
      <c r="J7" s="7"/>
      <c r="K7" s="7"/>
      <c r="L7" s="7"/>
      <c r="M7" s="7"/>
      <c r="N7" s="7"/>
      <c r="O7" s="7"/>
      <c r="P7" s="7"/>
      <c r="Q7" s="7"/>
      <c r="R7" s="7"/>
      <c r="S7" s="2"/>
      <c r="T7" s="2"/>
      <c r="U7" s="2"/>
      <c r="V7" s="2"/>
      <c r="W7" s="2"/>
      <c r="X7" s="2"/>
    </row>
    <row r="8" spans="1:24" ht="23.25" customHeight="1" x14ac:dyDescent="0.35">
      <c r="A8" s="12" t="s">
        <v>2</v>
      </c>
      <c r="B8" s="13"/>
      <c r="D8" s="14" t="s">
        <v>3</v>
      </c>
      <c r="E8" s="7"/>
      <c r="F8" s="7"/>
      <c r="G8" s="7"/>
      <c r="H8" s="7"/>
      <c r="I8" s="7"/>
      <c r="J8" s="7"/>
      <c r="K8" s="7"/>
      <c r="L8" s="7"/>
      <c r="M8" s="7"/>
      <c r="N8" s="7"/>
      <c r="O8" s="7"/>
      <c r="P8" s="7"/>
      <c r="Q8" s="7"/>
      <c r="R8" s="7"/>
      <c r="S8" s="2"/>
      <c r="T8" s="2"/>
      <c r="U8" s="2"/>
      <c r="V8" s="2"/>
      <c r="W8" s="2"/>
      <c r="X8" s="2"/>
    </row>
    <row r="9" spans="1:24" x14ac:dyDescent="0.25">
      <c r="A9" s="15" t="s">
        <v>4</v>
      </c>
      <c r="B9" s="15" t="s">
        <v>4</v>
      </c>
      <c r="D9" s="7"/>
      <c r="E9" s="7"/>
      <c r="F9" s="7"/>
      <c r="G9" s="7"/>
      <c r="H9" s="7"/>
      <c r="I9" s="7"/>
      <c r="J9" s="7"/>
      <c r="K9" s="7"/>
      <c r="L9" s="7"/>
      <c r="M9" s="7"/>
      <c r="N9" s="7"/>
      <c r="O9" s="7"/>
      <c r="P9" s="7"/>
      <c r="Q9" s="7"/>
      <c r="R9" s="7"/>
      <c r="S9" s="2"/>
      <c r="T9" s="2"/>
      <c r="U9" s="2"/>
      <c r="V9" s="2"/>
      <c r="W9" s="2"/>
      <c r="X9" s="2"/>
    </row>
    <row r="10" spans="1:24" ht="20.25" customHeight="1" x14ac:dyDescent="0.25">
      <c r="A10" s="15"/>
      <c r="B10" s="15"/>
      <c r="C10" s="85" t="s">
        <v>25</v>
      </c>
      <c r="D10" s="7"/>
      <c r="E10" s="7"/>
      <c r="F10" s="7"/>
      <c r="G10" s="7"/>
      <c r="H10" s="7"/>
      <c r="I10" s="7"/>
      <c r="J10" s="7"/>
      <c r="K10" s="7"/>
      <c r="L10" s="7"/>
      <c r="M10" s="7"/>
      <c r="N10" s="7"/>
      <c r="O10" s="7"/>
      <c r="P10" s="7"/>
      <c r="Q10" s="7"/>
      <c r="R10" s="7"/>
      <c r="S10" s="2"/>
      <c r="T10" s="2"/>
      <c r="U10" s="2"/>
      <c r="V10" s="2"/>
      <c r="W10" s="2"/>
      <c r="X10" s="2"/>
    </row>
    <row r="11" spans="1:24" ht="20.25" customHeight="1" x14ac:dyDescent="0.25">
      <c r="A11" s="16" t="s">
        <v>5</v>
      </c>
      <c r="B11" s="17" t="s">
        <v>6</v>
      </c>
      <c r="C11" s="85"/>
      <c r="D11" s="18">
        <v>1</v>
      </c>
      <c r="E11" s="18">
        <v>2</v>
      </c>
      <c r="F11" s="18">
        <v>3</v>
      </c>
      <c r="G11" s="18">
        <v>4</v>
      </c>
      <c r="H11" s="18">
        <v>5</v>
      </c>
      <c r="I11" s="18">
        <v>6</v>
      </c>
      <c r="J11" s="18">
        <v>7</v>
      </c>
      <c r="K11" s="18">
        <v>8</v>
      </c>
      <c r="L11" s="18">
        <v>9</v>
      </c>
      <c r="M11" s="18">
        <v>10</v>
      </c>
      <c r="N11" s="18">
        <v>11</v>
      </c>
      <c r="O11" s="18">
        <v>12</v>
      </c>
      <c r="P11" s="18">
        <v>13</v>
      </c>
      <c r="Q11" s="18">
        <v>14</v>
      </c>
      <c r="R11" s="18">
        <v>15</v>
      </c>
      <c r="S11" s="2"/>
      <c r="T11" s="2"/>
      <c r="U11" s="2"/>
      <c r="V11" s="2"/>
      <c r="W11" s="2"/>
      <c r="X11" s="2"/>
    </row>
    <row r="12" spans="1:24" x14ac:dyDescent="0.25">
      <c r="A12" s="15" t="s">
        <v>7</v>
      </c>
      <c r="B12" s="15" t="s">
        <v>7</v>
      </c>
      <c r="C12" s="85"/>
      <c r="D12" s="15" t="s">
        <v>7</v>
      </c>
      <c r="E12" s="15" t="s">
        <v>7</v>
      </c>
      <c r="F12" s="15" t="s">
        <v>7</v>
      </c>
      <c r="G12" s="15" t="s">
        <v>7</v>
      </c>
      <c r="H12" s="15" t="s">
        <v>7</v>
      </c>
      <c r="I12" s="15" t="s">
        <v>7</v>
      </c>
      <c r="J12" s="15" t="s">
        <v>7</v>
      </c>
      <c r="K12" s="15" t="s">
        <v>7</v>
      </c>
      <c r="L12" s="15" t="s">
        <v>7</v>
      </c>
      <c r="M12" s="15" t="s">
        <v>7</v>
      </c>
      <c r="N12" s="15"/>
      <c r="O12" s="15"/>
      <c r="P12" s="15"/>
      <c r="Q12" s="15"/>
      <c r="R12" s="15"/>
      <c r="S12" s="2"/>
      <c r="T12" s="2"/>
      <c r="U12" s="2"/>
      <c r="V12" s="2"/>
      <c r="W12" s="2"/>
      <c r="X12" s="2"/>
    </row>
    <row r="13" spans="1:24" x14ac:dyDescent="0.25">
      <c r="A13" s="39">
        <v>1.6</v>
      </c>
      <c r="B13" s="39">
        <v>0.8</v>
      </c>
      <c r="D13" s="19">
        <v>0</v>
      </c>
      <c r="E13" s="19">
        <v>0</v>
      </c>
      <c r="F13" s="19">
        <v>0</v>
      </c>
      <c r="G13" s="19">
        <v>0</v>
      </c>
      <c r="H13" s="19">
        <v>0</v>
      </c>
      <c r="I13" s="19">
        <v>0</v>
      </c>
      <c r="J13" s="19">
        <v>0</v>
      </c>
      <c r="K13" s="19">
        <v>0</v>
      </c>
      <c r="L13" s="19">
        <v>0</v>
      </c>
      <c r="M13" s="19">
        <v>0</v>
      </c>
      <c r="N13" s="19">
        <v>0</v>
      </c>
      <c r="O13" s="19">
        <v>0</v>
      </c>
      <c r="P13" s="19">
        <v>0</v>
      </c>
      <c r="Q13" s="19">
        <v>0</v>
      </c>
      <c r="R13" s="19">
        <v>0</v>
      </c>
    </row>
    <row r="14" spans="1:24" x14ac:dyDescent="0.25">
      <c r="A14" s="28"/>
      <c r="B14" s="29"/>
      <c r="C14" s="25" t="s">
        <v>15</v>
      </c>
      <c r="D14" s="20">
        <f t="shared" ref="D14:R14" si="0">0.5*D22</f>
        <v>6795</v>
      </c>
      <c r="E14" s="20">
        <f t="shared" si="0"/>
        <v>9155</v>
      </c>
      <c r="F14" s="20">
        <f t="shared" si="0"/>
        <v>11515</v>
      </c>
      <c r="G14" s="20">
        <f t="shared" si="0"/>
        <v>13875</v>
      </c>
      <c r="H14" s="20">
        <f t="shared" si="0"/>
        <v>16235</v>
      </c>
      <c r="I14" s="20">
        <f t="shared" si="0"/>
        <v>18595</v>
      </c>
      <c r="J14" s="20">
        <f t="shared" si="0"/>
        <v>20955</v>
      </c>
      <c r="K14" s="20">
        <f t="shared" si="0"/>
        <v>23315</v>
      </c>
      <c r="L14" s="20">
        <f t="shared" si="0"/>
        <v>25675</v>
      </c>
      <c r="M14" s="20">
        <f t="shared" si="0"/>
        <v>28035</v>
      </c>
      <c r="N14" s="20">
        <f t="shared" si="0"/>
        <v>30395</v>
      </c>
      <c r="O14" s="20">
        <f t="shared" si="0"/>
        <v>32755</v>
      </c>
      <c r="P14" s="20">
        <f t="shared" si="0"/>
        <v>35115</v>
      </c>
      <c r="Q14" s="20">
        <f t="shared" si="0"/>
        <v>37475</v>
      </c>
      <c r="R14" s="20">
        <f t="shared" si="0"/>
        <v>39835</v>
      </c>
    </row>
    <row r="15" spans="1:24" x14ac:dyDescent="0.25">
      <c r="A15" s="30" t="s">
        <v>7</v>
      </c>
      <c r="B15" s="31" t="s">
        <v>7</v>
      </c>
      <c r="D15" s="22" t="s">
        <v>7</v>
      </c>
      <c r="E15" s="22" t="s">
        <v>7</v>
      </c>
      <c r="F15" s="22" t="s">
        <v>7</v>
      </c>
      <c r="G15" s="22" t="s">
        <v>7</v>
      </c>
      <c r="H15" s="22" t="s">
        <v>7</v>
      </c>
      <c r="I15" s="22" t="s">
        <v>7</v>
      </c>
      <c r="J15" s="22" t="s">
        <v>7</v>
      </c>
      <c r="K15" s="15" t="s">
        <v>7</v>
      </c>
      <c r="L15" s="15" t="s">
        <v>7</v>
      </c>
      <c r="M15" s="15" t="s">
        <v>7</v>
      </c>
      <c r="N15" s="15" t="s">
        <v>7</v>
      </c>
      <c r="O15" s="15" t="s">
        <v>7</v>
      </c>
      <c r="P15" s="15" t="s">
        <v>7</v>
      </c>
      <c r="Q15" s="15" t="s">
        <v>7</v>
      </c>
      <c r="R15" s="15" t="s">
        <v>7</v>
      </c>
    </row>
    <row r="16" spans="1:24" x14ac:dyDescent="0.25">
      <c r="A16" s="40">
        <v>2.4</v>
      </c>
      <c r="B16" s="39">
        <v>1.2</v>
      </c>
      <c r="D16" s="20">
        <f t="shared" ref="D16:R16" si="1">D14+1</f>
        <v>6796</v>
      </c>
      <c r="E16" s="20">
        <f t="shared" si="1"/>
        <v>9156</v>
      </c>
      <c r="F16" s="20">
        <f t="shared" si="1"/>
        <v>11516</v>
      </c>
      <c r="G16" s="20">
        <f t="shared" si="1"/>
        <v>13876</v>
      </c>
      <c r="H16" s="20">
        <f t="shared" si="1"/>
        <v>16236</v>
      </c>
      <c r="I16" s="20">
        <f t="shared" si="1"/>
        <v>18596</v>
      </c>
      <c r="J16" s="20">
        <f t="shared" si="1"/>
        <v>20956</v>
      </c>
      <c r="K16" s="20">
        <f t="shared" si="1"/>
        <v>23316</v>
      </c>
      <c r="L16" s="20">
        <f t="shared" si="1"/>
        <v>25676</v>
      </c>
      <c r="M16" s="20">
        <f t="shared" si="1"/>
        <v>28036</v>
      </c>
      <c r="N16" s="20">
        <f t="shared" si="1"/>
        <v>30396</v>
      </c>
      <c r="O16" s="20">
        <f t="shared" si="1"/>
        <v>32756</v>
      </c>
      <c r="P16" s="20">
        <f t="shared" si="1"/>
        <v>35116</v>
      </c>
      <c r="Q16" s="20">
        <f t="shared" si="1"/>
        <v>37476</v>
      </c>
      <c r="R16" s="20">
        <f t="shared" si="1"/>
        <v>39836</v>
      </c>
    </row>
    <row r="17" spans="1:24" x14ac:dyDescent="0.25">
      <c r="A17" s="28"/>
      <c r="B17" s="29"/>
      <c r="C17" s="25" t="s">
        <v>26</v>
      </c>
      <c r="D17" s="20">
        <f>0.75*D22</f>
        <v>10192.5</v>
      </c>
      <c r="E17" s="20">
        <f t="shared" ref="E17:R17" si="2">0.75*E22</f>
        <v>13732.5</v>
      </c>
      <c r="F17" s="20">
        <f t="shared" si="2"/>
        <v>17272.5</v>
      </c>
      <c r="G17" s="20">
        <f t="shared" si="2"/>
        <v>20812.5</v>
      </c>
      <c r="H17" s="20">
        <f t="shared" si="2"/>
        <v>24352.5</v>
      </c>
      <c r="I17" s="20">
        <f t="shared" si="2"/>
        <v>27892.5</v>
      </c>
      <c r="J17" s="20">
        <f t="shared" si="2"/>
        <v>31432.5</v>
      </c>
      <c r="K17" s="20">
        <f t="shared" si="2"/>
        <v>34972.5</v>
      </c>
      <c r="L17" s="20">
        <f t="shared" si="2"/>
        <v>38512.5</v>
      </c>
      <c r="M17" s="20">
        <f t="shared" si="2"/>
        <v>42052.5</v>
      </c>
      <c r="N17" s="20">
        <f t="shared" si="2"/>
        <v>45592.5</v>
      </c>
      <c r="O17" s="20">
        <f t="shared" si="2"/>
        <v>49132.5</v>
      </c>
      <c r="P17" s="20">
        <f t="shared" si="2"/>
        <v>52672.5</v>
      </c>
      <c r="Q17" s="20">
        <f t="shared" si="2"/>
        <v>56212.5</v>
      </c>
      <c r="R17" s="20">
        <f t="shared" si="2"/>
        <v>59752.5</v>
      </c>
    </row>
    <row r="18" spans="1:24" x14ac:dyDescent="0.25">
      <c r="A18" s="30" t="s">
        <v>7</v>
      </c>
      <c r="B18" s="31" t="s">
        <v>7</v>
      </c>
      <c r="D18" s="22" t="s">
        <v>7</v>
      </c>
      <c r="E18" s="22" t="s">
        <v>7</v>
      </c>
      <c r="F18" s="22" t="s">
        <v>7</v>
      </c>
      <c r="G18" s="22" t="s">
        <v>7</v>
      </c>
      <c r="H18" s="22" t="s">
        <v>7</v>
      </c>
      <c r="I18" s="22" t="s">
        <v>7</v>
      </c>
      <c r="J18" s="22" t="s">
        <v>7</v>
      </c>
      <c r="K18" s="15" t="s">
        <v>7</v>
      </c>
      <c r="L18" s="15" t="s">
        <v>7</v>
      </c>
      <c r="M18" s="15" t="s">
        <v>7</v>
      </c>
      <c r="N18" s="15" t="s">
        <v>7</v>
      </c>
      <c r="O18" s="15" t="s">
        <v>7</v>
      </c>
      <c r="P18" s="15" t="s">
        <v>7</v>
      </c>
      <c r="Q18" s="15" t="s">
        <v>7</v>
      </c>
      <c r="R18" s="15" t="s">
        <v>7</v>
      </c>
    </row>
    <row r="19" spans="1:24" x14ac:dyDescent="0.25">
      <c r="A19" s="40">
        <v>3.4</v>
      </c>
      <c r="B19" s="39">
        <v>1.7</v>
      </c>
      <c r="D19" s="20">
        <f t="shared" ref="D19:R19" si="3">D17+1</f>
        <v>10193.5</v>
      </c>
      <c r="E19" s="20">
        <f t="shared" si="3"/>
        <v>13733.5</v>
      </c>
      <c r="F19" s="20">
        <f t="shared" si="3"/>
        <v>17273.5</v>
      </c>
      <c r="G19" s="20">
        <f t="shared" si="3"/>
        <v>20813.5</v>
      </c>
      <c r="H19" s="20">
        <f t="shared" si="3"/>
        <v>24353.5</v>
      </c>
      <c r="I19" s="20">
        <f t="shared" si="3"/>
        <v>27893.5</v>
      </c>
      <c r="J19" s="20">
        <f t="shared" si="3"/>
        <v>31433.5</v>
      </c>
      <c r="K19" s="20">
        <f t="shared" si="3"/>
        <v>34973.5</v>
      </c>
      <c r="L19" s="20">
        <f t="shared" si="3"/>
        <v>38513.5</v>
      </c>
      <c r="M19" s="20">
        <f t="shared" si="3"/>
        <v>42053.5</v>
      </c>
      <c r="N19" s="20">
        <f t="shared" si="3"/>
        <v>45593.5</v>
      </c>
      <c r="O19" s="20">
        <f t="shared" si="3"/>
        <v>49133.5</v>
      </c>
      <c r="P19" s="20">
        <f t="shared" si="3"/>
        <v>52673.5</v>
      </c>
      <c r="Q19" s="20">
        <f t="shared" si="3"/>
        <v>56213.5</v>
      </c>
      <c r="R19" s="20">
        <f t="shared" si="3"/>
        <v>59753.5</v>
      </c>
    </row>
    <row r="20" spans="1:24" x14ac:dyDescent="0.25">
      <c r="A20" s="28"/>
      <c r="B20" s="29"/>
      <c r="C20" s="25"/>
      <c r="D20" s="20">
        <f t="shared" ref="D20:R20" si="4">D22-1</f>
        <v>13589</v>
      </c>
      <c r="E20" s="20">
        <f t="shared" si="4"/>
        <v>18309</v>
      </c>
      <c r="F20" s="20">
        <f t="shared" si="4"/>
        <v>23029</v>
      </c>
      <c r="G20" s="20">
        <f t="shared" si="4"/>
        <v>27749</v>
      </c>
      <c r="H20" s="20">
        <f t="shared" si="4"/>
        <v>32469</v>
      </c>
      <c r="I20" s="20">
        <f t="shared" si="4"/>
        <v>37189</v>
      </c>
      <c r="J20" s="20">
        <f t="shared" si="4"/>
        <v>41909</v>
      </c>
      <c r="K20" s="20">
        <f t="shared" si="4"/>
        <v>46629</v>
      </c>
      <c r="L20" s="20">
        <f t="shared" si="4"/>
        <v>51349</v>
      </c>
      <c r="M20" s="20">
        <f t="shared" si="4"/>
        <v>56069</v>
      </c>
      <c r="N20" s="20">
        <f t="shared" si="4"/>
        <v>60789</v>
      </c>
      <c r="O20" s="20">
        <f t="shared" si="4"/>
        <v>65509</v>
      </c>
      <c r="P20" s="20">
        <f t="shared" si="4"/>
        <v>70229</v>
      </c>
      <c r="Q20" s="20">
        <f t="shared" si="4"/>
        <v>74949</v>
      </c>
      <c r="R20" s="20">
        <f t="shared" si="4"/>
        <v>79669</v>
      </c>
    </row>
    <row r="21" spans="1:24" x14ac:dyDescent="0.25">
      <c r="A21" s="30" t="s">
        <v>7</v>
      </c>
      <c r="B21" s="31" t="s">
        <v>7</v>
      </c>
      <c r="D21" s="22" t="s">
        <v>7</v>
      </c>
      <c r="E21" s="22" t="s">
        <v>7</v>
      </c>
      <c r="F21" s="22" t="s">
        <v>7</v>
      </c>
      <c r="G21" s="22" t="s">
        <v>7</v>
      </c>
      <c r="H21" s="22" t="s">
        <v>7</v>
      </c>
      <c r="I21" s="22" t="s">
        <v>7</v>
      </c>
      <c r="J21" s="22" t="s">
        <v>7</v>
      </c>
      <c r="K21" s="15" t="s">
        <v>7</v>
      </c>
      <c r="L21" s="15" t="s">
        <v>7</v>
      </c>
      <c r="M21" s="15" t="s">
        <v>7</v>
      </c>
      <c r="N21" s="15"/>
      <c r="O21" s="15"/>
      <c r="P21" s="15"/>
      <c r="Q21" s="15"/>
      <c r="R21" s="15"/>
      <c r="S21" s="2"/>
      <c r="T21" s="2"/>
      <c r="U21" s="2"/>
      <c r="V21" s="2"/>
      <c r="W21" s="2"/>
      <c r="X21" s="2"/>
    </row>
    <row r="22" spans="1:24" x14ac:dyDescent="0.25">
      <c r="A22" s="40">
        <v>4.4000000000000004</v>
      </c>
      <c r="B22" s="39">
        <v>2.2000000000000002</v>
      </c>
      <c r="C22" s="44" t="s">
        <v>8</v>
      </c>
      <c r="D22" s="20">
        <v>13590</v>
      </c>
      <c r="E22" s="20">
        <v>18310</v>
      </c>
      <c r="F22" s="20">
        <v>23030</v>
      </c>
      <c r="G22" s="20">
        <v>27750</v>
      </c>
      <c r="H22" s="20">
        <v>32470</v>
      </c>
      <c r="I22" s="20">
        <v>37190</v>
      </c>
      <c r="J22" s="20">
        <v>41910</v>
      </c>
      <c r="K22" s="20">
        <v>46630</v>
      </c>
      <c r="L22" s="20">
        <v>51350</v>
      </c>
      <c r="M22" s="20">
        <v>56070</v>
      </c>
      <c r="N22" s="20">
        <v>60790</v>
      </c>
      <c r="O22" s="20">
        <v>65510</v>
      </c>
      <c r="P22" s="20">
        <v>70230</v>
      </c>
      <c r="Q22" s="20">
        <v>74950</v>
      </c>
      <c r="R22" s="20">
        <v>79670</v>
      </c>
      <c r="S22" s="2"/>
      <c r="T22" s="2"/>
      <c r="U22" s="2"/>
      <c r="V22" s="2"/>
      <c r="W22" s="2"/>
      <c r="X22" s="2"/>
    </row>
    <row r="23" spans="1:24" x14ac:dyDescent="0.25">
      <c r="A23" s="32"/>
      <c r="B23" s="29"/>
      <c r="D23" s="20">
        <f t="shared" ref="D23:R23" si="5">1.1667*D22</f>
        <v>15855.453000000001</v>
      </c>
      <c r="E23" s="20">
        <f t="shared" si="5"/>
        <v>21362.277000000002</v>
      </c>
      <c r="F23" s="20">
        <f t="shared" si="5"/>
        <v>26869.101000000002</v>
      </c>
      <c r="G23" s="20">
        <f t="shared" si="5"/>
        <v>32375.925000000003</v>
      </c>
      <c r="H23" s="20">
        <f t="shared" si="5"/>
        <v>37882.749000000003</v>
      </c>
      <c r="I23" s="20">
        <f t="shared" si="5"/>
        <v>43389.573000000004</v>
      </c>
      <c r="J23" s="20">
        <f t="shared" si="5"/>
        <v>48896.397000000004</v>
      </c>
      <c r="K23" s="20">
        <f t="shared" si="5"/>
        <v>54403.221000000005</v>
      </c>
      <c r="L23" s="20">
        <f t="shared" si="5"/>
        <v>59910.045000000006</v>
      </c>
      <c r="M23" s="20">
        <f t="shared" si="5"/>
        <v>65416.869000000006</v>
      </c>
      <c r="N23" s="20">
        <f t="shared" si="5"/>
        <v>70923.692999999999</v>
      </c>
      <c r="O23" s="20">
        <f t="shared" si="5"/>
        <v>76430.517000000007</v>
      </c>
      <c r="P23" s="20">
        <f t="shared" si="5"/>
        <v>81937.341</v>
      </c>
      <c r="Q23" s="20">
        <f t="shared" si="5"/>
        <v>87444.165000000008</v>
      </c>
      <c r="R23" s="20">
        <f t="shared" si="5"/>
        <v>92950.989000000001</v>
      </c>
      <c r="S23" s="2"/>
      <c r="T23" s="2"/>
      <c r="U23" s="2"/>
      <c r="V23" s="2"/>
      <c r="W23" s="2"/>
      <c r="X23" s="2"/>
    </row>
    <row r="24" spans="1:24" x14ac:dyDescent="0.25">
      <c r="A24" s="30" t="s">
        <v>7</v>
      </c>
      <c r="B24" s="31" t="s">
        <v>7</v>
      </c>
      <c r="D24" s="22" t="s">
        <v>7</v>
      </c>
      <c r="E24" s="22" t="s">
        <v>7</v>
      </c>
      <c r="F24" s="22" t="s">
        <v>7</v>
      </c>
      <c r="G24" s="22" t="s">
        <v>7</v>
      </c>
      <c r="H24" s="22" t="s">
        <v>7</v>
      </c>
      <c r="I24" s="22" t="s">
        <v>7</v>
      </c>
      <c r="J24" s="22" t="s">
        <v>7</v>
      </c>
      <c r="K24" s="15" t="s">
        <v>7</v>
      </c>
      <c r="L24" s="15" t="s">
        <v>7</v>
      </c>
      <c r="M24" s="15" t="s">
        <v>7</v>
      </c>
      <c r="N24" s="15" t="s">
        <v>7</v>
      </c>
      <c r="O24" s="15" t="s">
        <v>7</v>
      </c>
      <c r="P24" s="15" t="s">
        <v>7</v>
      </c>
      <c r="Q24" s="15" t="s">
        <v>7</v>
      </c>
      <c r="R24" s="15" t="s">
        <v>7</v>
      </c>
      <c r="S24" s="2"/>
      <c r="T24" s="2"/>
      <c r="U24" s="2"/>
      <c r="V24" s="2"/>
      <c r="W24" s="2"/>
      <c r="X24" s="2"/>
    </row>
    <row r="25" spans="1:24" x14ac:dyDescent="0.25">
      <c r="A25" s="40">
        <v>5.4</v>
      </c>
      <c r="B25" s="39">
        <v>2.7</v>
      </c>
      <c r="D25" s="20">
        <f t="shared" ref="D25:R25" si="6">D23+1</f>
        <v>15856.453000000001</v>
      </c>
      <c r="E25" s="20">
        <f t="shared" si="6"/>
        <v>21363.277000000002</v>
      </c>
      <c r="F25" s="20">
        <f t="shared" si="6"/>
        <v>26870.101000000002</v>
      </c>
      <c r="G25" s="20">
        <f t="shared" si="6"/>
        <v>32376.925000000003</v>
      </c>
      <c r="H25" s="20">
        <f t="shared" si="6"/>
        <v>37883.749000000003</v>
      </c>
      <c r="I25" s="20">
        <f t="shared" si="6"/>
        <v>43390.573000000004</v>
      </c>
      <c r="J25" s="20">
        <f t="shared" si="6"/>
        <v>48897.397000000004</v>
      </c>
      <c r="K25" s="20">
        <f t="shared" si="6"/>
        <v>54404.221000000005</v>
      </c>
      <c r="L25" s="20">
        <f t="shared" si="6"/>
        <v>59911.045000000006</v>
      </c>
      <c r="M25" s="20">
        <f t="shared" si="6"/>
        <v>65417.869000000006</v>
      </c>
      <c r="N25" s="20">
        <f t="shared" si="6"/>
        <v>70924.692999999999</v>
      </c>
      <c r="O25" s="20">
        <f t="shared" si="6"/>
        <v>76431.517000000007</v>
      </c>
      <c r="P25" s="20">
        <f t="shared" si="6"/>
        <v>81938.341</v>
      </c>
      <c r="Q25" s="20">
        <f t="shared" si="6"/>
        <v>87445.165000000008</v>
      </c>
      <c r="R25" s="20">
        <f t="shared" si="6"/>
        <v>92951.989000000001</v>
      </c>
      <c r="S25" s="2"/>
      <c r="T25" s="2"/>
      <c r="U25" s="2"/>
      <c r="V25" s="2"/>
      <c r="W25" s="2"/>
      <c r="X25" s="2"/>
    </row>
    <row r="26" spans="1:24" x14ac:dyDescent="0.25">
      <c r="A26" s="40"/>
      <c r="B26" s="39"/>
      <c r="C26" s="58"/>
      <c r="D26" s="20"/>
      <c r="E26" s="20"/>
      <c r="F26" s="20"/>
      <c r="G26" s="20"/>
      <c r="H26" s="20"/>
      <c r="I26" s="20"/>
      <c r="J26" s="20"/>
      <c r="K26" s="20"/>
      <c r="L26" s="20"/>
      <c r="M26" s="20"/>
      <c r="N26" s="20"/>
      <c r="O26" s="20"/>
      <c r="P26" s="20"/>
      <c r="Q26" s="71"/>
      <c r="R26" s="71"/>
      <c r="S26" s="2"/>
      <c r="T26" s="2"/>
      <c r="U26" s="2"/>
      <c r="V26" s="2"/>
      <c r="W26" s="2"/>
      <c r="X26" s="2"/>
    </row>
    <row r="27" spans="1:24" x14ac:dyDescent="0.25">
      <c r="A27" s="32"/>
      <c r="B27" s="29"/>
      <c r="D27" s="20">
        <f t="shared" ref="D27:Q27" si="7">1.3334*D22</f>
        <v>18120.905999999999</v>
      </c>
      <c r="E27" s="20">
        <f t="shared" si="7"/>
        <v>24414.554</v>
      </c>
      <c r="F27" s="20">
        <f t="shared" si="7"/>
        <v>30708.201999999997</v>
      </c>
      <c r="G27" s="20">
        <f t="shared" si="7"/>
        <v>37001.85</v>
      </c>
      <c r="H27" s="20">
        <f t="shared" si="7"/>
        <v>43295.498</v>
      </c>
      <c r="I27" s="20">
        <f t="shared" si="7"/>
        <v>49589.145999999993</v>
      </c>
      <c r="J27" s="20">
        <f t="shared" si="7"/>
        <v>55882.793999999994</v>
      </c>
      <c r="K27" s="20">
        <f t="shared" si="7"/>
        <v>62176.441999999995</v>
      </c>
      <c r="L27" s="20">
        <f t="shared" si="7"/>
        <v>68470.09</v>
      </c>
      <c r="M27" s="20">
        <f t="shared" si="7"/>
        <v>74763.737999999998</v>
      </c>
      <c r="N27" s="20">
        <f t="shared" si="7"/>
        <v>81057.385999999999</v>
      </c>
      <c r="O27" s="20">
        <f t="shared" si="7"/>
        <v>87351.034</v>
      </c>
      <c r="P27" s="20">
        <f t="shared" si="7"/>
        <v>93644.682000000001</v>
      </c>
      <c r="Q27" s="20">
        <f t="shared" si="7"/>
        <v>99938.329999999987</v>
      </c>
      <c r="R27" s="74">
        <f>1.3334*R22</f>
        <v>106231.97799999999</v>
      </c>
      <c r="S27" s="2"/>
      <c r="T27" s="2"/>
      <c r="U27" s="2"/>
      <c r="V27" s="2"/>
      <c r="W27" s="2"/>
      <c r="X27" s="2"/>
    </row>
    <row r="28" spans="1:24" x14ac:dyDescent="0.25">
      <c r="A28" s="30" t="s">
        <v>7</v>
      </c>
      <c r="B28" s="31" t="s">
        <v>7</v>
      </c>
      <c r="D28" s="22" t="s">
        <v>7</v>
      </c>
      <c r="E28" s="22" t="s">
        <v>7</v>
      </c>
      <c r="F28" s="22" t="s">
        <v>7</v>
      </c>
      <c r="G28" s="22" t="s">
        <v>7</v>
      </c>
      <c r="H28" s="22" t="s">
        <v>7</v>
      </c>
      <c r="I28" s="22" t="s">
        <v>7</v>
      </c>
      <c r="J28" s="22" t="s">
        <v>7</v>
      </c>
      <c r="K28" s="15" t="s">
        <v>7</v>
      </c>
      <c r="L28" s="15" t="s">
        <v>7</v>
      </c>
      <c r="M28" s="15" t="s">
        <v>7</v>
      </c>
      <c r="N28" s="15" t="s">
        <v>7</v>
      </c>
      <c r="O28" s="15" t="s">
        <v>7</v>
      </c>
      <c r="P28" s="15" t="s">
        <v>7</v>
      </c>
      <c r="Q28" s="15" t="s">
        <v>7</v>
      </c>
      <c r="R28" s="78" t="s">
        <v>7</v>
      </c>
      <c r="S28" s="2"/>
      <c r="T28" s="2"/>
      <c r="U28" s="2"/>
      <c r="V28" s="2"/>
      <c r="W28" s="2"/>
      <c r="X28" s="2"/>
    </row>
    <row r="29" spans="1:24" ht="16.5" thickBot="1" x14ac:dyDescent="0.3">
      <c r="A29" s="40">
        <v>6.2</v>
      </c>
      <c r="B29" s="39">
        <v>3.1</v>
      </c>
      <c r="D29" s="20">
        <f t="shared" ref="D29:R29" si="8">D27+1</f>
        <v>18121.905999999999</v>
      </c>
      <c r="E29" s="20">
        <f t="shared" si="8"/>
        <v>24415.554</v>
      </c>
      <c r="F29" s="20">
        <f t="shared" si="8"/>
        <v>30709.201999999997</v>
      </c>
      <c r="G29" s="20">
        <f t="shared" si="8"/>
        <v>37002.85</v>
      </c>
      <c r="H29" s="20">
        <f t="shared" si="8"/>
        <v>43296.498</v>
      </c>
      <c r="I29" s="20">
        <f t="shared" si="8"/>
        <v>49590.145999999993</v>
      </c>
      <c r="J29" s="20">
        <f t="shared" si="8"/>
        <v>55883.793999999994</v>
      </c>
      <c r="K29" s="20">
        <f t="shared" si="8"/>
        <v>62177.441999999995</v>
      </c>
      <c r="L29" s="20">
        <f t="shared" si="8"/>
        <v>68471.09</v>
      </c>
      <c r="M29" s="20">
        <f t="shared" si="8"/>
        <v>74764.737999999998</v>
      </c>
      <c r="N29" s="20">
        <f t="shared" si="8"/>
        <v>81058.385999999999</v>
      </c>
      <c r="O29" s="20">
        <f t="shared" si="8"/>
        <v>87352.034</v>
      </c>
      <c r="P29" s="20">
        <f t="shared" si="8"/>
        <v>93645.682000000001</v>
      </c>
      <c r="Q29" s="20">
        <f t="shared" si="8"/>
        <v>99939.329999999987</v>
      </c>
      <c r="R29" s="74">
        <f t="shared" si="8"/>
        <v>106232.97799999999</v>
      </c>
      <c r="S29" s="2"/>
      <c r="T29" s="2"/>
      <c r="U29" s="2"/>
      <c r="V29" s="2"/>
      <c r="W29" s="2"/>
      <c r="X29" s="2"/>
    </row>
    <row r="30" spans="1:24" ht="16.5" thickBot="1" x14ac:dyDescent="0.3">
      <c r="A30" s="40"/>
      <c r="B30" s="39"/>
      <c r="C30" s="58" t="s">
        <v>27</v>
      </c>
      <c r="D30" s="20"/>
      <c r="E30" s="20"/>
      <c r="F30" s="20"/>
      <c r="G30" s="20"/>
      <c r="H30" s="20"/>
      <c r="I30" s="20"/>
      <c r="J30" s="20"/>
      <c r="K30" s="20"/>
      <c r="L30" s="20"/>
      <c r="M30" s="20"/>
      <c r="N30" s="20"/>
      <c r="O30" s="70"/>
      <c r="Q30" s="69">
        <v>107508.102</v>
      </c>
      <c r="R30" s="69">
        <v>109575.5655</v>
      </c>
      <c r="S30" s="2"/>
      <c r="T30" s="2"/>
      <c r="U30" s="2"/>
      <c r="V30" s="2"/>
      <c r="W30" s="2"/>
      <c r="X30" s="2"/>
    </row>
    <row r="31" spans="1:24" x14ac:dyDescent="0.25">
      <c r="A31" s="32"/>
      <c r="B31" s="29"/>
      <c r="C31" s="43" t="s">
        <v>9</v>
      </c>
      <c r="D31" s="59">
        <f t="shared" ref="D31:R31" si="9">ROUND(D22*1.5,0)</f>
        <v>20385</v>
      </c>
      <c r="E31" s="59">
        <f t="shared" si="9"/>
        <v>27465</v>
      </c>
      <c r="F31" s="59">
        <f t="shared" si="9"/>
        <v>34545</v>
      </c>
      <c r="G31" s="59">
        <f t="shared" si="9"/>
        <v>41625</v>
      </c>
      <c r="H31" s="59">
        <f t="shared" si="9"/>
        <v>48705</v>
      </c>
      <c r="I31" s="59">
        <f t="shared" si="9"/>
        <v>55785</v>
      </c>
      <c r="J31" s="59">
        <f t="shared" si="9"/>
        <v>62865</v>
      </c>
      <c r="K31" s="59">
        <f t="shared" si="9"/>
        <v>69945</v>
      </c>
      <c r="L31" s="59">
        <f t="shared" si="9"/>
        <v>77025</v>
      </c>
      <c r="M31" s="59">
        <f t="shared" si="9"/>
        <v>84105</v>
      </c>
      <c r="N31" s="59">
        <f t="shared" si="9"/>
        <v>91185</v>
      </c>
      <c r="O31" s="77">
        <f t="shared" si="9"/>
        <v>98265</v>
      </c>
      <c r="P31" s="20">
        <f t="shared" si="9"/>
        <v>105345</v>
      </c>
      <c r="Q31" s="55">
        <f t="shared" si="9"/>
        <v>112425</v>
      </c>
      <c r="R31" s="55">
        <f t="shared" si="9"/>
        <v>119505</v>
      </c>
      <c r="S31" s="2"/>
      <c r="T31" s="2"/>
      <c r="U31" s="2"/>
      <c r="V31" s="2"/>
      <c r="W31" s="2"/>
      <c r="X31" s="2"/>
    </row>
    <row r="32" spans="1:24" x14ac:dyDescent="0.25">
      <c r="A32" s="30" t="s">
        <v>7</v>
      </c>
      <c r="B32" s="31" t="s">
        <v>7</v>
      </c>
      <c r="D32" s="22" t="s">
        <v>7</v>
      </c>
      <c r="E32" s="22" t="s">
        <v>7</v>
      </c>
      <c r="F32" s="22" t="s">
        <v>7</v>
      </c>
      <c r="G32" s="22" t="s">
        <v>7</v>
      </c>
      <c r="H32" s="22" t="s">
        <v>7</v>
      </c>
      <c r="I32" s="22" t="s">
        <v>7</v>
      </c>
      <c r="J32" s="22" t="s">
        <v>7</v>
      </c>
      <c r="K32" s="15" t="s">
        <v>7</v>
      </c>
      <c r="L32" s="15" t="s">
        <v>7</v>
      </c>
      <c r="M32" s="15" t="s">
        <v>7</v>
      </c>
      <c r="N32" s="15" t="s">
        <v>7</v>
      </c>
      <c r="O32" s="79" t="s">
        <v>7</v>
      </c>
      <c r="P32" s="15" t="s">
        <v>7</v>
      </c>
      <c r="Q32" s="15" t="s">
        <v>7</v>
      </c>
      <c r="R32" s="15" t="s">
        <v>7</v>
      </c>
      <c r="S32" s="2"/>
      <c r="T32" s="2"/>
      <c r="U32" s="2"/>
      <c r="V32" s="2"/>
      <c r="W32" s="2"/>
      <c r="X32" s="2"/>
    </row>
    <row r="33" spans="1:24" ht="16.5" thickBot="1" x14ac:dyDescent="0.3">
      <c r="A33" s="40">
        <v>7.2</v>
      </c>
      <c r="B33" s="39">
        <v>3.6</v>
      </c>
      <c r="D33" s="20">
        <f t="shared" ref="D33:R33" si="10">(D31+1)</f>
        <v>20386</v>
      </c>
      <c r="E33" s="20">
        <f t="shared" si="10"/>
        <v>27466</v>
      </c>
      <c r="F33" s="20">
        <f t="shared" si="10"/>
        <v>34546</v>
      </c>
      <c r="G33" s="20">
        <f t="shared" si="10"/>
        <v>41626</v>
      </c>
      <c r="H33" s="20">
        <f t="shared" si="10"/>
        <v>48706</v>
      </c>
      <c r="I33" s="20">
        <f t="shared" si="10"/>
        <v>55786</v>
      </c>
      <c r="J33" s="20">
        <f t="shared" si="10"/>
        <v>62866</v>
      </c>
      <c r="K33" s="20">
        <f t="shared" si="10"/>
        <v>69946</v>
      </c>
      <c r="L33" s="20">
        <f t="shared" si="10"/>
        <v>77026</v>
      </c>
      <c r="M33" s="20">
        <f t="shared" si="10"/>
        <v>84106</v>
      </c>
      <c r="N33" s="20">
        <f t="shared" si="10"/>
        <v>91186</v>
      </c>
      <c r="O33" s="74">
        <f t="shared" si="10"/>
        <v>98266</v>
      </c>
      <c r="P33" s="55">
        <f t="shared" si="10"/>
        <v>105346</v>
      </c>
      <c r="Q33" s="55">
        <f t="shared" si="10"/>
        <v>112426</v>
      </c>
      <c r="R33" s="55">
        <f t="shared" si="10"/>
        <v>119506</v>
      </c>
      <c r="S33" s="2"/>
      <c r="T33" s="2"/>
      <c r="U33" s="2"/>
      <c r="V33" s="2"/>
      <c r="W33" s="2"/>
      <c r="X33" s="2"/>
    </row>
    <row r="34" spans="1:24" ht="16.5" thickBot="1" x14ac:dyDescent="0.3">
      <c r="A34" s="40"/>
      <c r="B34" s="39"/>
      <c r="C34" s="58"/>
      <c r="D34" s="20"/>
      <c r="E34" s="20"/>
      <c r="F34" s="20"/>
      <c r="G34" s="20"/>
      <c r="H34" s="20"/>
      <c r="I34" s="20"/>
      <c r="J34" s="20"/>
      <c r="K34" s="20"/>
      <c r="L34" s="20"/>
      <c r="M34" s="20"/>
      <c r="N34" s="20"/>
      <c r="P34" s="69">
        <v>105440.6385</v>
      </c>
      <c r="Q34" s="55"/>
      <c r="R34" s="55"/>
      <c r="S34" s="2"/>
      <c r="T34" s="2"/>
      <c r="U34" s="2"/>
      <c r="V34" s="2"/>
      <c r="W34" s="2"/>
      <c r="X34" s="2"/>
    </row>
    <row r="35" spans="1:24" x14ac:dyDescent="0.25">
      <c r="A35" s="32"/>
      <c r="B35" s="29"/>
      <c r="D35" s="20">
        <f t="shared" ref="D35:R35" si="11">1.5583*D22</f>
        <v>21177.296999999999</v>
      </c>
      <c r="E35" s="20">
        <f t="shared" si="11"/>
        <v>28532.473000000002</v>
      </c>
      <c r="F35" s="20">
        <f t="shared" si="11"/>
        <v>35887.648999999998</v>
      </c>
      <c r="G35" s="20">
        <f t="shared" si="11"/>
        <v>43242.824999999997</v>
      </c>
      <c r="H35" s="20">
        <f t="shared" si="11"/>
        <v>50598.001000000004</v>
      </c>
      <c r="I35" s="20">
        <f t="shared" si="11"/>
        <v>57953.177000000003</v>
      </c>
      <c r="J35" s="20">
        <f t="shared" si="11"/>
        <v>65308.353000000003</v>
      </c>
      <c r="K35" s="20">
        <f t="shared" si="11"/>
        <v>72663.528999999995</v>
      </c>
      <c r="L35" s="20">
        <f t="shared" si="11"/>
        <v>80018.705000000002</v>
      </c>
      <c r="M35" s="20">
        <f t="shared" si="11"/>
        <v>87373.880999999994</v>
      </c>
      <c r="N35" s="74">
        <f t="shared" si="11"/>
        <v>94729.057000000001</v>
      </c>
      <c r="O35" s="74">
        <f t="shared" si="11"/>
        <v>102084.23300000001</v>
      </c>
      <c r="P35" s="55">
        <f t="shared" si="11"/>
        <v>109439.409</v>
      </c>
      <c r="Q35" s="55">
        <f t="shared" si="11"/>
        <v>116794.58500000001</v>
      </c>
      <c r="R35" s="55">
        <f t="shared" si="11"/>
        <v>124149.761</v>
      </c>
      <c r="S35" s="2"/>
      <c r="T35" s="2"/>
      <c r="U35" s="2"/>
      <c r="V35" s="2"/>
      <c r="W35" s="2"/>
      <c r="X35" s="2"/>
    </row>
    <row r="36" spans="1:24" x14ac:dyDescent="0.25">
      <c r="A36" s="30" t="s">
        <v>7</v>
      </c>
      <c r="B36" s="31" t="s">
        <v>7</v>
      </c>
      <c r="D36" s="22" t="s">
        <v>7</v>
      </c>
      <c r="E36" s="22" t="s">
        <v>7</v>
      </c>
      <c r="F36" s="22" t="s">
        <v>7</v>
      </c>
      <c r="G36" s="22" t="s">
        <v>7</v>
      </c>
      <c r="H36" s="22" t="s">
        <v>7</v>
      </c>
      <c r="I36" s="22" t="s">
        <v>7</v>
      </c>
      <c r="J36" s="22" t="s">
        <v>7</v>
      </c>
      <c r="K36" s="15" t="s">
        <v>7</v>
      </c>
      <c r="L36" s="15" t="s">
        <v>7</v>
      </c>
      <c r="M36" s="15" t="s">
        <v>7</v>
      </c>
      <c r="N36" s="78" t="s">
        <v>7</v>
      </c>
      <c r="O36" s="78" t="s">
        <v>7</v>
      </c>
      <c r="P36" s="15" t="s">
        <v>7</v>
      </c>
      <c r="Q36" s="15" t="s">
        <v>7</v>
      </c>
      <c r="R36" s="15" t="s">
        <v>7</v>
      </c>
      <c r="S36" s="2"/>
      <c r="T36" s="2"/>
      <c r="U36" s="2"/>
      <c r="V36" s="2"/>
      <c r="W36" s="2"/>
      <c r="X36" s="2"/>
    </row>
    <row r="37" spans="1:24" ht="16.5" thickBot="1" x14ac:dyDescent="0.3">
      <c r="A37" s="40">
        <v>8.1999999999999993</v>
      </c>
      <c r="B37" s="39">
        <v>4.0999999999999996</v>
      </c>
      <c r="D37" s="20">
        <f t="shared" ref="D37:R37" si="12">(D35+1)</f>
        <v>21178.296999999999</v>
      </c>
      <c r="E37" s="20">
        <f t="shared" si="12"/>
        <v>28533.473000000002</v>
      </c>
      <c r="F37" s="20">
        <f t="shared" si="12"/>
        <v>35888.648999999998</v>
      </c>
      <c r="G37" s="20">
        <f t="shared" si="12"/>
        <v>43243.824999999997</v>
      </c>
      <c r="H37" s="20">
        <f t="shared" si="12"/>
        <v>50599.001000000004</v>
      </c>
      <c r="I37" s="20">
        <f t="shared" si="12"/>
        <v>57954.177000000003</v>
      </c>
      <c r="J37" s="20">
        <f t="shared" si="12"/>
        <v>65309.353000000003</v>
      </c>
      <c r="K37" s="20">
        <f t="shared" si="12"/>
        <v>72664.528999999995</v>
      </c>
      <c r="L37" s="20">
        <f t="shared" si="12"/>
        <v>80019.705000000002</v>
      </c>
      <c r="M37" s="20">
        <f t="shared" si="12"/>
        <v>87374.880999999994</v>
      </c>
      <c r="N37" s="74">
        <f t="shared" si="12"/>
        <v>94730.057000000001</v>
      </c>
      <c r="O37" s="74">
        <f t="shared" si="12"/>
        <v>102085.23300000001</v>
      </c>
      <c r="P37" s="55">
        <f t="shared" si="12"/>
        <v>109440.409</v>
      </c>
      <c r="Q37" s="55">
        <f t="shared" si="12"/>
        <v>116795.58500000001</v>
      </c>
      <c r="R37" s="55">
        <f t="shared" si="12"/>
        <v>124150.761</v>
      </c>
      <c r="S37" s="2"/>
      <c r="T37" s="2"/>
      <c r="U37" s="2"/>
      <c r="V37" s="2"/>
      <c r="W37" s="2"/>
      <c r="X37" s="2"/>
    </row>
    <row r="38" spans="1:24" ht="16.5" thickBot="1" x14ac:dyDescent="0.3">
      <c r="A38" s="40"/>
      <c r="B38" s="39"/>
      <c r="C38" s="58" t="s">
        <v>27</v>
      </c>
      <c r="D38" s="20"/>
      <c r="E38" s="20"/>
      <c r="F38" s="20"/>
      <c r="G38" s="20"/>
      <c r="H38" s="20"/>
      <c r="I38" s="20"/>
      <c r="J38" s="20"/>
      <c r="K38" s="20"/>
      <c r="L38" s="20"/>
      <c r="M38" s="20"/>
      <c r="N38" s="76"/>
      <c r="O38" s="49">
        <v>103373.175</v>
      </c>
      <c r="P38" s="55"/>
      <c r="Q38" s="55"/>
      <c r="R38" s="55"/>
      <c r="S38" s="2"/>
      <c r="T38" s="2"/>
      <c r="U38" s="2"/>
      <c r="V38" s="2"/>
      <c r="W38" s="2"/>
      <c r="X38" s="2"/>
    </row>
    <row r="39" spans="1:24" x14ac:dyDescent="0.25">
      <c r="A39" s="32"/>
      <c r="B39" s="29"/>
      <c r="D39" s="20">
        <f t="shared" ref="D39:R39" si="13">1.6166*D22</f>
        <v>21969.594000000001</v>
      </c>
      <c r="E39" s="20">
        <f t="shared" si="13"/>
        <v>29599.946</v>
      </c>
      <c r="F39" s="20">
        <f t="shared" si="13"/>
        <v>37230.298000000003</v>
      </c>
      <c r="G39" s="20">
        <f t="shared" si="13"/>
        <v>44860.65</v>
      </c>
      <c r="H39" s="20">
        <f t="shared" si="13"/>
        <v>52491.002</v>
      </c>
      <c r="I39" s="20">
        <f t="shared" si="13"/>
        <v>60121.353999999999</v>
      </c>
      <c r="J39" s="20">
        <f t="shared" si="13"/>
        <v>67751.706000000006</v>
      </c>
      <c r="K39" s="20">
        <f t="shared" si="13"/>
        <v>75382.058000000005</v>
      </c>
      <c r="L39" s="20">
        <f t="shared" si="13"/>
        <v>83012.41</v>
      </c>
      <c r="M39" s="20">
        <f t="shared" si="13"/>
        <v>90642.762000000002</v>
      </c>
      <c r="N39" s="74">
        <f t="shared" si="13"/>
        <v>98273.114000000001</v>
      </c>
      <c r="O39" s="55">
        <f t="shared" si="13"/>
        <v>105903.466</v>
      </c>
      <c r="P39" s="55">
        <f t="shared" si="13"/>
        <v>113533.818</v>
      </c>
      <c r="Q39" s="55">
        <f t="shared" si="13"/>
        <v>121164.17</v>
      </c>
      <c r="R39" s="55">
        <f t="shared" si="13"/>
        <v>128794.522</v>
      </c>
      <c r="S39" s="2"/>
      <c r="T39" s="2"/>
      <c r="U39" s="2"/>
      <c r="V39" s="2"/>
      <c r="W39" s="2"/>
      <c r="X39" s="2"/>
    </row>
    <row r="40" spans="1:24" x14ac:dyDescent="0.25">
      <c r="A40" s="30" t="s">
        <v>7</v>
      </c>
      <c r="B40" s="31" t="s">
        <v>7</v>
      </c>
      <c r="D40" s="22" t="s">
        <v>7</v>
      </c>
      <c r="E40" s="22" t="s">
        <v>7</v>
      </c>
      <c r="F40" s="22" t="s">
        <v>7</v>
      </c>
      <c r="G40" s="22" t="s">
        <v>7</v>
      </c>
      <c r="H40" s="22" t="s">
        <v>7</v>
      </c>
      <c r="I40" s="22" t="s">
        <v>7</v>
      </c>
      <c r="J40" s="22" t="s">
        <v>7</v>
      </c>
      <c r="K40" s="15" t="s">
        <v>7</v>
      </c>
      <c r="L40" s="15" t="s">
        <v>7</v>
      </c>
      <c r="M40" s="15" t="s">
        <v>7</v>
      </c>
      <c r="N40" s="78" t="s">
        <v>7</v>
      </c>
      <c r="O40" s="15" t="s">
        <v>7</v>
      </c>
      <c r="P40" s="15" t="s">
        <v>7</v>
      </c>
      <c r="Q40" s="15" t="s">
        <v>7</v>
      </c>
      <c r="R40" s="15" t="s">
        <v>7</v>
      </c>
      <c r="S40" s="2"/>
      <c r="T40" s="2"/>
      <c r="U40" s="2"/>
      <c r="V40" s="2"/>
      <c r="W40" s="2"/>
      <c r="X40" s="2"/>
    </row>
    <row r="41" spans="1:24" ht="16.5" thickBot="1" x14ac:dyDescent="0.3">
      <c r="A41" s="40">
        <v>9.1999999999999993</v>
      </c>
      <c r="B41" s="39">
        <v>4.5999999999999996</v>
      </c>
      <c r="D41" s="20">
        <f t="shared" ref="D41:R41" si="14">(D39+1)</f>
        <v>21970.594000000001</v>
      </c>
      <c r="E41" s="20">
        <f t="shared" si="14"/>
        <v>29600.946</v>
      </c>
      <c r="F41" s="20">
        <f t="shared" si="14"/>
        <v>37231.298000000003</v>
      </c>
      <c r="G41" s="20">
        <f t="shared" si="14"/>
        <v>44861.65</v>
      </c>
      <c r="H41" s="20">
        <f t="shared" si="14"/>
        <v>52492.002</v>
      </c>
      <c r="I41" s="20">
        <f t="shared" si="14"/>
        <v>60122.353999999999</v>
      </c>
      <c r="J41" s="20">
        <f t="shared" si="14"/>
        <v>67752.706000000006</v>
      </c>
      <c r="K41" s="20">
        <f t="shared" si="14"/>
        <v>75383.058000000005</v>
      </c>
      <c r="L41" s="20">
        <f t="shared" si="14"/>
        <v>83013.41</v>
      </c>
      <c r="M41" s="20">
        <f t="shared" si="14"/>
        <v>90643.762000000002</v>
      </c>
      <c r="N41" s="74">
        <f t="shared" si="14"/>
        <v>98274.114000000001</v>
      </c>
      <c r="O41" s="55">
        <f t="shared" si="14"/>
        <v>105904.466</v>
      </c>
      <c r="P41" s="55">
        <f t="shared" si="14"/>
        <v>113534.818</v>
      </c>
      <c r="Q41" s="55">
        <f t="shared" si="14"/>
        <v>121165.17</v>
      </c>
      <c r="R41" s="55">
        <f t="shared" si="14"/>
        <v>128795.522</v>
      </c>
      <c r="S41" s="2"/>
      <c r="T41" s="2"/>
      <c r="U41" s="2"/>
      <c r="V41" s="2"/>
      <c r="W41" s="2"/>
      <c r="X41" s="2"/>
    </row>
    <row r="42" spans="1:24" ht="16.5" thickBot="1" x14ac:dyDescent="0.3">
      <c r="A42" s="40"/>
      <c r="B42" s="39"/>
      <c r="C42" s="58" t="s">
        <v>27</v>
      </c>
      <c r="D42" s="20"/>
      <c r="E42" s="20"/>
      <c r="F42" s="20"/>
      <c r="G42" s="20"/>
      <c r="H42" s="20"/>
      <c r="I42" s="20"/>
      <c r="J42" s="20"/>
      <c r="K42" s="20"/>
      <c r="L42" s="20"/>
      <c r="M42" s="20"/>
      <c r="N42" s="49">
        <v>101305.7115</v>
      </c>
      <c r="O42" s="55"/>
      <c r="P42" s="55"/>
      <c r="Q42" s="55"/>
      <c r="R42" s="55"/>
      <c r="S42" s="2"/>
      <c r="T42" s="2"/>
      <c r="U42" s="2"/>
      <c r="V42" s="2"/>
      <c r="W42" s="2"/>
      <c r="X42" s="2"/>
    </row>
    <row r="43" spans="1:24" x14ac:dyDescent="0.25">
      <c r="A43" s="32"/>
      <c r="B43" s="29"/>
      <c r="D43" s="20">
        <f t="shared" ref="D43:R43" si="15">D22*1.6749</f>
        <v>22761.891</v>
      </c>
      <c r="E43" s="20">
        <f t="shared" si="15"/>
        <v>30667.419000000002</v>
      </c>
      <c r="F43" s="20">
        <f t="shared" si="15"/>
        <v>38572.947</v>
      </c>
      <c r="G43" s="20">
        <f t="shared" si="15"/>
        <v>46478.474999999999</v>
      </c>
      <c r="H43" s="20">
        <f t="shared" si="15"/>
        <v>54384.003000000004</v>
      </c>
      <c r="I43" s="20">
        <f t="shared" si="15"/>
        <v>62289.531000000003</v>
      </c>
      <c r="J43" s="20">
        <f t="shared" si="15"/>
        <v>70195.059000000008</v>
      </c>
      <c r="K43" s="20">
        <f t="shared" si="15"/>
        <v>78100.587</v>
      </c>
      <c r="L43" s="20">
        <f t="shared" si="15"/>
        <v>86006.115000000005</v>
      </c>
      <c r="M43" s="74">
        <f t="shared" si="15"/>
        <v>93911.642999999996</v>
      </c>
      <c r="N43" s="55">
        <f t="shared" si="15"/>
        <v>101817.171</v>
      </c>
      <c r="O43" s="55">
        <f t="shared" si="15"/>
        <v>109722.69900000001</v>
      </c>
      <c r="P43" s="55">
        <f t="shared" si="15"/>
        <v>117628.227</v>
      </c>
      <c r="Q43" s="55">
        <f t="shared" si="15"/>
        <v>125533.755</v>
      </c>
      <c r="R43" s="55">
        <f t="shared" si="15"/>
        <v>133439.283</v>
      </c>
      <c r="S43" s="2"/>
      <c r="T43" s="2"/>
      <c r="U43" s="2"/>
      <c r="V43" s="2"/>
      <c r="W43" s="2"/>
      <c r="X43" s="2"/>
    </row>
    <row r="44" spans="1:24" x14ac:dyDescent="0.25">
      <c r="A44" s="30" t="s">
        <v>7</v>
      </c>
      <c r="B44" s="31" t="s">
        <v>7</v>
      </c>
      <c r="D44" s="22" t="s">
        <v>7</v>
      </c>
      <c r="E44" s="22" t="s">
        <v>7</v>
      </c>
      <c r="F44" s="22" t="s">
        <v>7</v>
      </c>
      <c r="G44" s="22" t="s">
        <v>7</v>
      </c>
      <c r="H44" s="22" t="s">
        <v>7</v>
      </c>
      <c r="I44" s="22" t="s">
        <v>7</v>
      </c>
      <c r="J44" s="22" t="s">
        <v>7</v>
      </c>
      <c r="K44" s="15" t="s">
        <v>7</v>
      </c>
      <c r="L44" s="15" t="s">
        <v>7</v>
      </c>
      <c r="M44" s="78" t="s">
        <v>7</v>
      </c>
      <c r="N44" s="15" t="s">
        <v>7</v>
      </c>
      <c r="O44" s="15" t="s">
        <v>7</v>
      </c>
      <c r="P44" s="15" t="s">
        <v>7</v>
      </c>
      <c r="Q44" s="15" t="s">
        <v>7</v>
      </c>
      <c r="R44" s="15" t="s">
        <v>7</v>
      </c>
      <c r="S44" s="2"/>
      <c r="T44" s="2"/>
      <c r="U44" s="2"/>
      <c r="V44" s="2"/>
      <c r="W44" s="2"/>
      <c r="X44" s="2"/>
    </row>
    <row r="45" spans="1:24" x14ac:dyDescent="0.25">
      <c r="A45" s="40">
        <v>10</v>
      </c>
      <c r="B45" s="39">
        <v>5</v>
      </c>
      <c r="D45" s="20">
        <f t="shared" ref="D45:R45" si="16">(D43+1)</f>
        <v>22762.891</v>
      </c>
      <c r="E45" s="20">
        <f t="shared" si="16"/>
        <v>30668.419000000002</v>
      </c>
      <c r="F45" s="20">
        <f t="shared" si="16"/>
        <v>38573.947</v>
      </c>
      <c r="G45" s="20">
        <f t="shared" si="16"/>
        <v>46479.474999999999</v>
      </c>
      <c r="H45" s="20">
        <f t="shared" si="16"/>
        <v>54385.003000000004</v>
      </c>
      <c r="I45" s="20">
        <f t="shared" si="16"/>
        <v>62290.531000000003</v>
      </c>
      <c r="J45" s="20">
        <f t="shared" si="16"/>
        <v>70196.059000000008</v>
      </c>
      <c r="K45" s="20">
        <f t="shared" si="16"/>
        <v>78101.587</v>
      </c>
      <c r="L45" s="20">
        <f t="shared" si="16"/>
        <v>86007.115000000005</v>
      </c>
      <c r="M45" s="74">
        <f t="shared" si="16"/>
        <v>93912.642999999996</v>
      </c>
      <c r="N45" s="55">
        <f t="shared" si="16"/>
        <v>101818.171</v>
      </c>
      <c r="O45" s="55">
        <f t="shared" si="16"/>
        <v>109723.69900000001</v>
      </c>
      <c r="P45" s="55">
        <f t="shared" si="16"/>
        <v>117629.227</v>
      </c>
      <c r="Q45" s="55">
        <f t="shared" si="16"/>
        <v>125534.755</v>
      </c>
      <c r="R45" s="55">
        <f t="shared" si="16"/>
        <v>133440.283</v>
      </c>
      <c r="S45" s="2"/>
      <c r="T45" s="2"/>
      <c r="U45" s="2"/>
      <c r="V45" s="2"/>
      <c r="W45" s="2"/>
      <c r="X45" s="2"/>
    </row>
    <row r="46" spans="1:24" x14ac:dyDescent="0.25">
      <c r="A46" s="40"/>
      <c r="B46" s="39"/>
      <c r="C46" s="58"/>
      <c r="D46" s="20"/>
      <c r="E46" s="20"/>
      <c r="F46" s="20"/>
      <c r="G46" s="20"/>
      <c r="H46" s="20"/>
      <c r="I46" s="20"/>
      <c r="J46" s="20"/>
      <c r="K46" s="20"/>
      <c r="L46" s="20"/>
      <c r="N46" s="55"/>
      <c r="O46" s="55"/>
      <c r="P46" s="55"/>
      <c r="Q46" s="55"/>
      <c r="R46" s="55"/>
      <c r="S46" s="2"/>
      <c r="T46" s="2"/>
      <c r="U46" s="2"/>
      <c r="V46" s="2"/>
      <c r="W46" s="2"/>
      <c r="X46" s="2"/>
    </row>
    <row r="47" spans="1:24" x14ac:dyDescent="0.25">
      <c r="A47" s="32"/>
      <c r="B47" s="29"/>
      <c r="D47" s="20">
        <f t="shared" ref="D47:R47" si="17">1.7332*D22</f>
        <v>23554.188000000002</v>
      </c>
      <c r="E47" s="20">
        <f t="shared" si="17"/>
        <v>31734.892</v>
      </c>
      <c r="F47" s="20">
        <f t="shared" si="17"/>
        <v>39915.596000000005</v>
      </c>
      <c r="G47" s="20">
        <f t="shared" si="17"/>
        <v>48096.3</v>
      </c>
      <c r="H47" s="20">
        <f t="shared" si="17"/>
        <v>56277.004000000001</v>
      </c>
      <c r="I47" s="20">
        <f t="shared" si="17"/>
        <v>64457.708000000006</v>
      </c>
      <c r="J47" s="20">
        <f t="shared" si="17"/>
        <v>72638.411999999997</v>
      </c>
      <c r="K47" s="20">
        <f t="shared" si="17"/>
        <v>80819.116000000009</v>
      </c>
      <c r="L47" s="20">
        <f t="shared" si="17"/>
        <v>88999.82</v>
      </c>
      <c r="M47" s="80">
        <f t="shared" si="17"/>
        <v>97180.524000000005</v>
      </c>
      <c r="N47" s="55">
        <f t="shared" si="17"/>
        <v>105361.228</v>
      </c>
      <c r="O47" s="55">
        <f t="shared" si="17"/>
        <v>113541.932</v>
      </c>
      <c r="P47" s="55">
        <f t="shared" si="17"/>
        <v>121722.636</v>
      </c>
      <c r="Q47" s="55">
        <f t="shared" si="17"/>
        <v>129903.34000000001</v>
      </c>
      <c r="R47" s="55">
        <f t="shared" si="17"/>
        <v>138084.04399999999</v>
      </c>
      <c r="S47" s="2"/>
      <c r="T47" s="2"/>
      <c r="U47" s="2"/>
      <c r="V47" s="2"/>
      <c r="W47" s="2"/>
      <c r="X47" s="2"/>
    </row>
    <row r="48" spans="1:24" x14ac:dyDescent="0.25">
      <c r="A48" s="30" t="s">
        <v>7</v>
      </c>
      <c r="B48" s="31" t="s">
        <v>7</v>
      </c>
      <c r="D48" s="22" t="s">
        <v>7</v>
      </c>
      <c r="E48" s="22" t="s">
        <v>7</v>
      </c>
      <c r="F48" s="22" t="s">
        <v>7</v>
      </c>
      <c r="G48" s="22" t="s">
        <v>7</v>
      </c>
      <c r="H48" s="22" t="s">
        <v>7</v>
      </c>
      <c r="I48" s="22" t="s">
        <v>7</v>
      </c>
      <c r="J48" s="22" t="s">
        <v>7</v>
      </c>
      <c r="K48" s="15" t="s">
        <v>7</v>
      </c>
      <c r="L48" s="78" t="s">
        <v>7</v>
      </c>
      <c r="M48" s="79" t="s">
        <v>7</v>
      </c>
      <c r="N48" s="15" t="s">
        <v>7</v>
      </c>
      <c r="O48" s="15" t="s">
        <v>7</v>
      </c>
      <c r="P48" s="15" t="s">
        <v>7</v>
      </c>
      <c r="Q48" s="15" t="s">
        <v>7</v>
      </c>
      <c r="R48" s="15" t="s">
        <v>7</v>
      </c>
      <c r="S48" s="2"/>
      <c r="T48" s="2"/>
      <c r="U48" s="2"/>
      <c r="V48" s="2"/>
      <c r="W48" s="2"/>
      <c r="X48" s="2"/>
    </row>
    <row r="49" spans="1:34" ht="16.5" thickBot="1" x14ac:dyDescent="0.3">
      <c r="A49" s="40">
        <v>11</v>
      </c>
      <c r="B49" s="39">
        <v>5.5</v>
      </c>
      <c r="D49" s="20">
        <f t="shared" ref="D49:R49" si="18">(D47+1)</f>
        <v>23555.188000000002</v>
      </c>
      <c r="E49" s="20">
        <f t="shared" si="18"/>
        <v>31735.892</v>
      </c>
      <c r="F49" s="20">
        <f t="shared" si="18"/>
        <v>39916.596000000005</v>
      </c>
      <c r="G49" s="20">
        <f t="shared" si="18"/>
        <v>48097.3</v>
      </c>
      <c r="H49" s="20">
        <f t="shared" si="18"/>
        <v>56278.004000000001</v>
      </c>
      <c r="I49" s="20">
        <f t="shared" si="18"/>
        <v>64458.708000000006</v>
      </c>
      <c r="J49" s="20">
        <f t="shared" si="18"/>
        <v>72639.411999999997</v>
      </c>
      <c r="K49" s="20">
        <f t="shared" si="18"/>
        <v>80820.116000000009</v>
      </c>
      <c r="L49" s="74">
        <f t="shared" si="18"/>
        <v>89000.82</v>
      </c>
      <c r="M49" s="80">
        <f t="shared" si="18"/>
        <v>97181.524000000005</v>
      </c>
      <c r="N49" s="55">
        <f t="shared" si="18"/>
        <v>105362.228</v>
      </c>
      <c r="O49" s="55">
        <f t="shared" si="18"/>
        <v>113542.932</v>
      </c>
      <c r="P49" s="55">
        <f t="shared" si="18"/>
        <v>121723.636</v>
      </c>
      <c r="Q49" s="55">
        <f t="shared" si="18"/>
        <v>129904.34000000001</v>
      </c>
      <c r="R49" s="55">
        <f t="shared" si="18"/>
        <v>138085.04399999999</v>
      </c>
      <c r="S49" s="2"/>
      <c r="T49" s="2"/>
      <c r="U49" s="2"/>
      <c r="V49" s="2"/>
      <c r="W49" s="2"/>
      <c r="X49" s="2"/>
    </row>
    <row r="50" spans="1:34" ht="16.5" thickBot="1" x14ac:dyDescent="0.3">
      <c r="A50" s="40"/>
      <c r="B50" s="39"/>
      <c r="C50" s="58" t="s">
        <v>27</v>
      </c>
      <c r="D50" s="20"/>
      <c r="E50" s="20"/>
      <c r="F50" s="20"/>
      <c r="G50" s="20"/>
      <c r="H50" s="20"/>
      <c r="I50" s="20"/>
      <c r="J50" s="20"/>
      <c r="K50" s="20"/>
      <c r="L50" s="74"/>
      <c r="M50" s="49">
        <v>99238.248000000007</v>
      </c>
      <c r="N50" s="55"/>
      <c r="O50" s="55"/>
      <c r="P50" s="55"/>
      <c r="Q50" s="55"/>
      <c r="R50" s="55"/>
      <c r="S50" s="2"/>
      <c r="T50" s="2"/>
      <c r="U50" s="2"/>
      <c r="V50" s="2"/>
      <c r="W50" s="2"/>
      <c r="X50" s="2"/>
    </row>
    <row r="51" spans="1:34" x14ac:dyDescent="0.25">
      <c r="A51" s="32"/>
      <c r="B51" s="29"/>
      <c r="D51" s="20">
        <f t="shared" ref="D51:R51" si="19">1.7915*D22</f>
        <v>24346.485000000001</v>
      </c>
      <c r="E51" s="20">
        <f t="shared" si="19"/>
        <v>32802.365000000005</v>
      </c>
      <c r="F51" s="20">
        <f t="shared" si="19"/>
        <v>41258.245000000003</v>
      </c>
      <c r="G51" s="20">
        <f t="shared" si="19"/>
        <v>49714.125</v>
      </c>
      <c r="H51" s="20">
        <f t="shared" si="19"/>
        <v>58170.005000000005</v>
      </c>
      <c r="I51" s="20">
        <f t="shared" si="19"/>
        <v>66625.885000000009</v>
      </c>
      <c r="J51" s="20">
        <f t="shared" si="19"/>
        <v>75081.764999999999</v>
      </c>
      <c r="K51" s="20">
        <f t="shared" si="19"/>
        <v>83537.645000000004</v>
      </c>
      <c r="L51" s="74">
        <f t="shared" si="19"/>
        <v>91993.525000000009</v>
      </c>
      <c r="M51" s="55">
        <f t="shared" si="19"/>
        <v>100449.405</v>
      </c>
      <c r="N51" s="55">
        <f t="shared" si="19"/>
        <v>108905.285</v>
      </c>
      <c r="O51" s="55">
        <f t="shared" si="19"/>
        <v>117361.16500000001</v>
      </c>
      <c r="P51" s="55">
        <f t="shared" si="19"/>
        <v>125817.04500000001</v>
      </c>
      <c r="Q51" s="55">
        <f t="shared" si="19"/>
        <v>134272.92500000002</v>
      </c>
      <c r="R51" s="55">
        <f t="shared" si="19"/>
        <v>142728.80499999999</v>
      </c>
      <c r="S51" s="2"/>
      <c r="T51" s="2"/>
      <c r="U51" s="2"/>
      <c r="V51" s="2"/>
      <c r="W51" s="2"/>
      <c r="X51" s="2"/>
    </row>
    <row r="52" spans="1:34" x14ac:dyDescent="0.25">
      <c r="A52" s="30" t="s">
        <v>7</v>
      </c>
      <c r="B52" s="31" t="s">
        <v>7</v>
      </c>
      <c r="D52" s="22" t="s">
        <v>7</v>
      </c>
      <c r="E52" s="22" t="s">
        <v>7</v>
      </c>
      <c r="F52" s="22" t="s">
        <v>7</v>
      </c>
      <c r="G52" s="22" t="s">
        <v>7</v>
      </c>
      <c r="H52" s="22" t="s">
        <v>7</v>
      </c>
      <c r="I52" s="22" t="s">
        <v>7</v>
      </c>
      <c r="J52" s="22" t="s">
        <v>7</v>
      </c>
      <c r="K52" s="15" t="s">
        <v>7</v>
      </c>
      <c r="L52" s="75" t="s">
        <v>7</v>
      </c>
      <c r="M52" s="15" t="s">
        <v>7</v>
      </c>
      <c r="N52" s="22" t="s">
        <v>7</v>
      </c>
      <c r="O52" s="15" t="s">
        <v>7</v>
      </c>
      <c r="P52" s="22" t="s">
        <v>7</v>
      </c>
      <c r="Q52" s="15" t="s">
        <v>7</v>
      </c>
      <c r="R52" s="22" t="s">
        <v>7</v>
      </c>
      <c r="S52" s="2"/>
      <c r="T52" s="2"/>
      <c r="U52" s="2"/>
      <c r="V52" s="2"/>
      <c r="W52" s="2"/>
      <c r="X52" s="2"/>
    </row>
    <row r="53" spans="1:34" x14ac:dyDescent="0.25">
      <c r="A53" s="40">
        <v>12</v>
      </c>
      <c r="B53" s="39">
        <v>6</v>
      </c>
      <c r="D53" s="20">
        <f t="shared" ref="D53:R53" si="20">(D51+1)</f>
        <v>24347.485000000001</v>
      </c>
      <c r="E53" s="20">
        <f t="shared" si="20"/>
        <v>32803.365000000005</v>
      </c>
      <c r="F53" s="20">
        <f t="shared" si="20"/>
        <v>41259.245000000003</v>
      </c>
      <c r="G53" s="20">
        <f t="shared" si="20"/>
        <v>49715.125</v>
      </c>
      <c r="H53" s="20">
        <f t="shared" si="20"/>
        <v>58171.005000000005</v>
      </c>
      <c r="I53" s="20">
        <f t="shared" si="20"/>
        <v>66626.885000000009</v>
      </c>
      <c r="J53" s="20">
        <f t="shared" si="20"/>
        <v>75082.764999999999</v>
      </c>
      <c r="K53" s="20">
        <f t="shared" si="20"/>
        <v>83538.645000000004</v>
      </c>
      <c r="L53" s="74">
        <f t="shared" si="20"/>
        <v>91994.525000000009</v>
      </c>
      <c r="M53" s="55">
        <f t="shared" si="20"/>
        <v>100450.405</v>
      </c>
      <c r="N53" s="55">
        <f t="shared" si="20"/>
        <v>108906.285</v>
      </c>
      <c r="O53" s="55">
        <f t="shared" si="20"/>
        <v>117362.16500000001</v>
      </c>
      <c r="P53" s="55">
        <f t="shared" si="20"/>
        <v>125818.04500000001</v>
      </c>
      <c r="Q53" s="55">
        <f t="shared" si="20"/>
        <v>134273.92500000002</v>
      </c>
      <c r="R53" s="55">
        <f t="shared" si="20"/>
        <v>142729.80499999999</v>
      </c>
      <c r="S53" s="2"/>
      <c r="T53" s="2"/>
      <c r="U53" s="2"/>
      <c r="V53" s="2"/>
      <c r="W53" s="2"/>
      <c r="X53" s="2"/>
    </row>
    <row r="54" spans="1:34" x14ac:dyDescent="0.25">
      <c r="A54" s="40"/>
      <c r="B54" s="39"/>
      <c r="C54" s="58"/>
      <c r="D54" s="20"/>
      <c r="E54" s="20"/>
      <c r="F54" s="20"/>
      <c r="G54" s="20"/>
      <c r="H54" s="20"/>
      <c r="I54" s="20"/>
      <c r="J54" s="20"/>
      <c r="K54" s="20"/>
      <c r="L54" s="76"/>
      <c r="M54" s="55"/>
      <c r="N54" s="55"/>
      <c r="O54" s="55"/>
      <c r="P54" s="55"/>
      <c r="Q54" s="55"/>
      <c r="R54" s="55"/>
      <c r="S54" s="2"/>
      <c r="T54" s="2"/>
      <c r="U54" s="2"/>
      <c r="V54" s="2"/>
      <c r="W54" s="2"/>
      <c r="X54" s="2"/>
    </row>
    <row r="55" spans="1:34" x14ac:dyDescent="0.25">
      <c r="A55" s="32"/>
      <c r="B55" s="33"/>
      <c r="C55" s="43" t="s">
        <v>10</v>
      </c>
      <c r="D55" s="59">
        <f t="shared" ref="D55:R55" si="21">ROUND(D22*1.85,0)</f>
        <v>25142</v>
      </c>
      <c r="E55" s="59">
        <f t="shared" si="21"/>
        <v>33874</v>
      </c>
      <c r="F55" s="59">
        <f t="shared" si="21"/>
        <v>42606</v>
      </c>
      <c r="G55" s="59">
        <f t="shared" si="21"/>
        <v>51338</v>
      </c>
      <c r="H55" s="59">
        <f t="shared" si="21"/>
        <v>60070</v>
      </c>
      <c r="I55" s="59">
        <f t="shared" si="21"/>
        <v>68802</v>
      </c>
      <c r="J55" s="59">
        <f t="shared" si="21"/>
        <v>77534</v>
      </c>
      <c r="K55" s="59">
        <f t="shared" si="21"/>
        <v>86266</v>
      </c>
      <c r="L55" s="77">
        <f t="shared" si="21"/>
        <v>94998</v>
      </c>
      <c r="M55" s="55">
        <f t="shared" si="21"/>
        <v>103730</v>
      </c>
      <c r="N55" s="55">
        <f t="shared" si="21"/>
        <v>112462</v>
      </c>
      <c r="O55" s="55">
        <f t="shared" si="21"/>
        <v>121194</v>
      </c>
      <c r="P55" s="55">
        <f t="shared" si="21"/>
        <v>129926</v>
      </c>
      <c r="Q55" s="55">
        <f t="shared" si="21"/>
        <v>138658</v>
      </c>
      <c r="R55" s="55">
        <f t="shared" si="21"/>
        <v>147390</v>
      </c>
      <c r="S55" s="2"/>
      <c r="T55" s="2"/>
      <c r="U55" s="2"/>
      <c r="V55" s="2"/>
      <c r="W55" s="2"/>
      <c r="X55" s="2"/>
    </row>
    <row r="56" spans="1:34" x14ac:dyDescent="0.25">
      <c r="A56" s="30" t="s">
        <v>7</v>
      </c>
      <c r="B56" s="30" t="s">
        <v>7</v>
      </c>
      <c r="D56" s="22" t="s">
        <v>7</v>
      </c>
      <c r="E56" s="22" t="s">
        <v>7</v>
      </c>
      <c r="F56" s="22" t="s">
        <v>7</v>
      </c>
      <c r="G56" s="22" t="s">
        <v>7</v>
      </c>
      <c r="H56" s="22" t="s">
        <v>7</v>
      </c>
      <c r="I56" s="22" t="s">
        <v>7</v>
      </c>
      <c r="J56" s="22" t="s">
        <v>7</v>
      </c>
      <c r="K56" s="15" t="s">
        <v>7</v>
      </c>
      <c r="L56" s="81" t="s">
        <v>7</v>
      </c>
      <c r="M56" s="15" t="s">
        <v>7</v>
      </c>
      <c r="N56" s="22" t="s">
        <v>7</v>
      </c>
      <c r="O56" s="15" t="s">
        <v>7</v>
      </c>
      <c r="P56" s="22" t="s">
        <v>7</v>
      </c>
      <c r="Q56" s="15" t="s">
        <v>7</v>
      </c>
      <c r="R56" s="22" t="s">
        <v>7</v>
      </c>
      <c r="AH56" s="23"/>
    </row>
    <row r="57" spans="1:34" ht="16.5" thickBot="1" x14ac:dyDescent="0.3">
      <c r="A57" s="41">
        <v>12.8</v>
      </c>
      <c r="B57" s="41">
        <v>6.4</v>
      </c>
      <c r="D57" s="23">
        <f t="shared" ref="D57:R57" si="22">D55+1</f>
        <v>25143</v>
      </c>
      <c r="E57" s="23">
        <f t="shared" si="22"/>
        <v>33875</v>
      </c>
      <c r="F57" s="23">
        <f t="shared" si="22"/>
        <v>42607</v>
      </c>
      <c r="G57" s="23">
        <f t="shared" si="22"/>
        <v>51339</v>
      </c>
      <c r="H57" s="23">
        <f t="shared" si="22"/>
        <v>60071</v>
      </c>
      <c r="I57" s="23">
        <f t="shared" si="22"/>
        <v>68803</v>
      </c>
      <c r="J57" s="23">
        <f t="shared" si="22"/>
        <v>77535</v>
      </c>
      <c r="K57" s="73">
        <f t="shared" si="22"/>
        <v>86267</v>
      </c>
      <c r="L57" s="80">
        <f t="shared" si="22"/>
        <v>94999</v>
      </c>
      <c r="M57" s="55">
        <f t="shared" si="22"/>
        <v>103731</v>
      </c>
      <c r="N57" s="55">
        <f t="shared" si="22"/>
        <v>112463</v>
      </c>
      <c r="O57" s="55">
        <f t="shared" si="22"/>
        <v>121195</v>
      </c>
      <c r="P57" s="55">
        <f t="shared" si="22"/>
        <v>129927</v>
      </c>
      <c r="Q57" s="55">
        <f t="shared" si="22"/>
        <v>138659</v>
      </c>
      <c r="R57" s="55">
        <f t="shared" si="22"/>
        <v>147391</v>
      </c>
      <c r="AH57" s="23"/>
    </row>
    <row r="58" spans="1:34" ht="16.5" thickBot="1" x14ac:dyDescent="0.3">
      <c r="A58" s="41"/>
      <c r="B58" s="41"/>
      <c r="C58" s="58" t="s">
        <v>27</v>
      </c>
      <c r="D58" s="23"/>
      <c r="E58" s="23"/>
      <c r="F58" s="23"/>
      <c r="G58" s="23"/>
      <c r="H58" s="23"/>
      <c r="I58" s="23"/>
      <c r="J58" s="23"/>
      <c r="K58" s="73"/>
      <c r="L58" s="49">
        <v>97170.784499999994</v>
      </c>
      <c r="M58" s="55"/>
      <c r="N58" s="55"/>
      <c r="O58" s="55"/>
      <c r="P58" s="55"/>
      <c r="Q58" s="55"/>
      <c r="R58" s="55"/>
      <c r="AH58" s="23"/>
    </row>
    <row r="59" spans="1:34" x14ac:dyDescent="0.25">
      <c r="A59" s="34"/>
      <c r="B59" s="34"/>
      <c r="D59" s="23">
        <f t="shared" ref="D59:R59" si="23">1.925*D22</f>
        <v>26160.75</v>
      </c>
      <c r="E59" s="23">
        <f t="shared" si="23"/>
        <v>35246.75</v>
      </c>
      <c r="F59" s="23">
        <f t="shared" si="23"/>
        <v>44332.75</v>
      </c>
      <c r="G59" s="23">
        <f t="shared" si="23"/>
        <v>53418.75</v>
      </c>
      <c r="H59" s="23">
        <f t="shared" si="23"/>
        <v>62504.75</v>
      </c>
      <c r="I59" s="23">
        <f t="shared" si="23"/>
        <v>71590.75</v>
      </c>
      <c r="J59" s="23">
        <f t="shared" si="23"/>
        <v>80676.75</v>
      </c>
      <c r="K59" s="74">
        <f t="shared" si="23"/>
        <v>89762.75</v>
      </c>
      <c r="L59" s="55">
        <f t="shared" si="23"/>
        <v>98848.75</v>
      </c>
      <c r="M59" s="55">
        <f t="shared" si="23"/>
        <v>107934.75</v>
      </c>
      <c r="N59" s="55">
        <f t="shared" si="23"/>
        <v>117020.75</v>
      </c>
      <c r="O59" s="55">
        <f t="shared" si="23"/>
        <v>126106.75</v>
      </c>
      <c r="P59" s="55">
        <f t="shared" si="23"/>
        <v>135192.75</v>
      </c>
      <c r="Q59" s="55">
        <f t="shared" si="23"/>
        <v>144278.75</v>
      </c>
      <c r="R59" s="55">
        <f t="shared" si="23"/>
        <v>153364.75</v>
      </c>
    </row>
    <row r="60" spans="1:34" x14ac:dyDescent="0.25">
      <c r="A60" s="30" t="s">
        <v>7</v>
      </c>
      <c r="B60" s="31" t="s">
        <v>7</v>
      </c>
      <c r="D60" s="22" t="s">
        <v>7</v>
      </c>
      <c r="E60" s="22" t="s">
        <v>7</v>
      </c>
      <c r="F60" s="22" t="s">
        <v>7</v>
      </c>
      <c r="G60" s="22" t="s">
        <v>7</v>
      </c>
      <c r="H60" s="22" t="s">
        <v>7</v>
      </c>
      <c r="I60" s="22" t="s">
        <v>7</v>
      </c>
      <c r="J60" s="22" t="s">
        <v>7</v>
      </c>
      <c r="K60" s="75" t="s">
        <v>7</v>
      </c>
      <c r="L60" s="22" t="s">
        <v>7</v>
      </c>
      <c r="M60" s="22" t="s">
        <v>7</v>
      </c>
      <c r="N60" s="22" t="s">
        <v>7</v>
      </c>
      <c r="O60" s="22" t="s">
        <v>7</v>
      </c>
      <c r="P60" s="22" t="s">
        <v>7</v>
      </c>
      <c r="Q60" s="22" t="s">
        <v>7</v>
      </c>
      <c r="R60" s="22" t="s">
        <v>7</v>
      </c>
    </row>
    <row r="61" spans="1:34" x14ac:dyDescent="0.25">
      <c r="A61" s="41">
        <v>13.8</v>
      </c>
      <c r="B61" s="41">
        <v>6.9</v>
      </c>
      <c r="C61" s="24"/>
      <c r="D61" s="23">
        <f t="shared" ref="D61:R61" si="24">1+D59</f>
        <v>26161.75</v>
      </c>
      <c r="E61" s="23">
        <f t="shared" si="24"/>
        <v>35247.75</v>
      </c>
      <c r="F61" s="23">
        <f t="shared" si="24"/>
        <v>44333.75</v>
      </c>
      <c r="G61" s="23">
        <f t="shared" si="24"/>
        <v>53419.75</v>
      </c>
      <c r="H61" s="23">
        <f t="shared" si="24"/>
        <v>62505.75</v>
      </c>
      <c r="I61" s="23">
        <f t="shared" si="24"/>
        <v>71591.75</v>
      </c>
      <c r="J61" s="23">
        <f t="shared" si="24"/>
        <v>80677.75</v>
      </c>
      <c r="K61" s="74">
        <f t="shared" si="24"/>
        <v>89763.75</v>
      </c>
      <c r="L61" s="55">
        <f t="shared" si="24"/>
        <v>98849.75</v>
      </c>
      <c r="M61" s="55">
        <f t="shared" si="24"/>
        <v>107935.75</v>
      </c>
      <c r="N61" s="55">
        <f t="shared" si="24"/>
        <v>117021.75</v>
      </c>
      <c r="O61" s="55">
        <f t="shared" si="24"/>
        <v>126107.75</v>
      </c>
      <c r="P61" s="55">
        <f t="shared" si="24"/>
        <v>135193.75</v>
      </c>
      <c r="Q61" s="55">
        <f t="shared" si="24"/>
        <v>144279.75</v>
      </c>
      <c r="R61" s="55">
        <f t="shared" si="24"/>
        <v>153365.75</v>
      </c>
    </row>
    <row r="62" spans="1:34" x14ac:dyDescent="0.25">
      <c r="A62" s="41"/>
      <c r="B62" s="41"/>
      <c r="C62" s="58"/>
      <c r="D62" s="23"/>
      <c r="E62" s="23"/>
      <c r="F62" s="23"/>
      <c r="G62" s="23"/>
      <c r="H62" s="23"/>
      <c r="I62" s="23"/>
      <c r="J62" s="23"/>
      <c r="K62" s="76"/>
      <c r="L62" s="55"/>
      <c r="M62" s="55"/>
      <c r="N62" s="55"/>
      <c r="O62" s="55"/>
      <c r="P62" s="55"/>
      <c r="Q62" s="55"/>
      <c r="R62" s="55"/>
    </row>
    <row r="63" spans="1:34" x14ac:dyDescent="0.25">
      <c r="A63" s="15"/>
      <c r="B63" s="15"/>
      <c r="C63" s="47" t="s">
        <v>11</v>
      </c>
      <c r="D63" s="48">
        <f t="shared" ref="D63:R63" si="25">ROUND(2*D22,0)</f>
        <v>27180</v>
      </c>
      <c r="E63" s="48">
        <f t="shared" si="25"/>
        <v>36620</v>
      </c>
      <c r="F63" s="48">
        <f t="shared" si="25"/>
        <v>46060</v>
      </c>
      <c r="G63" s="48">
        <f t="shared" si="25"/>
        <v>55500</v>
      </c>
      <c r="H63" s="48">
        <f t="shared" si="25"/>
        <v>64940</v>
      </c>
      <c r="I63" s="48">
        <f t="shared" si="25"/>
        <v>74380</v>
      </c>
      <c r="J63" s="48">
        <f t="shared" si="25"/>
        <v>83820</v>
      </c>
      <c r="K63" s="77">
        <f t="shared" si="25"/>
        <v>93260</v>
      </c>
      <c r="L63" s="55">
        <f t="shared" si="25"/>
        <v>102700</v>
      </c>
      <c r="M63" s="55">
        <f t="shared" si="25"/>
        <v>112140</v>
      </c>
      <c r="N63" s="55">
        <f t="shared" si="25"/>
        <v>121580</v>
      </c>
      <c r="O63" s="55">
        <f t="shared" si="25"/>
        <v>131020</v>
      </c>
      <c r="P63" s="55">
        <f t="shared" si="25"/>
        <v>140460</v>
      </c>
      <c r="Q63" s="55">
        <f t="shared" si="25"/>
        <v>149900</v>
      </c>
      <c r="R63" s="55">
        <f t="shared" si="25"/>
        <v>159340</v>
      </c>
    </row>
    <row r="64" spans="1:34" x14ac:dyDescent="0.25">
      <c r="A64" s="15" t="s">
        <v>7</v>
      </c>
      <c r="B64" s="21" t="s">
        <v>7</v>
      </c>
      <c r="D64" s="15" t="s">
        <v>7</v>
      </c>
      <c r="E64" s="15" t="s">
        <v>7</v>
      </c>
      <c r="F64" s="15" t="s">
        <v>7</v>
      </c>
      <c r="G64" s="15" t="s">
        <v>7</v>
      </c>
      <c r="H64" s="15" t="s">
        <v>7</v>
      </c>
      <c r="I64" s="15" t="s">
        <v>7</v>
      </c>
      <c r="J64" s="15" t="s">
        <v>7</v>
      </c>
      <c r="K64" s="78" t="s">
        <v>7</v>
      </c>
      <c r="L64" s="15" t="s">
        <v>7</v>
      </c>
      <c r="M64" s="15" t="s">
        <v>7</v>
      </c>
      <c r="N64" s="15" t="s">
        <v>7</v>
      </c>
      <c r="O64" s="15" t="s">
        <v>7</v>
      </c>
      <c r="P64" s="15" t="s">
        <v>7</v>
      </c>
      <c r="Q64" s="15" t="s">
        <v>7</v>
      </c>
      <c r="R64" s="15" t="s">
        <v>7</v>
      </c>
    </row>
    <row r="65" spans="1:30" ht="16.5" thickBot="1" x14ac:dyDescent="0.3">
      <c r="A65" s="41">
        <v>14.8</v>
      </c>
      <c r="B65" s="41">
        <v>7.4</v>
      </c>
      <c r="C65" s="24"/>
      <c r="D65" s="23">
        <f t="shared" ref="D65:R65" si="26">1+D63</f>
        <v>27181</v>
      </c>
      <c r="E65" s="23">
        <f t="shared" si="26"/>
        <v>36621</v>
      </c>
      <c r="F65" s="23">
        <f t="shared" si="26"/>
        <v>46061</v>
      </c>
      <c r="G65" s="23">
        <f t="shared" si="26"/>
        <v>55501</v>
      </c>
      <c r="H65" s="23">
        <f t="shared" si="26"/>
        <v>64941</v>
      </c>
      <c r="I65" s="23">
        <f t="shared" si="26"/>
        <v>74381</v>
      </c>
      <c r="J65" s="23">
        <f t="shared" si="26"/>
        <v>83821</v>
      </c>
      <c r="K65" s="74">
        <f t="shared" si="26"/>
        <v>93261</v>
      </c>
      <c r="L65" s="55">
        <f t="shared" si="26"/>
        <v>102701</v>
      </c>
      <c r="M65" s="55">
        <f t="shared" si="26"/>
        <v>112141</v>
      </c>
      <c r="N65" s="55">
        <f t="shared" si="26"/>
        <v>121581</v>
      </c>
      <c r="O65" s="55">
        <f t="shared" si="26"/>
        <v>131021</v>
      </c>
      <c r="P65" s="55">
        <f t="shared" si="26"/>
        <v>140461</v>
      </c>
      <c r="Q65" s="55">
        <f t="shared" si="26"/>
        <v>149901</v>
      </c>
      <c r="R65" s="55">
        <f t="shared" si="26"/>
        <v>159341</v>
      </c>
      <c r="Z65" s="27"/>
    </row>
    <row r="66" spans="1:30" ht="16.5" thickBot="1" x14ac:dyDescent="0.3">
      <c r="A66" s="41"/>
      <c r="B66" s="41"/>
      <c r="C66" s="58" t="s">
        <v>27</v>
      </c>
      <c r="D66" s="23"/>
      <c r="E66" s="23"/>
      <c r="F66" s="23"/>
      <c r="G66" s="23"/>
      <c r="H66" s="23"/>
      <c r="I66" s="23"/>
      <c r="J66" s="70"/>
      <c r="K66" s="49">
        <v>95103.320999999996</v>
      </c>
      <c r="L66" s="55"/>
      <c r="M66" s="55"/>
      <c r="N66" s="55"/>
      <c r="O66" s="55"/>
      <c r="P66" s="55"/>
      <c r="Q66" s="55"/>
      <c r="R66" s="55"/>
      <c r="Y66" s="67"/>
      <c r="Z66" s="67"/>
      <c r="AA66" s="67"/>
      <c r="AB66" s="67"/>
      <c r="AC66" s="67"/>
      <c r="AD66" s="68"/>
    </row>
    <row r="67" spans="1:30" x14ac:dyDescent="0.25">
      <c r="A67" s="15"/>
      <c r="B67" s="15"/>
      <c r="C67" s="45"/>
      <c r="D67" s="46">
        <f t="shared" ref="D67:R67" si="27">ROUND(2.15*D22,0)</f>
        <v>29219</v>
      </c>
      <c r="E67" s="46">
        <f t="shared" si="27"/>
        <v>39367</v>
      </c>
      <c r="F67" s="46">
        <f t="shared" si="27"/>
        <v>49515</v>
      </c>
      <c r="G67" s="46">
        <f t="shared" si="27"/>
        <v>59663</v>
      </c>
      <c r="H67" s="46">
        <f t="shared" si="27"/>
        <v>69811</v>
      </c>
      <c r="I67" s="46">
        <f t="shared" si="27"/>
        <v>79959</v>
      </c>
      <c r="J67" s="74">
        <f t="shared" si="27"/>
        <v>90107</v>
      </c>
      <c r="K67" s="55">
        <f t="shared" si="27"/>
        <v>100255</v>
      </c>
      <c r="L67" s="55">
        <f t="shared" si="27"/>
        <v>110403</v>
      </c>
      <c r="M67" s="55">
        <f t="shared" si="27"/>
        <v>120551</v>
      </c>
      <c r="N67" s="55">
        <f t="shared" si="27"/>
        <v>130699</v>
      </c>
      <c r="O67" s="55">
        <f t="shared" si="27"/>
        <v>140847</v>
      </c>
      <c r="P67" s="55">
        <f t="shared" si="27"/>
        <v>150995</v>
      </c>
      <c r="Q67" s="55">
        <f t="shared" si="27"/>
        <v>161143</v>
      </c>
      <c r="R67" s="55">
        <f t="shared" si="27"/>
        <v>171291</v>
      </c>
      <c r="Y67" s="67"/>
      <c r="Z67" s="67"/>
      <c r="AA67" s="67"/>
      <c r="AB67" s="67"/>
      <c r="AC67" s="67"/>
      <c r="AD67" s="68"/>
    </row>
    <row r="68" spans="1:30" x14ac:dyDescent="0.25">
      <c r="A68" s="15" t="s">
        <v>7</v>
      </c>
      <c r="B68" s="21" t="s">
        <v>7</v>
      </c>
      <c r="D68" s="15" t="s">
        <v>7</v>
      </c>
      <c r="E68" s="15" t="s">
        <v>7</v>
      </c>
      <c r="F68" s="15" t="s">
        <v>7</v>
      </c>
      <c r="G68" s="15" t="s">
        <v>7</v>
      </c>
      <c r="H68" s="15" t="s">
        <v>7</v>
      </c>
      <c r="I68" s="15" t="s">
        <v>7</v>
      </c>
      <c r="J68" s="78" t="s">
        <v>7</v>
      </c>
      <c r="K68" s="15" t="s">
        <v>7</v>
      </c>
      <c r="L68" s="15" t="s">
        <v>7</v>
      </c>
      <c r="M68" s="15" t="s">
        <v>7</v>
      </c>
      <c r="N68" s="15" t="s">
        <v>7</v>
      </c>
      <c r="O68" s="15" t="s">
        <v>7</v>
      </c>
      <c r="P68" s="15" t="s">
        <v>7</v>
      </c>
      <c r="Q68" s="15" t="s">
        <v>7</v>
      </c>
      <c r="R68" s="15" t="s">
        <v>7</v>
      </c>
    </row>
    <row r="69" spans="1:30" ht="16.5" thickBot="1" x14ac:dyDescent="0.3">
      <c r="A69" s="41">
        <v>15.8</v>
      </c>
      <c r="B69" s="41">
        <v>7.9</v>
      </c>
      <c r="C69" s="24"/>
      <c r="D69" s="23">
        <f t="shared" ref="D69:I69" si="28">1+D67</f>
        <v>29220</v>
      </c>
      <c r="E69" s="23">
        <f t="shared" si="28"/>
        <v>39368</v>
      </c>
      <c r="F69" s="23">
        <f t="shared" si="28"/>
        <v>49516</v>
      </c>
      <c r="G69" s="23">
        <f t="shared" si="28"/>
        <v>59664</v>
      </c>
      <c r="H69" s="23">
        <f t="shared" si="28"/>
        <v>69812</v>
      </c>
      <c r="I69" s="23">
        <f t="shared" si="28"/>
        <v>79960</v>
      </c>
      <c r="J69" s="74">
        <f t="shared" ref="J69:R69" si="29">1+J67</f>
        <v>90108</v>
      </c>
      <c r="K69" s="55">
        <f t="shared" si="29"/>
        <v>100256</v>
      </c>
      <c r="L69" s="55">
        <f t="shared" si="29"/>
        <v>110404</v>
      </c>
      <c r="M69" s="55">
        <f t="shared" si="29"/>
        <v>120552</v>
      </c>
      <c r="N69" s="55">
        <f t="shared" si="29"/>
        <v>130700</v>
      </c>
      <c r="O69" s="55">
        <f t="shared" si="29"/>
        <v>140848</v>
      </c>
      <c r="P69" s="55">
        <f t="shared" si="29"/>
        <v>150996</v>
      </c>
      <c r="Q69" s="55">
        <f t="shared" si="29"/>
        <v>161144</v>
      </c>
      <c r="R69" s="55">
        <f t="shared" si="29"/>
        <v>171292</v>
      </c>
    </row>
    <row r="70" spans="1:30" ht="16.5" thickBot="1" x14ac:dyDescent="0.3">
      <c r="A70" s="41"/>
      <c r="B70" s="41"/>
      <c r="C70" s="58" t="s">
        <v>27</v>
      </c>
      <c r="D70" s="23"/>
      <c r="E70" s="23"/>
      <c r="F70" s="23"/>
      <c r="G70" s="23"/>
      <c r="H70" s="23"/>
      <c r="I70" s="23"/>
      <c r="J70" s="49">
        <v>93035.857499999998</v>
      </c>
      <c r="K70" s="55"/>
      <c r="L70" s="55"/>
      <c r="M70" s="55"/>
      <c r="N70" s="55"/>
      <c r="O70" s="55"/>
      <c r="P70" s="55"/>
      <c r="Q70" s="55"/>
      <c r="R70" s="55"/>
    </row>
    <row r="71" spans="1:30" x14ac:dyDescent="0.25">
      <c r="A71" s="15"/>
      <c r="B71" s="15"/>
      <c r="C71" s="45"/>
      <c r="D71" s="46">
        <f t="shared" ref="D71:R71" si="30">ROUND(2.3*D22,0)</f>
        <v>31257</v>
      </c>
      <c r="E71" s="46">
        <f t="shared" si="30"/>
        <v>42113</v>
      </c>
      <c r="F71" s="46">
        <f t="shared" si="30"/>
        <v>52969</v>
      </c>
      <c r="G71" s="46">
        <f t="shared" si="30"/>
        <v>63825</v>
      </c>
      <c r="H71" s="73">
        <f t="shared" si="30"/>
        <v>74681</v>
      </c>
      <c r="I71" s="73">
        <f t="shared" si="30"/>
        <v>85537</v>
      </c>
      <c r="J71" s="55">
        <f t="shared" si="30"/>
        <v>96393</v>
      </c>
      <c r="K71" s="55">
        <f t="shared" si="30"/>
        <v>107249</v>
      </c>
      <c r="L71" s="55">
        <f t="shared" si="30"/>
        <v>118105</v>
      </c>
      <c r="M71" s="55">
        <f t="shared" si="30"/>
        <v>128961</v>
      </c>
      <c r="N71" s="55">
        <f t="shared" si="30"/>
        <v>139817</v>
      </c>
      <c r="O71" s="55">
        <f t="shared" si="30"/>
        <v>150673</v>
      </c>
      <c r="P71" s="55">
        <f t="shared" si="30"/>
        <v>161529</v>
      </c>
      <c r="Q71" s="55">
        <f t="shared" si="30"/>
        <v>172385</v>
      </c>
      <c r="R71" s="55">
        <f t="shared" si="30"/>
        <v>183241</v>
      </c>
    </row>
    <row r="72" spans="1:30" x14ac:dyDescent="0.25">
      <c r="A72" s="15" t="s">
        <v>7</v>
      </c>
      <c r="B72" s="21" t="s">
        <v>7</v>
      </c>
      <c r="C72" s="45"/>
      <c r="D72" s="15" t="s">
        <v>7</v>
      </c>
      <c r="E72" s="15" t="s">
        <v>7</v>
      </c>
      <c r="F72" s="15" t="s">
        <v>7</v>
      </c>
      <c r="G72" s="15" t="s">
        <v>7</v>
      </c>
      <c r="H72" s="79" t="s">
        <v>7</v>
      </c>
      <c r="I72" s="79" t="s">
        <v>7</v>
      </c>
      <c r="J72" s="15" t="s">
        <v>7</v>
      </c>
      <c r="K72" s="15" t="s">
        <v>7</v>
      </c>
      <c r="L72" s="15" t="s">
        <v>7</v>
      </c>
      <c r="M72" s="15" t="s">
        <v>7</v>
      </c>
      <c r="N72" s="15" t="s">
        <v>7</v>
      </c>
      <c r="O72" s="15" t="s">
        <v>7</v>
      </c>
      <c r="P72" s="15" t="s">
        <v>7</v>
      </c>
      <c r="Q72" s="15" t="s">
        <v>7</v>
      </c>
      <c r="R72" s="15" t="s">
        <v>7</v>
      </c>
    </row>
    <row r="73" spans="1:30" ht="16.5" thickBot="1" x14ac:dyDescent="0.3">
      <c r="A73" s="41">
        <v>16.8</v>
      </c>
      <c r="B73" s="41">
        <v>8.4</v>
      </c>
      <c r="C73" s="45"/>
      <c r="D73" s="23">
        <f t="shared" ref="D73:R73" si="31">1+D71</f>
        <v>31258</v>
      </c>
      <c r="E73" s="23">
        <f t="shared" si="31"/>
        <v>42114</v>
      </c>
      <c r="F73" s="23">
        <f t="shared" si="31"/>
        <v>52970</v>
      </c>
      <c r="G73" s="23">
        <f t="shared" si="31"/>
        <v>63826</v>
      </c>
      <c r="H73" s="73">
        <f t="shared" si="31"/>
        <v>74682</v>
      </c>
      <c r="I73" s="73">
        <f t="shared" si="31"/>
        <v>85538</v>
      </c>
      <c r="J73" s="55">
        <f t="shared" si="31"/>
        <v>96394</v>
      </c>
      <c r="K73" s="55">
        <f t="shared" si="31"/>
        <v>107250</v>
      </c>
      <c r="L73" s="55">
        <f t="shared" si="31"/>
        <v>118106</v>
      </c>
      <c r="M73" s="55">
        <f t="shared" si="31"/>
        <v>128962</v>
      </c>
      <c r="N73" s="55">
        <f t="shared" si="31"/>
        <v>139818</v>
      </c>
      <c r="O73" s="55">
        <f t="shared" si="31"/>
        <v>150674</v>
      </c>
      <c r="P73" s="55">
        <f t="shared" si="31"/>
        <v>161530</v>
      </c>
      <c r="Q73" s="55">
        <f t="shared" si="31"/>
        <v>172386</v>
      </c>
      <c r="R73" s="55">
        <f t="shared" si="31"/>
        <v>183242</v>
      </c>
    </row>
    <row r="74" spans="1:30" ht="16.5" thickBot="1" x14ac:dyDescent="0.3">
      <c r="A74" s="15"/>
      <c r="B74" s="15"/>
      <c r="C74" s="58" t="s">
        <v>27</v>
      </c>
      <c r="D74" s="49">
        <v>35836.034</v>
      </c>
      <c r="E74" s="49">
        <v>46862.506000000001</v>
      </c>
      <c r="F74" s="49">
        <v>57888.978000000003</v>
      </c>
      <c r="G74" s="49">
        <v>68915.45</v>
      </c>
      <c r="H74" s="49">
        <v>79941.922000000006</v>
      </c>
      <c r="I74" s="49">
        <v>90968.394</v>
      </c>
      <c r="J74" s="54"/>
      <c r="K74" s="54"/>
      <c r="L74" s="54"/>
      <c r="M74" s="54"/>
      <c r="N74" s="54"/>
      <c r="O74" s="54"/>
      <c r="P74" s="54"/>
      <c r="Q74" s="54"/>
      <c r="R74" s="54"/>
    </row>
    <row r="75" spans="1:30" x14ac:dyDescent="0.25">
      <c r="A75" s="15" t="s">
        <v>7</v>
      </c>
      <c r="B75" s="21" t="s">
        <v>7</v>
      </c>
      <c r="D75" s="15" t="s">
        <v>7</v>
      </c>
      <c r="E75" s="15" t="s">
        <v>42</v>
      </c>
      <c r="F75" s="15" t="s">
        <v>7</v>
      </c>
      <c r="G75" s="15" t="s">
        <v>7</v>
      </c>
      <c r="H75" s="15" t="s">
        <v>7</v>
      </c>
      <c r="I75" s="15" t="s">
        <v>7</v>
      </c>
      <c r="J75" s="15" t="s">
        <v>7</v>
      </c>
      <c r="K75" s="15" t="s">
        <v>7</v>
      </c>
      <c r="L75" s="15" t="s">
        <v>7</v>
      </c>
      <c r="M75" s="15" t="s">
        <v>7</v>
      </c>
      <c r="N75" s="15" t="s">
        <v>7</v>
      </c>
      <c r="O75" s="15" t="s">
        <v>7</v>
      </c>
      <c r="P75" s="15" t="s">
        <v>7</v>
      </c>
      <c r="Q75" s="15" t="s">
        <v>7</v>
      </c>
      <c r="R75" s="15" t="s">
        <v>7</v>
      </c>
    </row>
    <row r="76" spans="1:30" x14ac:dyDescent="0.25">
      <c r="A76" s="26" t="s">
        <v>16</v>
      </c>
      <c r="M76" s="72">
        <v>2022</v>
      </c>
      <c r="N76" s="65" t="s">
        <v>44</v>
      </c>
      <c r="O76" s="65"/>
      <c r="P76" s="65"/>
      <c r="Q76" s="65" t="s">
        <v>45</v>
      </c>
      <c r="R76" s="66"/>
    </row>
    <row r="77" spans="1:30" ht="16.5" customHeight="1" x14ac:dyDescent="0.45">
      <c r="A77" s="37" t="s">
        <v>17</v>
      </c>
      <c r="B77" s="37"/>
      <c r="C77" s="37"/>
      <c r="D77" s="37"/>
      <c r="E77" s="37"/>
      <c r="H77" s="35"/>
      <c r="M77" s="65" t="s">
        <v>40</v>
      </c>
      <c r="N77" s="65" t="s">
        <v>41</v>
      </c>
      <c r="O77" s="65"/>
      <c r="P77" s="65"/>
      <c r="Q77" s="65"/>
      <c r="R77" s="65"/>
    </row>
    <row r="78" spans="1:30" ht="16.5" thickBot="1" x14ac:dyDescent="0.3">
      <c r="A78" t="s">
        <v>21</v>
      </c>
      <c r="R78" s="36"/>
    </row>
    <row r="79" spans="1:30" ht="16.5" thickBot="1" x14ac:dyDescent="0.3">
      <c r="A79" s="50" t="s">
        <v>23</v>
      </c>
      <c r="B79" s="51" t="s">
        <v>24</v>
      </c>
      <c r="D79" s="3"/>
      <c r="E79" s="3"/>
      <c r="F79" s="3"/>
      <c r="G79" s="3"/>
      <c r="H79" s="3"/>
      <c r="I79" s="3"/>
      <c r="J79" s="3"/>
      <c r="K79" s="3"/>
      <c r="L79" s="3"/>
      <c r="M79" s="3"/>
      <c r="N79" s="3"/>
      <c r="O79" s="3"/>
      <c r="P79" s="3"/>
      <c r="Q79" s="3"/>
      <c r="R79" s="2"/>
      <c r="S79" s="2"/>
      <c r="T79" s="2"/>
      <c r="U79" s="2"/>
      <c r="V79" s="2"/>
      <c r="W79" s="2"/>
      <c r="X79" s="2"/>
    </row>
    <row r="80" spans="1:30" x14ac:dyDescent="0.25">
      <c r="A80" s="52"/>
      <c r="B80" s="51"/>
      <c r="D80" s="3"/>
      <c r="E80" s="53"/>
      <c r="F80" s="3"/>
      <c r="G80" s="3"/>
      <c r="H80" s="3"/>
      <c r="I80" s="3"/>
      <c r="J80" s="3"/>
      <c r="K80" s="3"/>
      <c r="L80" s="3"/>
      <c r="M80" s="3"/>
      <c r="N80" s="3"/>
      <c r="O80" s="3"/>
      <c r="P80" s="3"/>
      <c r="Q80" s="3"/>
      <c r="R80" s="2"/>
      <c r="S80" s="2"/>
      <c r="T80" s="2"/>
      <c r="U80" s="2"/>
      <c r="V80" s="2"/>
      <c r="W80" s="2"/>
      <c r="X80" s="2"/>
    </row>
    <row r="81" spans="1:24" ht="15.75" customHeight="1" x14ac:dyDescent="0.25">
      <c r="A81" s="83" t="s">
        <v>48</v>
      </c>
      <c r="B81" s="83"/>
      <c r="C81" s="83"/>
      <c r="D81" s="83"/>
      <c r="E81" s="83"/>
      <c r="F81" s="83"/>
      <c r="G81" s="83"/>
      <c r="H81" s="83"/>
      <c r="I81" s="83"/>
      <c r="J81" s="83"/>
      <c r="K81" s="83"/>
      <c r="L81" s="83"/>
      <c r="M81" s="83"/>
      <c r="N81" s="83"/>
      <c r="O81" s="83"/>
      <c r="P81" s="83"/>
      <c r="Q81" s="83"/>
      <c r="R81" s="83"/>
      <c r="S81" s="2"/>
      <c r="T81" s="2"/>
      <c r="U81" s="2"/>
      <c r="V81" s="2"/>
      <c r="W81" s="2"/>
      <c r="X81" s="2"/>
    </row>
    <row r="82" spans="1:24" x14ac:dyDescent="0.25">
      <c r="A82" s="83"/>
      <c r="B82" s="83"/>
      <c r="C82" s="83"/>
      <c r="D82" s="83"/>
      <c r="E82" s="83"/>
      <c r="F82" s="83"/>
      <c r="G82" s="83"/>
      <c r="H82" s="83"/>
      <c r="I82" s="83"/>
      <c r="J82" s="83"/>
      <c r="K82" s="83"/>
      <c r="L82" s="83"/>
      <c r="M82" s="83"/>
      <c r="N82" s="83"/>
      <c r="O82" s="83"/>
      <c r="P82" s="83"/>
      <c r="Q82" s="83"/>
      <c r="R82" s="83"/>
      <c r="S82" s="2"/>
      <c r="T82" s="2"/>
      <c r="U82" s="2"/>
      <c r="V82" s="2"/>
      <c r="W82" s="2"/>
      <c r="X82" s="2"/>
    </row>
    <row r="83" spans="1:24" ht="84" customHeight="1" x14ac:dyDescent="0.25">
      <c r="A83" s="83"/>
      <c r="B83" s="83"/>
      <c r="C83" s="83"/>
      <c r="D83" s="83"/>
      <c r="E83" s="83"/>
      <c r="F83" s="83"/>
      <c r="G83" s="83"/>
      <c r="H83" s="83"/>
      <c r="I83" s="83"/>
      <c r="J83" s="83"/>
      <c r="K83" s="83"/>
      <c r="L83" s="83"/>
      <c r="M83" s="83"/>
      <c r="N83" s="83"/>
      <c r="O83" s="83"/>
      <c r="P83" s="83"/>
      <c r="Q83" s="83"/>
      <c r="R83" s="83"/>
      <c r="S83" s="2"/>
      <c r="T83" s="2"/>
      <c r="U83" s="2"/>
      <c r="V83" s="2"/>
      <c r="W83" s="2"/>
      <c r="X83" s="2"/>
    </row>
    <row r="84" spans="1:24" x14ac:dyDescent="0.25">
      <c r="A84" s="2"/>
      <c r="D84" s="3"/>
      <c r="E84" s="3"/>
      <c r="F84" s="3"/>
      <c r="G84" s="3"/>
      <c r="H84" s="3"/>
      <c r="I84" s="3"/>
      <c r="J84" s="3"/>
      <c r="K84" s="3"/>
      <c r="L84" s="3"/>
      <c r="M84" s="3"/>
      <c r="N84" s="3"/>
      <c r="O84" s="3"/>
      <c r="P84" s="3"/>
      <c r="Q84" s="3"/>
      <c r="R84" s="2"/>
      <c r="S84" s="2"/>
      <c r="T84" s="2"/>
      <c r="U84" s="2"/>
      <c r="V84" s="2"/>
      <c r="W84" s="2"/>
      <c r="X84" s="2"/>
    </row>
    <row r="85" spans="1:24" x14ac:dyDescent="0.25">
      <c r="A85" s="1"/>
      <c r="D85" s="1"/>
      <c r="E85" s="1"/>
      <c r="F85" s="1"/>
      <c r="G85" s="1"/>
      <c r="H85" s="1"/>
      <c r="I85" s="1"/>
      <c r="J85" s="1"/>
      <c r="K85" s="1"/>
      <c r="L85" s="1"/>
      <c r="M85" s="1"/>
      <c r="N85" s="1"/>
      <c r="O85" s="1"/>
      <c r="P85" s="1"/>
      <c r="Q85" s="1"/>
      <c r="R85" s="2"/>
      <c r="S85" s="2"/>
      <c r="T85" s="2"/>
      <c r="U85" s="2"/>
      <c r="V85" s="2"/>
      <c r="W85" s="2"/>
      <c r="X85" s="2"/>
    </row>
    <row r="86" spans="1:24" x14ac:dyDescent="0.25">
      <c r="A86" s="1"/>
      <c r="D86" s="3"/>
      <c r="E86" s="3"/>
      <c r="F86" s="3"/>
      <c r="G86" s="3"/>
      <c r="H86" s="3"/>
      <c r="I86" s="3"/>
      <c r="J86" s="3"/>
      <c r="K86" s="3"/>
      <c r="L86" s="3"/>
      <c r="M86" s="3"/>
      <c r="N86" s="3"/>
      <c r="O86" s="3"/>
      <c r="P86" s="3"/>
      <c r="Q86" s="3"/>
      <c r="R86" s="2"/>
      <c r="S86" s="2"/>
      <c r="T86" s="2"/>
      <c r="U86" s="2"/>
      <c r="V86" s="2"/>
      <c r="W86" s="2"/>
      <c r="X86" s="2"/>
    </row>
    <row r="87" spans="1:24" x14ac:dyDescent="0.25">
      <c r="A87" s="2"/>
      <c r="D87" s="3"/>
      <c r="E87" s="3"/>
      <c r="F87" s="3"/>
      <c r="G87" s="3"/>
      <c r="H87" s="3"/>
      <c r="I87" s="3"/>
      <c r="J87" s="3"/>
      <c r="K87" s="3"/>
      <c r="L87" s="3"/>
      <c r="M87" s="3"/>
      <c r="N87" s="3"/>
      <c r="O87" s="3"/>
      <c r="P87" s="3"/>
      <c r="Q87" s="3"/>
      <c r="R87" s="2"/>
      <c r="S87" s="2"/>
      <c r="T87" s="2"/>
      <c r="U87" s="2"/>
      <c r="V87" s="2"/>
      <c r="W87" s="2"/>
      <c r="X87" s="2"/>
    </row>
    <row r="88" spans="1:24" x14ac:dyDescent="0.25">
      <c r="A88" s="1"/>
      <c r="D88" s="1"/>
      <c r="E88" s="1"/>
      <c r="F88" s="1"/>
      <c r="G88" s="1"/>
      <c r="H88" s="1"/>
      <c r="I88" s="1"/>
      <c r="J88" s="1"/>
      <c r="K88" s="1"/>
      <c r="L88" s="1"/>
      <c r="M88" s="1"/>
      <c r="N88" s="1"/>
      <c r="O88" s="1"/>
      <c r="P88" s="1"/>
      <c r="Q88" s="1"/>
      <c r="R88" s="2"/>
      <c r="S88" s="2"/>
      <c r="T88" s="2"/>
      <c r="U88" s="2"/>
      <c r="V88" s="2"/>
      <c r="W88" s="2"/>
      <c r="X88" s="2"/>
    </row>
    <row r="89" spans="1:24" x14ac:dyDescent="0.25">
      <c r="A89" s="1"/>
      <c r="D89" s="3"/>
      <c r="E89" s="3"/>
      <c r="F89" s="3"/>
      <c r="G89" s="3"/>
      <c r="H89" s="3"/>
      <c r="I89" s="3"/>
      <c r="J89" s="3"/>
      <c r="K89" s="3"/>
      <c r="L89" s="3"/>
      <c r="M89" s="3"/>
      <c r="N89" s="3"/>
      <c r="O89" s="3"/>
      <c r="P89" s="3"/>
      <c r="Q89" s="3"/>
      <c r="R89" s="2"/>
      <c r="S89" s="2"/>
      <c r="T89" s="2"/>
      <c r="U89" s="2"/>
      <c r="V89" s="2"/>
      <c r="W89" s="2"/>
      <c r="X89" s="2"/>
    </row>
    <row r="90" spans="1:24" x14ac:dyDescent="0.25">
      <c r="A90" s="2"/>
      <c r="D90" s="3"/>
      <c r="E90" s="3"/>
      <c r="F90" s="3"/>
      <c r="G90" s="3"/>
      <c r="H90" s="3"/>
      <c r="I90" s="3"/>
      <c r="J90" s="3"/>
      <c r="K90" s="3"/>
      <c r="L90" s="3"/>
      <c r="M90" s="3"/>
      <c r="N90" s="3"/>
      <c r="O90" s="3"/>
      <c r="P90" s="3"/>
      <c r="Q90" s="3"/>
      <c r="R90" s="2"/>
      <c r="S90" s="2"/>
      <c r="T90" s="2"/>
      <c r="U90" s="2"/>
      <c r="V90" s="2"/>
      <c r="W90" s="2"/>
      <c r="X90" s="2"/>
    </row>
    <row r="91" spans="1:24" x14ac:dyDescent="0.25">
      <c r="A91" s="1"/>
      <c r="D91" s="1"/>
      <c r="E91" s="1"/>
      <c r="F91" s="1"/>
      <c r="G91" s="1"/>
      <c r="H91" s="1"/>
      <c r="I91" s="1"/>
      <c r="J91" s="1"/>
      <c r="K91" s="1"/>
      <c r="L91" s="1"/>
      <c r="M91" s="1"/>
      <c r="N91" s="1"/>
      <c r="O91" s="1"/>
      <c r="P91" s="1"/>
      <c r="Q91" s="1"/>
      <c r="R91" s="2"/>
      <c r="S91" s="2"/>
      <c r="T91" s="2"/>
      <c r="U91" s="2"/>
      <c r="V91" s="2"/>
      <c r="W91" s="2"/>
      <c r="X91" s="2"/>
    </row>
    <row r="92" spans="1:24" x14ac:dyDescent="0.25">
      <c r="A92" s="1"/>
      <c r="D92" s="3"/>
      <c r="E92" s="3"/>
      <c r="F92" s="3"/>
      <c r="G92" s="3"/>
      <c r="H92" s="3"/>
      <c r="I92" s="3"/>
      <c r="J92" s="3"/>
      <c r="K92" s="3"/>
      <c r="L92" s="3"/>
      <c r="M92" s="3"/>
      <c r="N92" s="3"/>
      <c r="O92" s="3"/>
      <c r="P92" s="3"/>
      <c r="Q92" s="3"/>
      <c r="R92" s="2"/>
      <c r="S92" s="2"/>
      <c r="T92" s="2"/>
      <c r="U92" s="2"/>
      <c r="V92" s="2"/>
      <c r="W92" s="2"/>
      <c r="X92" s="2"/>
    </row>
    <row r="93" spans="1:24" x14ac:dyDescent="0.25">
      <c r="A93" s="2"/>
      <c r="D93" s="3"/>
      <c r="E93" s="3"/>
      <c r="F93" s="3"/>
      <c r="G93" s="3"/>
      <c r="H93" s="3"/>
      <c r="I93" s="3"/>
      <c r="J93" s="3"/>
      <c r="K93" s="3"/>
      <c r="L93" s="3"/>
      <c r="M93" s="3"/>
      <c r="N93" s="3"/>
      <c r="O93" s="3"/>
      <c r="P93" s="3"/>
      <c r="Q93" s="3"/>
      <c r="R93" s="2"/>
      <c r="S93" s="2"/>
      <c r="T93" s="2"/>
      <c r="U93" s="2"/>
      <c r="V93" s="2"/>
      <c r="W93" s="2"/>
      <c r="X93" s="2"/>
    </row>
    <row r="94" spans="1:24" x14ac:dyDescent="0.25">
      <c r="A94" s="1"/>
      <c r="D94" s="1"/>
      <c r="E94" s="1"/>
      <c r="F94" s="1"/>
      <c r="G94" s="1"/>
      <c r="H94" s="1"/>
      <c r="I94" s="1"/>
      <c r="J94" s="1"/>
      <c r="K94" s="1"/>
      <c r="L94" s="1"/>
      <c r="M94" s="1"/>
      <c r="N94" s="1"/>
      <c r="O94" s="1"/>
      <c r="P94" s="1"/>
      <c r="Q94" s="1"/>
      <c r="R94" s="2"/>
      <c r="S94" s="2"/>
      <c r="T94" s="2"/>
      <c r="U94" s="2"/>
      <c r="V94" s="2"/>
      <c r="W94" s="2"/>
      <c r="X94" s="2"/>
    </row>
    <row r="95" spans="1:24" x14ac:dyDescent="0.25">
      <c r="A95" s="1"/>
      <c r="D95" s="3"/>
      <c r="E95" s="3"/>
      <c r="F95" s="3"/>
      <c r="G95" s="3"/>
      <c r="H95" s="3"/>
      <c r="I95" s="3"/>
      <c r="J95" s="3"/>
      <c r="K95" s="3"/>
      <c r="L95" s="3"/>
      <c r="M95" s="3"/>
      <c r="N95" s="3"/>
      <c r="O95" s="3"/>
      <c r="P95" s="3"/>
      <c r="Q95" s="3"/>
      <c r="R95" s="2"/>
      <c r="S95" s="2"/>
      <c r="T95" s="2"/>
      <c r="U95" s="2"/>
      <c r="V95" s="2"/>
      <c r="W95" s="2"/>
      <c r="X95" s="2"/>
    </row>
    <row r="96" spans="1:24" x14ac:dyDescent="0.25">
      <c r="A96" s="2"/>
      <c r="D96" s="3"/>
      <c r="E96" s="3"/>
      <c r="F96" s="3"/>
      <c r="G96" s="3"/>
      <c r="H96" s="3"/>
      <c r="I96" s="3"/>
      <c r="J96" s="3"/>
      <c r="K96" s="3"/>
      <c r="L96" s="3"/>
      <c r="M96" s="3"/>
      <c r="N96" s="3"/>
      <c r="O96" s="3"/>
      <c r="P96" s="3"/>
      <c r="Q96" s="3"/>
      <c r="R96" s="2"/>
      <c r="S96" s="2"/>
      <c r="T96" s="2"/>
      <c r="U96" s="2"/>
      <c r="V96" s="2"/>
      <c r="W96" s="2"/>
      <c r="X96" s="2"/>
    </row>
    <row r="97" spans="1:24" x14ac:dyDescent="0.25">
      <c r="A97" s="1"/>
      <c r="D97" s="1"/>
      <c r="E97" s="1"/>
      <c r="F97" s="1"/>
      <c r="G97" s="1"/>
      <c r="H97" s="1"/>
      <c r="I97" s="1"/>
      <c r="J97" s="1"/>
      <c r="K97" s="1"/>
      <c r="L97" s="1"/>
      <c r="M97" s="1"/>
      <c r="N97" s="1"/>
      <c r="O97" s="1"/>
      <c r="P97" s="1"/>
      <c r="Q97" s="1"/>
      <c r="R97" s="2"/>
      <c r="S97" s="2"/>
      <c r="T97" s="2"/>
      <c r="U97" s="2"/>
      <c r="V97" s="2"/>
      <c r="W97" s="2"/>
      <c r="X97" s="2"/>
    </row>
    <row r="98" spans="1:24" x14ac:dyDescent="0.25">
      <c r="A98" s="1"/>
      <c r="D98" s="3"/>
      <c r="E98" s="3"/>
      <c r="F98" s="3"/>
      <c r="G98" s="3"/>
      <c r="H98" s="3"/>
      <c r="I98" s="3"/>
      <c r="J98" s="3"/>
      <c r="K98" s="3"/>
      <c r="L98" s="3"/>
      <c r="M98" s="3"/>
      <c r="N98" s="3"/>
      <c r="O98" s="3"/>
      <c r="P98" s="3"/>
      <c r="Q98" s="3"/>
      <c r="S98" s="2"/>
      <c r="T98" s="2"/>
      <c r="U98" s="2"/>
      <c r="V98" s="2"/>
      <c r="W98" s="2"/>
      <c r="X98" s="2"/>
    </row>
    <row r="99" spans="1:24" x14ac:dyDescent="0.25">
      <c r="A99" s="2"/>
      <c r="D99" s="3"/>
      <c r="E99" s="3"/>
      <c r="F99" s="3"/>
      <c r="G99" s="3"/>
      <c r="H99" s="3"/>
      <c r="I99" s="3"/>
      <c r="J99" s="3"/>
      <c r="K99" s="3"/>
      <c r="L99" s="3"/>
      <c r="M99" s="3"/>
      <c r="N99" s="3"/>
      <c r="O99" s="3"/>
      <c r="P99" s="3"/>
      <c r="Q99" s="3"/>
      <c r="R99" s="2"/>
      <c r="S99" s="2"/>
      <c r="T99" s="2"/>
      <c r="U99" s="2"/>
      <c r="V99" s="2"/>
      <c r="W99" s="2"/>
      <c r="X99" s="2"/>
    </row>
    <row r="100" spans="1:24" x14ac:dyDescent="0.25">
      <c r="A100" s="1"/>
      <c r="D100" s="1"/>
      <c r="E100" s="1"/>
      <c r="F100" s="1"/>
      <c r="G100" s="1"/>
      <c r="H100" s="1"/>
      <c r="I100" s="1"/>
      <c r="J100" s="1"/>
      <c r="K100" s="1"/>
      <c r="L100" s="1"/>
      <c r="M100" s="1"/>
      <c r="N100" s="1"/>
      <c r="O100" s="1"/>
      <c r="P100" s="1"/>
      <c r="Q100" s="1"/>
      <c r="R100" s="2"/>
      <c r="S100" s="2"/>
      <c r="T100" s="2"/>
      <c r="U100" s="2"/>
      <c r="V100" s="2"/>
      <c r="W100" s="2"/>
      <c r="X100" s="2"/>
    </row>
    <row r="101" spans="1:24" x14ac:dyDescent="0.25">
      <c r="A101" s="1"/>
      <c r="D101" s="3"/>
      <c r="E101" s="3"/>
      <c r="F101" s="3"/>
      <c r="G101" s="3"/>
      <c r="H101" s="3"/>
      <c r="I101" s="3"/>
      <c r="J101" s="3"/>
      <c r="K101" s="3"/>
      <c r="L101" s="3"/>
      <c r="M101" s="3"/>
      <c r="N101" s="3"/>
      <c r="O101" s="3"/>
      <c r="P101" s="3"/>
      <c r="Q101" s="3"/>
      <c r="R101" s="2"/>
      <c r="S101" s="2"/>
      <c r="T101" s="2"/>
      <c r="U101" s="2"/>
      <c r="V101" s="2"/>
      <c r="W101" s="2"/>
      <c r="X101" s="2"/>
    </row>
    <row r="102" spans="1:24" x14ac:dyDescent="0.25">
      <c r="A102" s="2"/>
      <c r="D102" s="3"/>
      <c r="E102" s="3"/>
      <c r="F102" s="3"/>
      <c r="G102" s="3"/>
      <c r="H102" s="3"/>
      <c r="I102" s="3"/>
      <c r="J102" s="3"/>
      <c r="K102" s="3"/>
      <c r="L102" s="3"/>
      <c r="M102" s="3"/>
      <c r="N102" s="3"/>
      <c r="O102" s="3"/>
      <c r="P102" s="3"/>
      <c r="Q102" s="3"/>
      <c r="R102" s="2"/>
      <c r="S102" s="2"/>
      <c r="T102" s="2"/>
      <c r="U102" s="2"/>
      <c r="V102" s="2"/>
      <c r="W102" s="2"/>
      <c r="X102" s="2"/>
    </row>
    <row r="103" spans="1:24" x14ac:dyDescent="0.25">
      <c r="A103" s="1"/>
      <c r="D103" s="1"/>
      <c r="E103" s="1"/>
      <c r="F103" s="1"/>
      <c r="G103" s="1"/>
      <c r="H103" s="1"/>
      <c r="I103" s="1"/>
      <c r="J103" s="1"/>
      <c r="K103" s="1"/>
      <c r="L103" s="1"/>
      <c r="M103" s="1"/>
      <c r="N103" s="1"/>
      <c r="O103" s="1"/>
      <c r="P103" s="1"/>
      <c r="Q103" s="1"/>
      <c r="R103" s="2"/>
      <c r="S103" s="2"/>
      <c r="T103" s="2"/>
      <c r="U103" s="2"/>
      <c r="V103" s="2"/>
      <c r="W103" s="2"/>
      <c r="X103" s="2"/>
    </row>
    <row r="104" spans="1:24" x14ac:dyDescent="0.25">
      <c r="A104" s="1"/>
      <c r="D104" s="3"/>
      <c r="E104" s="3"/>
      <c r="F104" s="3"/>
      <c r="G104" s="3"/>
      <c r="H104" s="3"/>
      <c r="I104" s="3"/>
      <c r="J104" s="3"/>
      <c r="K104" s="3"/>
      <c r="L104" s="3"/>
      <c r="M104" s="3"/>
      <c r="N104" s="3"/>
      <c r="O104" s="3"/>
      <c r="P104" s="3"/>
      <c r="Q104" s="3"/>
      <c r="R104" s="2"/>
      <c r="S104" s="2"/>
      <c r="T104" s="2"/>
      <c r="U104" s="2"/>
      <c r="V104" s="2"/>
      <c r="W104" s="2"/>
      <c r="X104" s="2"/>
    </row>
    <row r="105" spans="1:24" x14ac:dyDescent="0.25">
      <c r="A105" s="2"/>
      <c r="D105" s="3"/>
      <c r="E105" s="3"/>
      <c r="F105" s="3"/>
      <c r="G105" s="3"/>
      <c r="H105" s="3"/>
      <c r="I105" s="3"/>
      <c r="J105" s="3"/>
      <c r="K105" s="3"/>
      <c r="L105" s="3"/>
      <c r="M105" s="3"/>
      <c r="N105" s="3"/>
      <c r="O105" s="3"/>
      <c r="P105" s="3"/>
      <c r="Q105" s="3"/>
      <c r="R105" s="2"/>
    </row>
    <row r="106" spans="1:24" x14ac:dyDescent="0.25">
      <c r="A106" s="1"/>
      <c r="D106" s="1"/>
      <c r="E106" s="1"/>
      <c r="F106" s="1"/>
      <c r="G106" s="1"/>
      <c r="H106" s="1"/>
      <c r="I106" s="1"/>
      <c r="J106" s="1"/>
      <c r="K106" s="1"/>
      <c r="L106" s="1"/>
      <c r="M106" s="1"/>
      <c r="N106" s="1"/>
      <c r="O106" s="1"/>
      <c r="P106" s="1"/>
      <c r="Q106" s="1"/>
      <c r="R106" s="2"/>
      <c r="S106" s="2"/>
      <c r="T106" s="2"/>
      <c r="U106" s="2"/>
      <c r="V106" s="2"/>
      <c r="W106" s="2"/>
      <c r="X106" s="2"/>
    </row>
    <row r="107" spans="1:24" x14ac:dyDescent="0.25">
      <c r="A107" s="1"/>
      <c r="D107" s="3"/>
      <c r="E107" s="3"/>
      <c r="F107" s="3"/>
      <c r="G107" s="3"/>
      <c r="H107" s="3"/>
      <c r="I107" s="3"/>
      <c r="J107" s="3"/>
      <c r="K107" s="3"/>
      <c r="L107" s="3"/>
      <c r="M107" s="3"/>
      <c r="N107" s="3"/>
      <c r="O107" s="3"/>
      <c r="P107" s="3"/>
      <c r="Q107" s="3"/>
      <c r="R107" s="2"/>
      <c r="S107" s="2"/>
      <c r="T107" s="2"/>
      <c r="U107" s="2"/>
      <c r="V107" s="2"/>
      <c r="W107" s="2"/>
      <c r="X107" s="2"/>
    </row>
    <row r="108" spans="1:24" x14ac:dyDescent="0.25">
      <c r="A108" s="2"/>
      <c r="D108" s="3"/>
      <c r="E108" s="3"/>
      <c r="F108" s="3"/>
      <c r="G108" s="3"/>
      <c r="H108" s="3"/>
      <c r="I108" s="3"/>
      <c r="J108" s="3"/>
      <c r="K108" s="3"/>
      <c r="L108" s="3"/>
      <c r="M108" s="3"/>
      <c r="N108" s="3"/>
      <c r="O108" s="3"/>
      <c r="P108" s="3"/>
      <c r="Q108" s="3"/>
      <c r="R108" s="2"/>
      <c r="S108" s="2"/>
      <c r="T108" s="2"/>
      <c r="U108" s="2"/>
      <c r="V108" s="2"/>
      <c r="W108" s="2"/>
      <c r="X108" s="2"/>
    </row>
    <row r="109" spans="1:24" x14ac:dyDescent="0.25">
      <c r="A109" s="1"/>
      <c r="D109" s="1"/>
      <c r="E109" s="1"/>
      <c r="F109" s="1"/>
      <c r="G109" s="1"/>
      <c r="H109" s="1"/>
      <c r="I109" s="1"/>
      <c r="J109" s="1"/>
      <c r="K109" s="1"/>
      <c r="L109" s="1"/>
      <c r="M109" s="1"/>
      <c r="N109" s="1"/>
      <c r="O109" s="1"/>
      <c r="P109" s="1"/>
      <c r="Q109" s="1"/>
      <c r="R109" s="2"/>
      <c r="S109" s="2"/>
      <c r="T109" s="2"/>
      <c r="U109" s="2"/>
      <c r="V109" s="2"/>
      <c r="W109" s="2"/>
      <c r="X109" s="2"/>
    </row>
    <row r="110" spans="1:24" x14ac:dyDescent="0.25">
      <c r="A110" s="1"/>
      <c r="D110" s="3"/>
      <c r="E110" s="3"/>
      <c r="F110" s="3"/>
      <c r="G110" s="3"/>
      <c r="H110" s="3"/>
      <c r="I110" s="3"/>
      <c r="J110" s="3"/>
      <c r="K110" s="3"/>
      <c r="L110" s="3"/>
      <c r="M110" s="3"/>
      <c r="N110" s="3"/>
      <c r="O110" s="3"/>
      <c r="P110" s="3"/>
      <c r="Q110" s="3"/>
      <c r="R110" s="2"/>
      <c r="S110" s="2"/>
      <c r="T110" s="2"/>
      <c r="U110" s="2"/>
      <c r="V110" s="2"/>
      <c r="W110" s="2"/>
      <c r="X110" s="2"/>
    </row>
    <row r="111" spans="1:24" x14ac:dyDescent="0.25">
      <c r="A111" s="2"/>
      <c r="D111" s="3"/>
      <c r="E111" s="3"/>
      <c r="F111" s="3"/>
      <c r="G111" s="3"/>
      <c r="H111" s="3"/>
      <c r="I111" s="3"/>
      <c r="J111" s="3"/>
      <c r="K111" s="3"/>
      <c r="L111" s="3"/>
      <c r="M111" s="3"/>
      <c r="N111" s="3"/>
      <c r="O111" s="3"/>
      <c r="P111" s="3"/>
      <c r="Q111" s="3"/>
      <c r="R111" s="2"/>
      <c r="S111" s="2"/>
      <c r="T111" s="2"/>
      <c r="U111" s="2"/>
      <c r="V111" s="2"/>
      <c r="W111" s="2"/>
      <c r="X111" s="2"/>
    </row>
    <row r="112" spans="1:24" x14ac:dyDescent="0.25">
      <c r="A112" s="1"/>
      <c r="D112" s="1"/>
      <c r="E112" s="1"/>
      <c r="F112" s="1"/>
      <c r="G112" s="1"/>
      <c r="H112" s="1"/>
      <c r="I112" s="1"/>
      <c r="J112" s="1"/>
      <c r="K112" s="1"/>
      <c r="L112" s="1"/>
      <c r="M112" s="1"/>
      <c r="N112" s="1"/>
      <c r="O112" s="1"/>
      <c r="P112" s="1"/>
      <c r="Q112" s="1"/>
      <c r="R112" s="2"/>
      <c r="S112" s="2"/>
      <c r="T112" s="2"/>
      <c r="U112" s="2"/>
      <c r="V112" s="2"/>
      <c r="W112" s="2"/>
      <c r="X112" s="2"/>
    </row>
    <row r="113" spans="1:24" x14ac:dyDescent="0.25">
      <c r="A113" s="1"/>
      <c r="D113" s="3"/>
      <c r="E113" s="3"/>
      <c r="F113" s="3"/>
      <c r="G113" s="3"/>
      <c r="H113" s="3"/>
      <c r="I113" s="3"/>
      <c r="J113" s="3"/>
      <c r="K113" s="3"/>
      <c r="L113" s="3"/>
      <c r="M113" s="3"/>
      <c r="N113" s="3"/>
      <c r="O113" s="3"/>
      <c r="P113" s="3"/>
      <c r="Q113" s="3"/>
      <c r="R113" s="2"/>
      <c r="S113" s="2"/>
      <c r="T113" s="2"/>
      <c r="U113" s="2"/>
      <c r="V113" s="2"/>
      <c r="W113" s="2"/>
      <c r="X113" s="2"/>
    </row>
    <row r="114" spans="1:24" x14ac:dyDescent="0.25">
      <c r="A114" s="2"/>
      <c r="D114" s="3"/>
      <c r="E114" s="3"/>
      <c r="F114" s="3"/>
      <c r="G114" s="3"/>
      <c r="H114" s="3"/>
      <c r="I114" s="3"/>
      <c r="J114" s="3"/>
      <c r="K114" s="3"/>
      <c r="L114" s="3"/>
      <c r="M114" s="3"/>
      <c r="N114" s="3"/>
      <c r="O114" s="3"/>
      <c r="P114" s="3"/>
      <c r="Q114" s="3"/>
      <c r="R114" s="2"/>
      <c r="S114" s="2"/>
      <c r="T114" s="2"/>
      <c r="U114" s="2"/>
      <c r="V114" s="2"/>
      <c r="W114" s="2"/>
      <c r="X114" s="2"/>
    </row>
    <row r="115" spans="1:24" x14ac:dyDescent="0.25">
      <c r="A115" s="1"/>
      <c r="D115" s="1"/>
      <c r="E115" s="1"/>
      <c r="F115" s="1"/>
      <c r="G115" s="1"/>
      <c r="H115" s="1"/>
      <c r="I115" s="1"/>
      <c r="J115" s="1"/>
      <c r="K115" s="1"/>
      <c r="L115" s="1"/>
      <c r="M115" s="1"/>
      <c r="N115" s="1"/>
      <c r="O115" s="1"/>
      <c r="P115" s="1"/>
      <c r="Q115" s="1"/>
      <c r="R115" s="2"/>
      <c r="S115" s="2"/>
      <c r="T115" s="2"/>
      <c r="U115" s="2"/>
      <c r="V115" s="2"/>
      <c r="W115" s="2"/>
      <c r="X115" s="2"/>
    </row>
    <row r="116" spans="1:24" x14ac:dyDescent="0.25">
      <c r="A116" s="1"/>
      <c r="D116" s="3"/>
      <c r="E116" s="3"/>
      <c r="F116" s="3"/>
      <c r="G116" s="3"/>
      <c r="H116" s="3"/>
      <c r="I116" s="3"/>
      <c r="J116" s="3"/>
      <c r="K116" s="3"/>
      <c r="L116" s="3"/>
      <c r="M116" s="3"/>
      <c r="N116" s="3"/>
      <c r="O116" s="3"/>
      <c r="P116" s="3"/>
      <c r="Q116" s="3"/>
      <c r="R116" s="2"/>
      <c r="S116" s="2"/>
      <c r="T116" s="2"/>
      <c r="U116" s="2"/>
      <c r="V116" s="2"/>
      <c r="W116" s="2"/>
      <c r="X116" s="2"/>
    </row>
    <row r="117" spans="1:24" x14ac:dyDescent="0.25">
      <c r="A117" s="2"/>
      <c r="D117" s="3"/>
      <c r="E117" s="3"/>
      <c r="F117" s="3"/>
      <c r="G117" s="3"/>
      <c r="H117" s="3"/>
      <c r="I117" s="3"/>
      <c r="J117" s="3"/>
      <c r="K117" s="3"/>
      <c r="L117" s="3"/>
      <c r="M117" s="3"/>
      <c r="N117" s="3"/>
      <c r="O117" s="3"/>
      <c r="P117" s="3"/>
      <c r="Q117" s="3"/>
      <c r="R117" s="2"/>
      <c r="S117" s="2"/>
      <c r="T117" s="2"/>
      <c r="U117" s="2"/>
      <c r="V117" s="2"/>
      <c r="W117" s="2"/>
      <c r="X117" s="2"/>
    </row>
    <row r="118" spans="1:24" x14ac:dyDescent="0.25">
      <c r="A118" s="1"/>
      <c r="D118" s="1"/>
      <c r="E118" s="1"/>
      <c r="F118" s="1"/>
      <c r="G118" s="1"/>
      <c r="H118" s="1"/>
      <c r="I118" s="1"/>
      <c r="J118" s="1"/>
      <c r="K118" s="1"/>
      <c r="L118" s="1"/>
      <c r="M118" s="1"/>
      <c r="N118" s="1"/>
      <c r="O118" s="1"/>
      <c r="P118" s="1"/>
      <c r="Q118" s="1"/>
      <c r="R118" s="2"/>
      <c r="S118" s="2"/>
      <c r="T118" s="2"/>
      <c r="U118" s="2"/>
      <c r="V118" s="2"/>
      <c r="W118" s="2"/>
      <c r="X118" s="2"/>
    </row>
    <row r="119" spans="1:24" x14ac:dyDescent="0.25">
      <c r="A119" s="1"/>
      <c r="D119" s="3"/>
      <c r="E119" s="3"/>
      <c r="F119" s="3"/>
      <c r="G119" s="3"/>
      <c r="H119" s="3"/>
      <c r="I119" s="3"/>
      <c r="J119" s="3"/>
      <c r="K119" s="3"/>
      <c r="L119" s="3"/>
      <c r="M119" s="3"/>
      <c r="N119" s="3"/>
      <c r="O119" s="3"/>
      <c r="P119" s="3"/>
      <c r="Q119" s="3"/>
      <c r="R119" s="2"/>
      <c r="S119" s="2"/>
      <c r="T119" s="2"/>
      <c r="U119" s="2"/>
      <c r="V119" s="2"/>
      <c r="W119" s="2"/>
      <c r="X119" s="2"/>
    </row>
    <row r="120" spans="1:24" x14ac:dyDescent="0.25">
      <c r="A120" s="2"/>
      <c r="D120" s="3"/>
      <c r="E120" s="3"/>
      <c r="F120" s="3"/>
      <c r="G120" s="3"/>
      <c r="H120" s="3"/>
      <c r="I120" s="3"/>
      <c r="J120" s="3"/>
      <c r="K120" s="3"/>
      <c r="L120" s="3"/>
      <c r="M120" s="3"/>
      <c r="N120" s="3"/>
      <c r="O120" s="3"/>
      <c r="P120" s="3"/>
      <c r="Q120" s="3"/>
      <c r="R120" s="2"/>
      <c r="S120" s="2"/>
      <c r="T120" s="2"/>
      <c r="U120" s="2"/>
      <c r="V120" s="2"/>
      <c r="W120" s="2"/>
      <c r="X120" s="2"/>
    </row>
    <row r="121" spans="1:24" x14ac:dyDescent="0.25">
      <c r="A121" s="1"/>
      <c r="D121" s="1"/>
      <c r="E121" s="1"/>
      <c r="F121" s="1"/>
      <c r="G121" s="1"/>
      <c r="H121" s="1"/>
      <c r="I121" s="1"/>
      <c r="J121" s="1"/>
      <c r="K121" s="1"/>
      <c r="L121" s="1"/>
      <c r="M121" s="1"/>
      <c r="N121" s="1"/>
      <c r="O121" s="1"/>
      <c r="P121" s="1"/>
      <c r="Q121" s="1"/>
      <c r="R121" s="2"/>
      <c r="S121" s="2"/>
      <c r="T121" s="2"/>
      <c r="U121" s="2"/>
      <c r="V121" s="2"/>
      <c r="W121" s="2"/>
      <c r="X121" s="2"/>
    </row>
    <row r="122" spans="1:24" x14ac:dyDescent="0.25">
      <c r="A122" s="1"/>
      <c r="D122" s="3"/>
      <c r="E122" s="3"/>
      <c r="F122" s="3"/>
      <c r="G122" s="3"/>
      <c r="H122" s="3"/>
      <c r="I122" s="3"/>
      <c r="J122" s="3"/>
      <c r="K122" s="3"/>
      <c r="L122" s="3"/>
      <c r="M122" s="3"/>
      <c r="N122" s="3"/>
      <c r="O122" s="3"/>
      <c r="P122" s="3"/>
      <c r="Q122" s="3"/>
      <c r="R122" s="2"/>
      <c r="S122" s="2"/>
      <c r="T122" s="2"/>
      <c r="U122" s="2"/>
      <c r="V122" s="2"/>
      <c r="W122" s="2"/>
      <c r="X122" s="2"/>
    </row>
    <row r="123" spans="1:24" x14ac:dyDescent="0.25">
      <c r="A123" s="2"/>
      <c r="D123" s="3"/>
      <c r="E123" s="3"/>
      <c r="F123" s="3"/>
      <c r="G123" s="3"/>
      <c r="H123" s="3"/>
      <c r="I123" s="3"/>
      <c r="J123" s="3"/>
      <c r="K123" s="3"/>
      <c r="L123" s="3"/>
      <c r="M123" s="3"/>
      <c r="N123" s="3"/>
      <c r="O123" s="3"/>
      <c r="P123" s="3"/>
      <c r="Q123" s="3"/>
      <c r="R123" s="2"/>
      <c r="S123" s="2"/>
      <c r="T123" s="2"/>
      <c r="U123" s="2"/>
      <c r="V123" s="2"/>
      <c r="W123" s="2"/>
      <c r="X123" s="2"/>
    </row>
    <row r="124" spans="1:24" x14ac:dyDescent="0.25">
      <c r="A124" s="1"/>
      <c r="D124" s="1"/>
      <c r="E124" s="1"/>
      <c r="F124" s="1"/>
      <c r="G124" s="1"/>
      <c r="H124" s="1"/>
      <c r="I124" s="1"/>
      <c r="J124" s="1"/>
      <c r="K124" s="1"/>
      <c r="L124" s="1"/>
      <c r="M124" s="1"/>
      <c r="N124" s="1"/>
      <c r="O124" s="1"/>
      <c r="P124" s="1"/>
      <c r="Q124" s="1"/>
      <c r="R124" s="2"/>
      <c r="S124" s="2"/>
      <c r="T124" s="2"/>
      <c r="U124" s="2"/>
      <c r="V124" s="2"/>
      <c r="W124" s="2"/>
      <c r="X124" s="2"/>
    </row>
    <row r="125" spans="1:24" x14ac:dyDescent="0.25">
      <c r="A125" s="1"/>
      <c r="D125" s="3"/>
      <c r="E125" s="3"/>
      <c r="F125" s="3"/>
      <c r="G125" s="3"/>
      <c r="H125" s="3"/>
      <c r="I125" s="3"/>
      <c r="J125" s="3"/>
      <c r="K125" s="3"/>
      <c r="L125" s="3"/>
      <c r="M125" s="3"/>
      <c r="N125" s="3"/>
      <c r="O125" s="3"/>
      <c r="P125" s="3"/>
      <c r="Q125" s="3"/>
      <c r="R125" s="2"/>
      <c r="S125" s="2"/>
      <c r="T125" s="2"/>
      <c r="U125" s="2"/>
      <c r="V125" s="2"/>
      <c r="W125" s="2"/>
      <c r="X125" s="2"/>
    </row>
    <row r="126" spans="1:24" x14ac:dyDescent="0.25">
      <c r="A126" s="2"/>
      <c r="D126" s="3"/>
      <c r="E126" s="3"/>
      <c r="F126" s="3"/>
      <c r="G126" s="3"/>
      <c r="H126" s="3"/>
      <c r="I126" s="3"/>
      <c r="J126" s="3"/>
      <c r="K126" s="3"/>
      <c r="L126" s="3"/>
      <c r="M126" s="3"/>
      <c r="N126" s="3"/>
      <c r="O126" s="3"/>
      <c r="P126" s="3"/>
      <c r="Q126" s="3"/>
      <c r="R126" s="2"/>
      <c r="S126" s="2"/>
      <c r="T126" s="2"/>
      <c r="U126" s="2"/>
      <c r="V126" s="2"/>
      <c r="W126" s="2"/>
      <c r="X126" s="2"/>
    </row>
    <row r="127" spans="1:24" x14ac:dyDescent="0.25">
      <c r="A127" s="1"/>
      <c r="D127" s="1"/>
      <c r="E127" s="1"/>
      <c r="F127" s="1"/>
      <c r="G127" s="1"/>
      <c r="H127" s="1"/>
      <c r="I127" s="1"/>
      <c r="J127" s="1"/>
      <c r="K127" s="1"/>
      <c r="L127" s="1"/>
      <c r="M127" s="1"/>
      <c r="N127" s="1"/>
      <c r="O127" s="1"/>
      <c r="P127" s="1"/>
      <c r="Q127" s="1"/>
      <c r="R127" s="2"/>
      <c r="S127" s="2"/>
      <c r="T127" s="2"/>
      <c r="U127" s="2"/>
      <c r="V127" s="2"/>
      <c r="W127" s="2"/>
      <c r="X127" s="2"/>
    </row>
    <row r="128" spans="1:24" x14ac:dyDescent="0.25">
      <c r="A128" s="1"/>
      <c r="D128" s="3"/>
      <c r="E128" s="3"/>
      <c r="F128" s="3"/>
      <c r="G128" s="3"/>
      <c r="H128" s="3"/>
      <c r="I128" s="3"/>
      <c r="J128" s="3"/>
      <c r="K128" s="3"/>
      <c r="L128" s="3"/>
      <c r="M128" s="3"/>
      <c r="N128" s="3"/>
      <c r="O128" s="3"/>
      <c r="P128" s="3"/>
      <c r="Q128" s="3"/>
      <c r="R128" s="2"/>
      <c r="S128" s="2"/>
      <c r="T128" s="2"/>
      <c r="U128" s="2"/>
      <c r="V128" s="2"/>
      <c r="W128" s="2"/>
      <c r="X128" s="2"/>
    </row>
    <row r="129" spans="1:24" x14ac:dyDescent="0.25">
      <c r="A129" s="2"/>
      <c r="D129" s="3"/>
      <c r="E129" s="3"/>
      <c r="F129" s="3"/>
      <c r="G129" s="3"/>
      <c r="H129" s="3"/>
      <c r="I129" s="3"/>
      <c r="J129" s="3"/>
      <c r="K129" s="3"/>
      <c r="L129" s="3"/>
      <c r="M129" s="3"/>
      <c r="N129" s="3"/>
      <c r="O129" s="3"/>
      <c r="P129" s="3"/>
      <c r="Q129" s="3"/>
      <c r="R129" s="2"/>
      <c r="S129" s="2"/>
      <c r="T129" s="2"/>
      <c r="U129" s="2"/>
      <c r="V129" s="2"/>
      <c r="W129" s="2"/>
      <c r="X129" s="2"/>
    </row>
    <row r="130" spans="1:24" x14ac:dyDescent="0.25">
      <c r="A130" s="1"/>
      <c r="D130" s="1"/>
      <c r="E130" s="1"/>
      <c r="F130" s="1"/>
      <c r="G130" s="1"/>
      <c r="H130" s="1"/>
      <c r="I130" s="1"/>
      <c r="J130" s="1"/>
      <c r="K130" s="1"/>
      <c r="L130" s="1"/>
      <c r="M130" s="1"/>
      <c r="N130" s="1"/>
      <c r="O130" s="1"/>
      <c r="P130" s="1"/>
      <c r="Q130" s="1"/>
      <c r="R130" s="2"/>
      <c r="S130" s="2"/>
      <c r="T130" s="2"/>
      <c r="U130" s="2"/>
      <c r="V130" s="2"/>
      <c r="W130" s="2"/>
      <c r="X130" s="2"/>
    </row>
    <row r="131" spans="1:24" x14ac:dyDescent="0.25">
      <c r="A131" s="1"/>
      <c r="D131" s="3"/>
      <c r="E131" s="3"/>
      <c r="F131" s="3"/>
      <c r="G131" s="3"/>
      <c r="H131" s="3"/>
      <c r="I131" s="3"/>
      <c r="J131" s="3"/>
      <c r="K131" s="3"/>
      <c r="L131" s="3"/>
      <c r="M131" s="3"/>
      <c r="N131" s="3"/>
      <c r="O131" s="3"/>
      <c r="P131" s="3"/>
      <c r="Q131" s="3"/>
      <c r="R131" s="2"/>
      <c r="S131" s="2"/>
      <c r="T131" s="2"/>
      <c r="U131" s="2"/>
      <c r="V131" s="2"/>
      <c r="W131" s="2"/>
      <c r="X131" s="2"/>
    </row>
    <row r="132" spans="1:24" x14ac:dyDescent="0.25">
      <c r="A132" s="2"/>
      <c r="D132" s="3"/>
      <c r="E132" s="3"/>
      <c r="F132" s="3"/>
      <c r="G132" s="3"/>
      <c r="H132" s="3"/>
      <c r="I132" s="3"/>
      <c r="J132" s="3"/>
      <c r="K132" s="3"/>
      <c r="L132" s="3"/>
      <c r="M132" s="3"/>
      <c r="N132" s="3"/>
      <c r="O132" s="3"/>
      <c r="P132" s="3"/>
      <c r="Q132" s="3"/>
      <c r="R132" s="2"/>
      <c r="S132" s="2"/>
      <c r="T132" s="2"/>
      <c r="U132" s="2"/>
      <c r="V132" s="2"/>
      <c r="W132" s="2"/>
      <c r="X132" s="2"/>
    </row>
    <row r="133" spans="1:24" x14ac:dyDescent="0.25">
      <c r="A133" s="1"/>
      <c r="D133" s="1"/>
      <c r="E133" s="1"/>
      <c r="F133" s="1"/>
      <c r="G133" s="1"/>
      <c r="H133" s="1"/>
      <c r="I133" s="1"/>
      <c r="J133" s="1"/>
      <c r="K133" s="1"/>
      <c r="L133" s="1"/>
      <c r="M133" s="1"/>
      <c r="N133" s="1"/>
      <c r="O133" s="1"/>
      <c r="P133" s="1"/>
      <c r="Q133" s="1"/>
      <c r="R133" s="2"/>
      <c r="S133" s="2"/>
      <c r="T133" s="2"/>
      <c r="U133" s="2"/>
      <c r="V133" s="2"/>
      <c r="W133" s="2"/>
      <c r="X133" s="2"/>
    </row>
    <row r="134" spans="1:24" x14ac:dyDescent="0.25">
      <c r="A134" s="1"/>
      <c r="D134" s="3"/>
      <c r="E134" s="3"/>
      <c r="F134" s="3"/>
      <c r="G134" s="3"/>
      <c r="H134" s="3"/>
      <c r="I134" s="3"/>
      <c r="J134" s="3"/>
      <c r="K134" s="3"/>
      <c r="L134" s="3"/>
      <c r="M134" s="3"/>
      <c r="N134" s="3"/>
      <c r="O134" s="3"/>
      <c r="P134" s="3"/>
      <c r="Q134" s="3"/>
      <c r="R134" s="2"/>
      <c r="S134" s="2"/>
      <c r="T134" s="2"/>
      <c r="U134" s="2"/>
      <c r="V134" s="2"/>
      <c r="W134" s="2"/>
      <c r="X134" s="2"/>
    </row>
    <row r="135" spans="1:24" x14ac:dyDescent="0.25">
      <c r="A135" s="2"/>
      <c r="D135" s="3"/>
      <c r="E135" s="3"/>
      <c r="F135" s="3"/>
      <c r="G135" s="3"/>
      <c r="H135" s="3"/>
      <c r="I135" s="3"/>
      <c r="J135" s="3"/>
      <c r="K135" s="3"/>
      <c r="L135" s="3"/>
      <c r="M135" s="3"/>
      <c r="N135" s="3"/>
      <c r="O135" s="3"/>
      <c r="P135" s="3"/>
      <c r="Q135" s="3"/>
      <c r="R135" s="2"/>
      <c r="S135" s="2"/>
      <c r="T135" s="2"/>
      <c r="U135" s="2"/>
      <c r="V135" s="2"/>
      <c r="W135" s="2"/>
      <c r="X135" s="2"/>
    </row>
    <row r="136" spans="1:24" x14ac:dyDescent="0.25">
      <c r="A136" s="1"/>
      <c r="D136" s="1"/>
      <c r="E136" s="1"/>
      <c r="F136" s="1"/>
      <c r="G136" s="1"/>
      <c r="H136" s="1"/>
      <c r="I136" s="1"/>
      <c r="J136" s="1"/>
      <c r="K136" s="1"/>
      <c r="L136" s="1"/>
      <c r="M136" s="1"/>
      <c r="N136" s="1"/>
      <c r="O136" s="1"/>
      <c r="P136" s="1"/>
      <c r="Q136" s="1"/>
      <c r="R136" s="2"/>
      <c r="S136" s="2"/>
      <c r="T136" s="2"/>
      <c r="U136" s="2"/>
      <c r="V136" s="2"/>
      <c r="W136" s="2"/>
      <c r="X136" s="2"/>
    </row>
    <row r="137" spans="1:24" x14ac:dyDescent="0.25">
      <c r="A137" s="1"/>
      <c r="D137" s="3"/>
      <c r="E137" s="3"/>
      <c r="F137" s="3"/>
      <c r="G137" s="3"/>
      <c r="H137" s="3"/>
      <c r="I137" s="3"/>
      <c r="J137" s="3"/>
      <c r="K137" s="3"/>
      <c r="L137" s="3"/>
      <c r="M137" s="3"/>
      <c r="N137" s="3"/>
      <c r="O137" s="3"/>
      <c r="P137" s="3"/>
      <c r="Q137" s="3"/>
      <c r="R137" s="2"/>
      <c r="S137" s="2"/>
      <c r="T137" s="2"/>
      <c r="U137" s="2"/>
      <c r="V137" s="2"/>
      <c r="W137" s="2"/>
      <c r="X137" s="2"/>
    </row>
    <row r="138" spans="1:24" x14ac:dyDescent="0.25">
      <c r="A138" s="2"/>
      <c r="D138" s="3"/>
      <c r="E138" s="3"/>
      <c r="F138" s="3"/>
      <c r="G138" s="3"/>
      <c r="H138" s="3"/>
      <c r="I138" s="3"/>
      <c r="J138" s="3"/>
      <c r="K138" s="3"/>
      <c r="L138" s="3"/>
      <c r="M138" s="3"/>
      <c r="N138" s="3"/>
      <c r="O138" s="3"/>
      <c r="P138" s="3"/>
      <c r="Q138" s="3"/>
      <c r="R138" s="2"/>
      <c r="S138" s="2"/>
      <c r="T138" s="2"/>
      <c r="U138" s="2"/>
      <c r="V138" s="2"/>
      <c r="W138" s="2"/>
      <c r="X138" s="2"/>
    </row>
    <row r="139" spans="1:24" x14ac:dyDescent="0.25">
      <c r="A139" s="1"/>
      <c r="D139" s="1"/>
      <c r="E139" s="1"/>
      <c r="F139" s="1"/>
      <c r="G139" s="1"/>
      <c r="H139" s="1"/>
      <c r="I139" s="1"/>
      <c r="J139" s="1"/>
      <c r="K139" s="1"/>
      <c r="L139" s="1"/>
      <c r="M139" s="1"/>
      <c r="N139" s="1"/>
      <c r="O139" s="1"/>
      <c r="P139" s="1"/>
      <c r="Q139" s="1"/>
      <c r="R139" s="2"/>
      <c r="S139" s="2"/>
      <c r="T139" s="2"/>
      <c r="U139" s="2"/>
      <c r="V139" s="2"/>
      <c r="W139" s="2"/>
      <c r="X139" s="2"/>
    </row>
    <row r="140" spans="1:24" x14ac:dyDescent="0.25">
      <c r="A140" s="1"/>
      <c r="D140" s="3"/>
      <c r="E140" s="3"/>
      <c r="F140" s="3"/>
      <c r="G140" s="3"/>
      <c r="H140" s="3"/>
      <c r="I140" s="3"/>
      <c r="J140" s="3"/>
      <c r="K140" s="3"/>
      <c r="L140" s="3"/>
      <c r="M140" s="3"/>
      <c r="N140" s="3"/>
      <c r="O140" s="3"/>
      <c r="P140" s="3"/>
      <c r="Q140" s="3"/>
      <c r="R140" s="2"/>
      <c r="S140" s="2"/>
      <c r="T140" s="2"/>
      <c r="U140" s="2"/>
      <c r="V140" s="2"/>
      <c r="W140" s="2"/>
      <c r="X140" s="2"/>
    </row>
    <row r="141" spans="1:24" x14ac:dyDescent="0.25">
      <c r="A141" s="2"/>
      <c r="D141" s="3"/>
      <c r="E141" s="3"/>
      <c r="F141" s="3"/>
      <c r="G141" s="3"/>
      <c r="H141" s="3"/>
      <c r="I141" s="3"/>
      <c r="J141" s="3"/>
      <c r="K141" s="3"/>
      <c r="L141" s="3"/>
      <c r="M141" s="3"/>
      <c r="N141" s="3"/>
      <c r="O141" s="3"/>
      <c r="P141" s="3"/>
      <c r="Q141" s="3"/>
      <c r="R141" s="2"/>
      <c r="S141" s="2"/>
      <c r="T141" s="2"/>
      <c r="U141" s="2"/>
      <c r="V141" s="2"/>
      <c r="W141" s="2"/>
      <c r="X141" s="2"/>
    </row>
    <row r="142" spans="1:24" x14ac:dyDescent="0.25">
      <c r="A142" s="1"/>
      <c r="D142" s="1"/>
      <c r="E142" s="1"/>
      <c r="F142" s="1"/>
      <c r="G142" s="1"/>
      <c r="H142" s="1"/>
      <c r="I142" s="1"/>
      <c r="J142" s="1"/>
      <c r="K142" s="1"/>
      <c r="L142" s="1"/>
      <c r="M142" s="1"/>
      <c r="N142" s="1"/>
      <c r="O142" s="1"/>
      <c r="P142" s="1"/>
      <c r="Q142" s="1"/>
      <c r="R142" s="2"/>
      <c r="S142" s="2"/>
      <c r="T142" s="2"/>
      <c r="U142" s="2"/>
      <c r="V142" s="2"/>
      <c r="W142" s="2"/>
      <c r="X142" s="2"/>
    </row>
    <row r="143" spans="1:24" x14ac:dyDescent="0.25">
      <c r="A143" s="1"/>
      <c r="D143" s="3"/>
      <c r="E143" s="3"/>
      <c r="F143" s="3"/>
      <c r="G143" s="3"/>
      <c r="H143" s="3"/>
      <c r="I143" s="3"/>
      <c r="J143" s="3"/>
      <c r="K143" s="3"/>
      <c r="L143" s="3"/>
      <c r="M143" s="3"/>
      <c r="N143" s="3"/>
      <c r="O143" s="3"/>
      <c r="P143" s="3"/>
      <c r="Q143" s="3"/>
      <c r="R143" s="2"/>
      <c r="S143" s="2"/>
      <c r="T143" s="2"/>
      <c r="U143" s="2"/>
      <c r="V143" s="2"/>
      <c r="W143" s="2"/>
      <c r="X143" s="2"/>
    </row>
    <row r="144" spans="1:24" x14ac:dyDescent="0.25">
      <c r="A144" s="2"/>
      <c r="D144" s="3"/>
      <c r="E144" s="3"/>
      <c r="F144" s="3"/>
      <c r="G144" s="3"/>
      <c r="H144" s="3"/>
      <c r="I144" s="3"/>
      <c r="J144" s="3"/>
      <c r="K144" s="3"/>
      <c r="L144" s="3"/>
      <c r="M144" s="3"/>
      <c r="N144" s="3"/>
      <c r="O144" s="3"/>
      <c r="P144" s="3"/>
      <c r="Q144" s="3"/>
      <c r="R144" s="2"/>
      <c r="S144" s="2"/>
      <c r="T144" s="2"/>
      <c r="U144" s="2"/>
      <c r="V144" s="2"/>
      <c r="W144" s="2"/>
      <c r="X144" s="2"/>
    </row>
    <row r="145" spans="1:24" x14ac:dyDescent="0.25">
      <c r="A145" s="1"/>
      <c r="D145" s="1"/>
      <c r="E145" s="1"/>
      <c r="F145" s="1"/>
      <c r="G145" s="1"/>
      <c r="H145" s="1"/>
      <c r="I145" s="1"/>
      <c r="J145" s="1"/>
      <c r="K145" s="1"/>
      <c r="L145" s="1"/>
      <c r="M145" s="1"/>
      <c r="N145" s="1"/>
      <c r="O145" s="1"/>
      <c r="P145" s="1"/>
      <c r="Q145" s="1"/>
      <c r="R145" s="2"/>
      <c r="S145" s="2"/>
      <c r="T145" s="2"/>
      <c r="U145" s="2"/>
      <c r="V145" s="2"/>
      <c r="W145" s="2"/>
      <c r="X145" s="2"/>
    </row>
    <row r="146" spans="1:24" x14ac:dyDescent="0.25">
      <c r="A146" s="1"/>
      <c r="D146" s="3"/>
      <c r="E146" s="3"/>
      <c r="F146" s="3"/>
      <c r="G146" s="3"/>
      <c r="H146" s="3"/>
      <c r="I146" s="3"/>
      <c r="J146" s="3"/>
      <c r="K146" s="3"/>
      <c r="L146" s="3"/>
      <c r="M146" s="3"/>
      <c r="N146" s="3"/>
      <c r="O146" s="3"/>
      <c r="P146" s="3"/>
      <c r="Q146" s="3"/>
      <c r="R146" s="2"/>
      <c r="S146" s="2"/>
      <c r="T146" s="2"/>
      <c r="U146" s="2"/>
      <c r="V146" s="2"/>
      <c r="W146" s="2"/>
      <c r="X146" s="2"/>
    </row>
    <row r="147" spans="1:24" x14ac:dyDescent="0.25">
      <c r="A147" s="2"/>
      <c r="D147" s="3"/>
      <c r="E147" s="3"/>
      <c r="F147" s="3"/>
      <c r="G147" s="3"/>
      <c r="H147" s="3"/>
      <c r="I147" s="3"/>
      <c r="J147" s="3"/>
      <c r="K147" s="3"/>
      <c r="L147" s="3"/>
      <c r="M147" s="3"/>
      <c r="N147" s="3"/>
      <c r="O147" s="3"/>
      <c r="P147" s="3"/>
      <c r="Q147" s="3"/>
      <c r="R147" s="2"/>
      <c r="S147" s="2"/>
      <c r="T147" s="2"/>
      <c r="U147" s="2"/>
      <c r="V147" s="2"/>
      <c r="W147" s="2"/>
      <c r="X147" s="2"/>
    </row>
    <row r="148" spans="1:24" x14ac:dyDescent="0.25">
      <c r="A148" s="1"/>
      <c r="D148" s="1"/>
      <c r="E148" s="1"/>
      <c r="F148" s="1"/>
      <c r="G148" s="1"/>
      <c r="H148" s="1"/>
      <c r="I148" s="1"/>
      <c r="J148" s="1"/>
      <c r="K148" s="1"/>
      <c r="L148" s="1"/>
      <c r="M148" s="1"/>
      <c r="N148" s="1"/>
      <c r="O148" s="1"/>
      <c r="P148" s="1"/>
      <c r="Q148" s="1"/>
      <c r="R148" s="2"/>
      <c r="S148" s="2"/>
      <c r="T148" s="2"/>
      <c r="U148" s="2"/>
      <c r="V148" s="2"/>
      <c r="W148" s="2"/>
      <c r="X148" s="2"/>
    </row>
    <row r="149" spans="1:24" x14ac:dyDescent="0.25">
      <c r="A149" s="1"/>
      <c r="D149" s="3"/>
      <c r="E149" s="3"/>
      <c r="F149" s="3"/>
      <c r="G149" s="3"/>
      <c r="H149" s="3"/>
      <c r="I149" s="3"/>
      <c r="J149" s="3"/>
      <c r="K149" s="3"/>
      <c r="L149" s="3"/>
      <c r="M149" s="3"/>
      <c r="N149" s="3"/>
      <c r="O149" s="3"/>
      <c r="P149" s="3"/>
      <c r="Q149" s="3"/>
      <c r="R149" s="2"/>
      <c r="S149" s="2"/>
      <c r="T149" s="2"/>
      <c r="U149" s="2"/>
      <c r="V149" s="2"/>
      <c r="W149" s="2"/>
      <c r="X149" s="2"/>
    </row>
    <row r="150" spans="1:24" x14ac:dyDescent="0.25">
      <c r="A150" s="2"/>
      <c r="D150" s="3"/>
      <c r="E150" s="3"/>
      <c r="F150" s="3"/>
      <c r="G150" s="3"/>
      <c r="H150" s="3"/>
      <c r="I150" s="3"/>
      <c r="J150" s="3"/>
      <c r="K150" s="3"/>
      <c r="L150" s="3"/>
      <c r="M150" s="3"/>
      <c r="N150" s="3"/>
      <c r="O150" s="3"/>
      <c r="P150" s="3"/>
      <c r="Q150" s="3"/>
      <c r="R150" s="2"/>
      <c r="S150" s="2"/>
      <c r="T150" s="2"/>
      <c r="U150" s="2"/>
      <c r="V150" s="2"/>
      <c r="W150" s="2"/>
      <c r="X150" s="2"/>
    </row>
    <row r="151" spans="1:24" x14ac:dyDescent="0.25">
      <c r="A151" s="1"/>
      <c r="D151" s="1"/>
      <c r="E151" s="1"/>
      <c r="F151" s="1"/>
      <c r="G151" s="1"/>
      <c r="H151" s="1"/>
      <c r="I151" s="1"/>
      <c r="J151" s="1"/>
      <c r="K151" s="1"/>
      <c r="L151" s="1"/>
      <c r="M151" s="1"/>
      <c r="N151" s="1"/>
      <c r="O151" s="1"/>
      <c r="P151" s="1"/>
      <c r="Q151" s="1"/>
      <c r="R151" s="2"/>
      <c r="S151" s="2"/>
      <c r="T151" s="2"/>
      <c r="U151" s="2"/>
      <c r="V151" s="2"/>
      <c r="W151" s="2"/>
      <c r="X151" s="2"/>
    </row>
    <row r="152" spans="1:24" x14ac:dyDescent="0.25">
      <c r="A152" s="1"/>
      <c r="D152" s="3"/>
      <c r="E152" s="3"/>
      <c r="F152" s="3"/>
      <c r="G152" s="3"/>
      <c r="H152" s="3"/>
      <c r="I152" s="3"/>
      <c r="J152" s="3"/>
      <c r="K152" s="3"/>
      <c r="L152" s="3"/>
      <c r="M152" s="3"/>
      <c r="N152" s="3"/>
      <c r="O152" s="3"/>
      <c r="P152" s="3"/>
      <c r="Q152" s="3"/>
      <c r="R152" s="2"/>
      <c r="S152" s="2"/>
      <c r="T152" s="2"/>
      <c r="U152" s="2"/>
      <c r="V152" s="2"/>
      <c r="W152" s="2"/>
      <c r="X152" s="2"/>
    </row>
    <row r="153" spans="1:24" x14ac:dyDescent="0.25">
      <c r="A153" s="2"/>
      <c r="D153" s="3"/>
      <c r="E153" s="3"/>
      <c r="F153" s="3"/>
      <c r="G153" s="3"/>
      <c r="H153" s="3"/>
      <c r="I153" s="3"/>
      <c r="J153" s="3"/>
      <c r="K153" s="3"/>
      <c r="L153" s="3"/>
      <c r="M153" s="3"/>
      <c r="N153" s="3"/>
      <c r="O153" s="3"/>
      <c r="P153" s="3"/>
      <c r="Q153" s="3"/>
      <c r="R153" s="2"/>
      <c r="S153" s="2"/>
      <c r="T153" s="2"/>
      <c r="U153" s="2"/>
      <c r="V153" s="2"/>
      <c r="W153" s="2"/>
      <c r="X153" s="2"/>
    </row>
    <row r="154" spans="1:24" x14ac:dyDescent="0.25">
      <c r="A154" s="1"/>
      <c r="D154" s="1"/>
      <c r="E154" s="1"/>
      <c r="F154" s="1"/>
      <c r="G154" s="1"/>
      <c r="H154" s="1"/>
      <c r="I154" s="1"/>
      <c r="J154" s="1"/>
      <c r="K154" s="1"/>
      <c r="L154" s="1"/>
      <c r="M154" s="1"/>
      <c r="N154" s="1"/>
      <c r="O154" s="1"/>
      <c r="P154" s="1"/>
      <c r="Q154" s="1"/>
      <c r="R154" s="2"/>
      <c r="S154" s="2"/>
      <c r="T154" s="2"/>
      <c r="U154" s="2"/>
      <c r="V154" s="2"/>
      <c r="W154" s="2"/>
      <c r="X154" s="2"/>
    </row>
    <row r="155" spans="1:24" x14ac:dyDescent="0.25">
      <c r="A155" s="1"/>
      <c r="D155" s="3"/>
      <c r="E155" s="3"/>
      <c r="F155" s="3"/>
      <c r="G155" s="3"/>
      <c r="H155" s="3"/>
      <c r="I155" s="3"/>
      <c r="J155" s="3"/>
      <c r="K155" s="3"/>
      <c r="L155" s="3"/>
      <c r="M155" s="3"/>
      <c r="N155" s="3"/>
      <c r="O155" s="3"/>
      <c r="P155" s="3"/>
      <c r="Q155" s="3"/>
      <c r="R155" s="2"/>
      <c r="S155" s="2"/>
      <c r="T155" s="2"/>
      <c r="U155" s="2"/>
      <c r="V155" s="2"/>
      <c r="W155" s="2"/>
      <c r="X155" s="2"/>
    </row>
    <row r="156" spans="1:24" x14ac:dyDescent="0.25">
      <c r="A156" s="2"/>
      <c r="D156" s="3"/>
      <c r="E156" s="3"/>
      <c r="F156" s="3"/>
      <c r="G156" s="3"/>
      <c r="H156" s="3"/>
      <c r="I156" s="3"/>
      <c r="J156" s="3"/>
      <c r="K156" s="3"/>
      <c r="L156" s="3"/>
      <c r="M156" s="3"/>
      <c r="N156" s="3"/>
      <c r="O156" s="3"/>
      <c r="P156" s="3"/>
      <c r="Q156" s="3"/>
      <c r="R156" s="2"/>
      <c r="S156" s="2"/>
      <c r="T156" s="2"/>
      <c r="U156" s="2"/>
      <c r="V156" s="2"/>
      <c r="W156" s="2"/>
      <c r="X156" s="2"/>
    </row>
    <row r="157" spans="1:24" x14ac:dyDescent="0.25">
      <c r="A157" s="1"/>
      <c r="D157" s="1"/>
      <c r="E157" s="1"/>
      <c r="F157" s="1"/>
      <c r="G157" s="1"/>
      <c r="H157" s="1"/>
      <c r="I157" s="1"/>
      <c r="J157" s="1"/>
      <c r="K157" s="1"/>
      <c r="L157" s="1"/>
      <c r="M157" s="1"/>
      <c r="N157" s="1"/>
      <c r="O157" s="1"/>
      <c r="P157" s="1"/>
      <c r="Q157" s="1"/>
      <c r="R157" s="2"/>
      <c r="S157" s="2"/>
      <c r="T157" s="2"/>
      <c r="U157" s="2"/>
      <c r="V157" s="2"/>
      <c r="W157" s="2"/>
      <c r="X157" s="2"/>
    </row>
    <row r="158" spans="1:24" x14ac:dyDescent="0.25">
      <c r="A158" s="1"/>
      <c r="D158" s="3"/>
      <c r="E158" s="3"/>
      <c r="F158" s="3"/>
      <c r="G158" s="3"/>
      <c r="H158" s="3"/>
      <c r="I158" s="3"/>
      <c r="J158" s="3"/>
      <c r="K158" s="3"/>
      <c r="L158" s="3"/>
      <c r="M158" s="3"/>
      <c r="N158" s="3"/>
      <c r="O158" s="3"/>
      <c r="P158" s="3"/>
      <c r="Q158" s="3"/>
      <c r="R158" s="2"/>
      <c r="S158" s="2"/>
      <c r="T158" s="2"/>
      <c r="U158" s="2"/>
      <c r="V158" s="2"/>
      <c r="W158" s="2"/>
      <c r="X158" s="2"/>
    </row>
    <row r="159" spans="1:24" x14ac:dyDescent="0.25">
      <c r="A159" s="2"/>
      <c r="D159" s="3"/>
      <c r="E159" s="3"/>
      <c r="F159" s="3"/>
      <c r="G159" s="3"/>
      <c r="H159" s="3"/>
      <c r="I159" s="3"/>
      <c r="J159" s="3"/>
      <c r="K159" s="3"/>
      <c r="L159" s="3"/>
      <c r="M159" s="3"/>
      <c r="N159" s="3"/>
      <c r="O159" s="3"/>
      <c r="P159" s="3"/>
      <c r="Q159" s="3"/>
      <c r="R159" s="2"/>
      <c r="S159" s="2"/>
      <c r="T159" s="2"/>
      <c r="U159" s="2"/>
      <c r="V159" s="2"/>
      <c r="W159" s="2"/>
      <c r="X159" s="2"/>
    </row>
    <row r="160" spans="1:24" x14ac:dyDescent="0.25">
      <c r="A160" s="1"/>
      <c r="D160" s="1"/>
      <c r="E160" s="1"/>
      <c r="F160" s="1"/>
      <c r="G160" s="1"/>
      <c r="H160" s="1"/>
      <c r="I160" s="1"/>
      <c r="J160" s="1"/>
      <c r="K160" s="1"/>
      <c r="L160" s="1"/>
      <c r="M160" s="1"/>
      <c r="N160" s="1"/>
      <c r="O160" s="1"/>
      <c r="P160" s="1"/>
      <c r="Q160" s="1"/>
      <c r="R160" s="2"/>
      <c r="S160" s="2"/>
      <c r="T160" s="2"/>
      <c r="U160" s="2"/>
      <c r="V160" s="2"/>
      <c r="W160" s="2"/>
      <c r="X160" s="2"/>
    </row>
    <row r="161" spans="1:24" x14ac:dyDescent="0.25">
      <c r="A161" s="1"/>
      <c r="D161" s="3"/>
      <c r="E161" s="3"/>
      <c r="F161" s="3"/>
      <c r="G161" s="3"/>
      <c r="H161" s="3"/>
      <c r="I161" s="3"/>
      <c r="J161" s="3"/>
      <c r="K161" s="3"/>
      <c r="L161" s="3"/>
      <c r="M161" s="3"/>
      <c r="N161" s="3"/>
      <c r="O161" s="3"/>
      <c r="P161" s="3"/>
      <c r="Q161" s="3"/>
      <c r="R161" s="2"/>
      <c r="S161" s="2"/>
      <c r="T161" s="2"/>
      <c r="U161" s="2"/>
      <c r="V161" s="2"/>
      <c r="W161" s="2"/>
      <c r="X161" s="2"/>
    </row>
    <row r="162" spans="1:24" x14ac:dyDescent="0.25">
      <c r="A162" s="2"/>
      <c r="D162" s="3"/>
      <c r="E162" s="3"/>
      <c r="F162" s="3"/>
      <c r="G162" s="3"/>
      <c r="H162" s="3"/>
      <c r="I162" s="3"/>
      <c r="J162" s="3"/>
      <c r="K162" s="3"/>
      <c r="L162" s="3"/>
      <c r="M162" s="3"/>
      <c r="N162" s="3"/>
      <c r="O162" s="3"/>
      <c r="P162" s="3"/>
      <c r="Q162" s="3"/>
      <c r="R162" s="2"/>
      <c r="S162" s="2"/>
      <c r="T162" s="2"/>
      <c r="U162" s="2"/>
      <c r="V162" s="2"/>
      <c r="W162" s="2"/>
      <c r="X162" s="2"/>
    </row>
    <row r="163" spans="1:24" x14ac:dyDescent="0.25">
      <c r="A163" s="1"/>
      <c r="D163" s="1"/>
      <c r="E163" s="1"/>
      <c r="F163" s="1"/>
      <c r="G163" s="1"/>
      <c r="H163" s="1"/>
      <c r="I163" s="1"/>
      <c r="J163" s="1"/>
      <c r="K163" s="1"/>
      <c r="L163" s="1"/>
      <c r="M163" s="1"/>
      <c r="N163" s="1"/>
      <c r="O163" s="1"/>
      <c r="P163" s="1"/>
      <c r="Q163" s="1"/>
      <c r="R163" s="2"/>
      <c r="S163" s="2"/>
      <c r="T163" s="2"/>
      <c r="U163" s="2"/>
      <c r="V163" s="2"/>
      <c r="W163" s="2"/>
      <c r="X163" s="2"/>
    </row>
    <row r="164" spans="1:24" x14ac:dyDescent="0.25">
      <c r="A164" s="1"/>
      <c r="D164" s="3"/>
      <c r="E164" s="3"/>
      <c r="F164" s="3"/>
      <c r="G164" s="3"/>
      <c r="H164" s="3"/>
      <c r="I164" s="3"/>
      <c r="J164" s="3"/>
      <c r="K164" s="3"/>
      <c r="L164" s="3"/>
      <c r="M164" s="3"/>
      <c r="N164" s="3"/>
      <c r="O164" s="3"/>
      <c r="P164" s="3"/>
      <c r="Q164" s="3"/>
      <c r="R164" s="2"/>
      <c r="S164" s="2"/>
      <c r="T164" s="2"/>
      <c r="U164" s="2"/>
      <c r="V164" s="2"/>
      <c r="W164" s="2"/>
      <c r="X164" s="2"/>
    </row>
    <row r="165" spans="1:24" x14ac:dyDescent="0.25">
      <c r="A165" s="2"/>
      <c r="D165" s="3"/>
      <c r="E165" s="3"/>
      <c r="F165" s="3"/>
      <c r="G165" s="3"/>
      <c r="H165" s="3"/>
      <c r="I165" s="3"/>
      <c r="J165" s="3"/>
      <c r="K165" s="3"/>
      <c r="L165" s="3"/>
      <c r="M165" s="3"/>
      <c r="N165" s="3"/>
      <c r="O165" s="3"/>
      <c r="P165" s="3"/>
      <c r="Q165" s="3"/>
      <c r="R165" s="2"/>
      <c r="S165" s="2"/>
      <c r="T165" s="2"/>
      <c r="U165" s="2"/>
      <c r="V165" s="2"/>
      <c r="W165" s="2"/>
      <c r="X165" s="2"/>
    </row>
    <row r="166" spans="1:24" x14ac:dyDescent="0.25">
      <c r="A166" s="1"/>
      <c r="D166" s="1"/>
      <c r="E166" s="1"/>
      <c r="F166" s="1"/>
      <c r="G166" s="1"/>
      <c r="H166" s="1"/>
      <c r="I166" s="1"/>
      <c r="J166" s="1"/>
      <c r="K166" s="1"/>
      <c r="L166" s="1"/>
      <c r="M166" s="1"/>
      <c r="N166" s="1"/>
      <c r="O166" s="1"/>
      <c r="P166" s="1"/>
      <c r="Q166" s="1"/>
      <c r="R166" s="2"/>
      <c r="S166" s="2"/>
      <c r="T166" s="2"/>
      <c r="U166" s="2"/>
      <c r="V166" s="2"/>
      <c r="W166" s="2"/>
      <c r="X166" s="2"/>
    </row>
    <row r="167" spans="1:24" x14ac:dyDescent="0.25">
      <c r="A167" s="1"/>
      <c r="D167" s="3"/>
      <c r="E167" s="3"/>
      <c r="F167" s="3"/>
      <c r="G167" s="3"/>
      <c r="H167" s="3"/>
      <c r="I167" s="3"/>
      <c r="J167" s="3"/>
      <c r="K167" s="3"/>
      <c r="L167" s="3"/>
      <c r="M167" s="3"/>
      <c r="N167" s="3"/>
      <c r="O167" s="3"/>
      <c r="P167" s="3"/>
      <c r="Q167" s="3"/>
      <c r="R167" s="2"/>
      <c r="S167" s="2"/>
      <c r="T167" s="2"/>
      <c r="U167" s="2"/>
      <c r="V167" s="2"/>
      <c r="W167" s="2"/>
      <c r="X167" s="2"/>
    </row>
    <row r="168" spans="1:24" x14ac:dyDescent="0.25">
      <c r="A168" s="2"/>
      <c r="D168" s="3"/>
      <c r="E168" s="3"/>
      <c r="F168" s="3"/>
      <c r="G168" s="3"/>
      <c r="H168" s="3"/>
      <c r="I168" s="3"/>
      <c r="J168" s="3"/>
      <c r="K168" s="3"/>
      <c r="L168" s="3"/>
      <c r="M168" s="3"/>
      <c r="N168" s="3"/>
      <c r="O168" s="3"/>
      <c r="P168" s="3"/>
      <c r="Q168" s="3"/>
      <c r="R168" s="2"/>
      <c r="S168" s="2"/>
      <c r="T168" s="2"/>
      <c r="U168" s="2"/>
      <c r="V168" s="2"/>
      <c r="W168" s="2"/>
      <c r="X168" s="2"/>
    </row>
    <row r="169" spans="1:24" x14ac:dyDescent="0.25">
      <c r="A169" s="1"/>
      <c r="D169" s="1"/>
      <c r="E169" s="1"/>
      <c r="F169" s="1"/>
      <c r="G169" s="1"/>
      <c r="H169" s="1"/>
      <c r="I169" s="1"/>
      <c r="J169" s="1"/>
      <c r="K169" s="1"/>
      <c r="L169" s="1"/>
      <c r="M169" s="1"/>
      <c r="N169" s="1"/>
      <c r="O169" s="1"/>
      <c r="P169" s="1"/>
      <c r="Q169" s="1"/>
      <c r="R169" s="2"/>
      <c r="S169" s="2"/>
      <c r="T169" s="2"/>
      <c r="U169" s="2"/>
      <c r="V169" s="2"/>
      <c r="W169" s="2"/>
      <c r="X169" s="2"/>
    </row>
    <row r="170" spans="1:24" x14ac:dyDescent="0.25">
      <c r="A170" s="1"/>
      <c r="D170" s="3"/>
      <c r="E170" s="3"/>
      <c r="F170" s="3"/>
      <c r="G170" s="3"/>
      <c r="H170" s="3"/>
      <c r="I170" s="3"/>
      <c r="J170" s="3"/>
      <c r="K170" s="3"/>
      <c r="L170" s="3"/>
      <c r="M170" s="3"/>
      <c r="N170" s="3"/>
      <c r="O170" s="3"/>
      <c r="P170" s="3"/>
      <c r="Q170" s="3"/>
      <c r="R170" s="2"/>
      <c r="S170" s="2"/>
      <c r="T170" s="2"/>
      <c r="U170" s="2"/>
      <c r="V170" s="2"/>
      <c r="W170" s="2"/>
      <c r="X170" s="2"/>
    </row>
    <row r="171" spans="1:24" x14ac:dyDescent="0.25">
      <c r="A171" s="2"/>
      <c r="D171" s="3"/>
      <c r="E171" s="3"/>
      <c r="F171" s="3"/>
      <c r="G171" s="3"/>
      <c r="H171" s="3"/>
      <c r="I171" s="3"/>
      <c r="J171" s="3"/>
      <c r="K171" s="3"/>
      <c r="L171" s="3"/>
      <c r="M171" s="3"/>
      <c r="N171" s="3"/>
      <c r="O171" s="3"/>
      <c r="P171" s="3"/>
      <c r="Q171" s="3"/>
      <c r="R171" s="2"/>
      <c r="S171" s="2"/>
      <c r="T171" s="2"/>
      <c r="U171" s="2"/>
      <c r="V171" s="2"/>
      <c r="W171" s="2"/>
      <c r="X171" s="2"/>
    </row>
    <row r="172" spans="1:24" x14ac:dyDescent="0.25">
      <c r="R172" s="2"/>
      <c r="S172" s="2"/>
      <c r="T172" s="2"/>
      <c r="U172" s="2"/>
      <c r="V172" s="2"/>
      <c r="W172" s="2"/>
      <c r="X172" s="2"/>
    </row>
    <row r="173" spans="1:24" x14ac:dyDescent="0.25">
      <c r="R173" s="2"/>
      <c r="S173" s="2"/>
      <c r="T173" s="2"/>
      <c r="U173" s="2"/>
      <c r="V173" s="2"/>
      <c r="W173" s="2"/>
      <c r="X173" s="2"/>
    </row>
    <row r="174" spans="1:24" x14ac:dyDescent="0.25">
      <c r="R174" s="2"/>
      <c r="S174" s="2"/>
      <c r="T174" s="2"/>
      <c r="U174" s="2"/>
      <c r="V174" s="2"/>
      <c r="W174" s="2"/>
      <c r="X174" s="2"/>
    </row>
    <row r="175" spans="1:24" x14ac:dyDescent="0.25">
      <c r="R175" s="2"/>
      <c r="S175" s="2"/>
      <c r="T175" s="2"/>
      <c r="U175" s="2"/>
      <c r="V175" s="2"/>
      <c r="W175" s="2"/>
      <c r="X175" s="2"/>
    </row>
    <row r="176" spans="1:24" x14ac:dyDescent="0.25">
      <c r="R176" s="2"/>
      <c r="S176" s="2"/>
      <c r="T176" s="2"/>
      <c r="U176" s="2"/>
      <c r="V176" s="2"/>
      <c r="W176" s="2"/>
      <c r="X176" s="2"/>
    </row>
    <row r="177" spans="1:24" x14ac:dyDescent="0.25">
      <c r="R177" s="2"/>
      <c r="S177" s="2"/>
      <c r="T177" s="2"/>
      <c r="U177" s="2"/>
      <c r="V177" s="2"/>
      <c r="W177" s="2"/>
      <c r="X177" s="2"/>
    </row>
    <row r="178" spans="1:24" x14ac:dyDescent="0.25">
      <c r="R178" s="2"/>
      <c r="S178" s="2"/>
      <c r="T178" s="2"/>
      <c r="U178" s="2"/>
      <c r="V178" s="2"/>
      <c r="W178" s="2"/>
      <c r="X178" s="2"/>
    </row>
    <row r="179" spans="1:24" x14ac:dyDescent="0.25">
      <c r="R179" s="2"/>
      <c r="S179" s="2"/>
      <c r="T179" s="2"/>
      <c r="U179" s="2"/>
      <c r="V179" s="2"/>
      <c r="W179" s="2"/>
      <c r="X179" s="2"/>
    </row>
    <row r="180" spans="1:24" x14ac:dyDescent="0.25">
      <c r="D180" s="2"/>
      <c r="E180" s="2"/>
      <c r="F180" s="2"/>
      <c r="G180" s="2"/>
      <c r="H180" s="2"/>
      <c r="I180" s="2"/>
      <c r="J180" s="2"/>
      <c r="K180" s="2"/>
      <c r="L180" s="2"/>
      <c r="M180" s="2"/>
      <c r="N180" s="2"/>
      <c r="O180" s="2"/>
      <c r="P180" s="2"/>
      <c r="Q180" s="2"/>
      <c r="R180" s="2"/>
      <c r="S180" s="2"/>
      <c r="T180" s="2"/>
      <c r="U180" s="2"/>
      <c r="V180" s="2"/>
      <c r="W180" s="2"/>
      <c r="X180" s="2"/>
    </row>
    <row r="181" spans="1:24" x14ac:dyDescent="0.25">
      <c r="S181" s="2"/>
      <c r="T181" s="2"/>
      <c r="U181" s="2"/>
      <c r="V181" s="2"/>
      <c r="W181" s="2"/>
      <c r="X181" s="2"/>
    </row>
    <row r="182" spans="1:24" x14ac:dyDescent="0.25">
      <c r="S182" s="2"/>
      <c r="T182" s="2"/>
      <c r="U182" s="2"/>
      <c r="V182" s="2"/>
      <c r="W182" s="2"/>
      <c r="X182" s="2"/>
    </row>
    <row r="183" spans="1:24" x14ac:dyDescent="0.25">
      <c r="A183">
        <v>1</v>
      </c>
      <c r="S183" s="2"/>
      <c r="T183" s="2"/>
      <c r="U183" s="2"/>
      <c r="V183" s="2"/>
      <c r="W183" s="2"/>
      <c r="X183" s="2"/>
    </row>
    <row r="184" spans="1:24" x14ac:dyDescent="0.25">
      <c r="S184" s="2"/>
      <c r="T184" s="2"/>
      <c r="U184" s="2"/>
      <c r="V184" s="2"/>
      <c r="W184" s="2"/>
      <c r="X184" s="2"/>
    </row>
    <row r="185" spans="1:24" x14ac:dyDescent="0.25">
      <c r="A185" s="3">
        <v>2</v>
      </c>
      <c r="D185" s="2"/>
      <c r="E185" s="2"/>
      <c r="F185" s="2"/>
      <c r="G185" s="2"/>
      <c r="H185" s="2"/>
      <c r="I185" s="2"/>
      <c r="J185" s="2"/>
      <c r="K185" s="2"/>
      <c r="L185" s="2"/>
      <c r="M185" s="2"/>
      <c r="N185" s="2"/>
      <c r="O185" s="2"/>
      <c r="P185" s="2"/>
      <c r="Q185" s="2"/>
      <c r="R185" s="2"/>
      <c r="S185" s="2"/>
      <c r="T185" s="2"/>
      <c r="U185" s="2"/>
      <c r="V185" s="2"/>
      <c r="W185" s="2"/>
      <c r="X185" s="2"/>
    </row>
    <row r="186" spans="1:24" x14ac:dyDescent="0.25">
      <c r="A186" s="3" t="e">
        <f>(#REF!)</f>
        <v>#REF!</v>
      </c>
      <c r="D186" s="5" t="e">
        <f>IF($A$186=$D$189,D188+1,D187/#REF!)</f>
        <v>#REF!</v>
      </c>
      <c r="E186" s="5" t="e">
        <f>IF($A$186=$D$189,E188+1,E187/#REF!)</f>
        <v>#REF!</v>
      </c>
      <c r="F186" s="5" t="e">
        <f>IF($A$186=$D$189,F188+1,F187/#REF!)</f>
        <v>#REF!</v>
      </c>
      <c r="G186" s="5" t="e">
        <f>IF($A$186=$D$189,G188+1,G187/#REF!)</f>
        <v>#REF!</v>
      </c>
      <c r="H186" s="5" t="e">
        <f>IF($A$186=$D$189,H188+1,H187/#REF!)</f>
        <v>#REF!</v>
      </c>
      <c r="I186" s="5" t="e">
        <f>IF($A$186=$D$189,I188+1,I187/#REF!)</f>
        <v>#REF!</v>
      </c>
      <c r="J186" s="5" t="e">
        <f>IF($A$186=$D$189,J188+1,J187/#REF!)</f>
        <v>#REF!</v>
      </c>
      <c r="K186" s="5" t="e">
        <f>IF($A$186=$D$189,K188+1,K187/#REF!)</f>
        <v>#REF!</v>
      </c>
      <c r="L186" s="5"/>
      <c r="M186" s="5"/>
      <c r="N186" s="5"/>
      <c r="O186" s="5"/>
      <c r="P186" s="5"/>
      <c r="Q186" s="5"/>
      <c r="R186" s="2"/>
      <c r="S186" s="2"/>
      <c r="T186" s="2"/>
      <c r="U186" s="2"/>
      <c r="V186" s="2"/>
      <c r="W186" s="2"/>
      <c r="X186" s="2"/>
    </row>
    <row r="187" spans="1:24" x14ac:dyDescent="0.25">
      <c r="A187" s="1" t="e">
        <f>IF(A185=1,#REF!,#REF!)</f>
        <v>#REF!</v>
      </c>
      <c r="D187" s="3" t="e">
        <f>#REF!</f>
        <v>#REF!</v>
      </c>
      <c r="E187" s="3" t="e">
        <f>(D187+#REF!)</f>
        <v>#REF!</v>
      </c>
      <c r="F187" s="3" t="e">
        <f>(E187+#REF!)</f>
        <v>#REF!</v>
      </c>
      <c r="G187" s="3" t="e">
        <f>(F187+#REF!)</f>
        <v>#REF!</v>
      </c>
      <c r="H187" s="3" t="e">
        <f>(G187+#REF!)</f>
        <v>#REF!</v>
      </c>
      <c r="I187" s="3" t="e">
        <f>(H187+#REF!)</f>
        <v>#REF!</v>
      </c>
      <c r="J187" s="3" t="e">
        <f>(I187+#REF!)</f>
        <v>#REF!</v>
      </c>
      <c r="K187" s="3" t="e">
        <f>(J187+#REF!)</f>
        <v>#REF!</v>
      </c>
      <c r="L187" s="3"/>
      <c r="M187" s="3"/>
      <c r="N187" s="3"/>
      <c r="O187" s="3"/>
      <c r="P187" s="3"/>
      <c r="Q187" s="3"/>
      <c r="R187" s="2"/>
      <c r="S187" s="2"/>
      <c r="T187" s="2"/>
      <c r="U187" s="2"/>
      <c r="V187" s="2"/>
      <c r="W187" s="2"/>
      <c r="X187" s="2"/>
    </row>
    <row r="188" spans="1:24" x14ac:dyDescent="0.25">
      <c r="A188" s="6" t="s">
        <v>12</v>
      </c>
      <c r="D188" s="3">
        <v>86</v>
      </c>
      <c r="E188" s="3">
        <v>116</v>
      </c>
      <c r="F188" s="3">
        <v>147</v>
      </c>
      <c r="G188" s="3">
        <v>177</v>
      </c>
      <c r="H188" s="3">
        <v>207</v>
      </c>
      <c r="I188" s="3">
        <v>238</v>
      </c>
      <c r="J188" s="3">
        <v>268</v>
      </c>
      <c r="K188" s="3">
        <v>298</v>
      </c>
      <c r="L188" s="3"/>
      <c r="M188" s="3"/>
      <c r="N188" s="3"/>
      <c r="O188" s="3"/>
      <c r="P188" s="3"/>
      <c r="Q188" s="3"/>
      <c r="R188" s="2"/>
    </row>
    <row r="189" spans="1:24" x14ac:dyDescent="0.25">
      <c r="A189" s="6" t="s">
        <v>13</v>
      </c>
      <c r="D189" s="3">
        <v>3735</v>
      </c>
      <c r="E189" s="3">
        <v>5040</v>
      </c>
      <c r="F189" s="3">
        <v>6345</v>
      </c>
      <c r="G189" s="3">
        <v>7650</v>
      </c>
      <c r="H189" s="3">
        <v>8955</v>
      </c>
      <c r="I189" s="3">
        <v>10260</v>
      </c>
      <c r="J189" s="3">
        <v>11565</v>
      </c>
      <c r="K189" s="3">
        <v>12870</v>
      </c>
      <c r="L189" s="3"/>
      <c r="M189" s="3"/>
      <c r="N189" s="3"/>
      <c r="O189" s="3"/>
      <c r="P189" s="3"/>
      <c r="Q189" s="3"/>
      <c r="R189" s="2"/>
    </row>
    <row r="190" spans="1:24" x14ac:dyDescent="0.25">
      <c r="A190" s="6" t="s">
        <v>14</v>
      </c>
      <c r="D190" s="2"/>
      <c r="E190" s="2"/>
      <c r="F190" s="2"/>
      <c r="G190" s="2"/>
      <c r="H190" s="2"/>
      <c r="I190" s="2"/>
      <c r="J190" s="2"/>
      <c r="K190" s="2"/>
      <c r="L190" s="2"/>
      <c r="M190" s="2"/>
      <c r="N190" s="2"/>
      <c r="O190" s="2"/>
      <c r="P190" s="2"/>
      <c r="Q190" s="2"/>
      <c r="R190" s="2"/>
    </row>
    <row r="191" spans="1:24" x14ac:dyDescent="0.25">
      <c r="A191" s="1"/>
      <c r="D191" s="2"/>
      <c r="E191" s="2"/>
      <c r="F191" s="2"/>
      <c r="G191" s="2"/>
      <c r="H191" s="2"/>
      <c r="I191" s="2"/>
      <c r="J191" s="2"/>
      <c r="K191" s="2"/>
      <c r="L191" s="2"/>
      <c r="M191" s="2"/>
      <c r="N191" s="2"/>
      <c r="O191" s="2"/>
      <c r="P191" s="2"/>
      <c r="Q191" s="2"/>
      <c r="R191" s="2"/>
    </row>
    <row r="192" spans="1:24" x14ac:dyDescent="0.25">
      <c r="A192" s="2"/>
      <c r="D192" s="2"/>
      <c r="E192" s="2"/>
      <c r="F192" s="2"/>
      <c r="G192" s="2"/>
      <c r="H192" s="2"/>
      <c r="I192" s="2"/>
      <c r="J192" s="2"/>
      <c r="K192" s="2"/>
      <c r="L192" s="2"/>
      <c r="M192" s="2"/>
      <c r="N192" s="2"/>
      <c r="O192" s="2"/>
      <c r="P192" s="2"/>
      <c r="Q192" s="2"/>
      <c r="R192" s="2"/>
      <c r="S192" s="2"/>
      <c r="T192" s="2"/>
      <c r="U192" s="2"/>
      <c r="V192" s="2"/>
      <c r="W192" s="2"/>
      <c r="X192" s="2"/>
    </row>
    <row r="193" spans="1:24" x14ac:dyDescent="0.25">
      <c r="A193" s="2"/>
      <c r="D193" s="2"/>
      <c r="E193" s="2"/>
      <c r="F193" s="2"/>
      <c r="G193" s="2"/>
      <c r="H193" s="2"/>
      <c r="I193" s="2"/>
      <c r="J193" s="2"/>
      <c r="K193" s="2"/>
      <c r="L193" s="2"/>
      <c r="M193" s="2"/>
      <c r="N193" s="2"/>
      <c r="O193" s="2"/>
      <c r="P193" s="2"/>
      <c r="Q193" s="2"/>
      <c r="R193" s="2"/>
      <c r="S193" s="2"/>
      <c r="T193" s="2"/>
      <c r="U193" s="2"/>
      <c r="V193" s="2"/>
      <c r="W193" s="2"/>
      <c r="X193" s="2"/>
    </row>
    <row r="194" spans="1:24" x14ac:dyDescent="0.25">
      <c r="A194" s="2"/>
      <c r="D194" s="2"/>
      <c r="E194" s="3"/>
      <c r="F194" s="2"/>
      <c r="G194" s="2"/>
      <c r="H194" s="2"/>
      <c r="I194" s="3"/>
      <c r="J194" s="2"/>
      <c r="K194" s="2"/>
      <c r="L194" s="2"/>
      <c r="M194" s="2"/>
      <c r="N194" s="2"/>
      <c r="O194" s="2"/>
      <c r="P194" s="2"/>
      <c r="Q194" s="2"/>
      <c r="R194" s="2"/>
      <c r="S194" s="2"/>
      <c r="T194" s="2"/>
      <c r="U194" s="2"/>
      <c r="V194" s="2"/>
      <c r="W194" s="2"/>
      <c r="X194" s="2"/>
    </row>
    <row r="195" spans="1:24" x14ac:dyDescent="0.25">
      <c r="A195" s="2"/>
      <c r="D195" s="2"/>
      <c r="E195" s="3"/>
      <c r="F195" s="2"/>
      <c r="G195" s="2"/>
      <c r="H195" s="2"/>
      <c r="I195" s="2"/>
      <c r="J195" s="2"/>
      <c r="K195" s="2"/>
      <c r="L195" s="2"/>
      <c r="M195" s="2"/>
      <c r="N195" s="2"/>
      <c r="O195" s="2"/>
      <c r="P195" s="2"/>
      <c r="Q195" s="2"/>
      <c r="R195" s="2"/>
      <c r="S195" s="2"/>
      <c r="T195" s="2"/>
      <c r="U195" s="2"/>
      <c r="V195" s="2"/>
      <c r="W195" s="2"/>
      <c r="X195" s="2"/>
    </row>
    <row r="196" spans="1:24" x14ac:dyDescent="0.25">
      <c r="A196" s="2"/>
      <c r="D196" s="2"/>
      <c r="E196" s="3"/>
      <c r="F196" s="2"/>
      <c r="G196" s="2"/>
      <c r="H196" s="2"/>
      <c r="I196" s="2"/>
      <c r="J196" s="3"/>
      <c r="K196" s="3"/>
      <c r="L196" s="3"/>
      <c r="M196" s="3"/>
      <c r="N196" s="3"/>
      <c r="O196" s="3"/>
      <c r="P196" s="3"/>
      <c r="Q196" s="3"/>
      <c r="R196" s="2"/>
      <c r="S196" s="2"/>
      <c r="T196" s="2"/>
      <c r="U196" s="2"/>
      <c r="V196" s="2"/>
      <c r="W196" s="2"/>
      <c r="X196" s="2"/>
    </row>
    <row r="197" spans="1:24" x14ac:dyDescent="0.25">
      <c r="A197" s="2"/>
      <c r="D197" s="2"/>
      <c r="E197" s="2"/>
      <c r="F197" s="2"/>
      <c r="G197" s="2"/>
      <c r="H197" s="2"/>
      <c r="I197" s="3"/>
      <c r="J197" s="3"/>
      <c r="K197" s="3"/>
      <c r="L197" s="3"/>
      <c r="M197" s="3"/>
      <c r="N197" s="3"/>
      <c r="O197" s="3"/>
      <c r="P197" s="3"/>
      <c r="Q197" s="3"/>
      <c r="R197" s="2"/>
      <c r="S197" s="2"/>
      <c r="T197" s="2"/>
      <c r="U197" s="2"/>
      <c r="V197" s="2"/>
      <c r="W197" s="2"/>
      <c r="X197" s="2"/>
    </row>
    <row r="198" spans="1:24" x14ac:dyDescent="0.25">
      <c r="A198" s="2"/>
      <c r="D198" s="2"/>
      <c r="E198" s="3"/>
      <c r="F198" s="2"/>
      <c r="G198" s="2"/>
      <c r="H198" s="2"/>
      <c r="I198" s="3"/>
      <c r="J198" s="3"/>
      <c r="K198" s="3"/>
      <c r="L198" s="3"/>
      <c r="M198" s="3"/>
      <c r="N198" s="3"/>
      <c r="O198" s="3"/>
      <c r="P198" s="3"/>
      <c r="Q198" s="3"/>
      <c r="R198" s="2"/>
      <c r="S198" s="2"/>
      <c r="T198" s="2"/>
      <c r="U198" s="2"/>
      <c r="V198" s="2"/>
      <c r="W198" s="2"/>
      <c r="X198" s="2"/>
    </row>
    <row r="199" spans="1:24" x14ac:dyDescent="0.25">
      <c r="A199" s="2"/>
      <c r="D199" s="2"/>
      <c r="E199" s="3"/>
      <c r="F199" s="2"/>
      <c r="G199" s="2"/>
      <c r="H199" s="2"/>
      <c r="I199" s="3"/>
      <c r="J199" s="3"/>
      <c r="K199" s="3"/>
      <c r="L199" s="3"/>
      <c r="M199" s="3"/>
      <c r="N199" s="3"/>
      <c r="O199" s="3"/>
      <c r="P199" s="3"/>
      <c r="Q199" s="3"/>
      <c r="R199" s="2"/>
      <c r="S199" s="2"/>
      <c r="T199" s="2"/>
      <c r="U199" s="2"/>
      <c r="V199" s="2"/>
      <c r="W199" s="2"/>
      <c r="X199" s="2"/>
    </row>
    <row r="200" spans="1:24" x14ac:dyDescent="0.25">
      <c r="A200" s="2"/>
      <c r="D200" s="2"/>
      <c r="E200" s="2"/>
      <c r="F200" s="2"/>
      <c r="G200" s="2"/>
      <c r="H200" s="2"/>
      <c r="I200" s="3"/>
      <c r="J200" s="3"/>
      <c r="K200" s="3"/>
      <c r="L200" s="3"/>
      <c r="M200" s="3"/>
      <c r="N200" s="3"/>
      <c r="O200" s="3"/>
      <c r="P200" s="3"/>
      <c r="Q200" s="3"/>
      <c r="R200" s="2"/>
      <c r="S200" s="2"/>
      <c r="T200" s="2"/>
      <c r="U200" s="2"/>
      <c r="V200" s="2"/>
      <c r="W200" s="2"/>
      <c r="X200" s="2"/>
    </row>
    <row r="201" spans="1:24" x14ac:dyDescent="0.25">
      <c r="A201" s="2"/>
      <c r="D201" s="2"/>
      <c r="E201" s="3"/>
      <c r="F201" s="2"/>
      <c r="G201" s="2"/>
      <c r="H201" s="2"/>
      <c r="I201" s="3"/>
      <c r="J201" s="3"/>
      <c r="K201" s="3"/>
      <c r="L201" s="3"/>
      <c r="M201" s="3"/>
      <c r="N201" s="3"/>
      <c r="O201" s="3"/>
      <c r="P201" s="3"/>
      <c r="Q201" s="3"/>
      <c r="R201" s="2"/>
      <c r="S201" s="2"/>
      <c r="T201" s="2"/>
      <c r="U201" s="2"/>
      <c r="V201" s="2"/>
      <c r="W201" s="2"/>
      <c r="X201" s="2"/>
    </row>
    <row r="202" spans="1:24" x14ac:dyDescent="0.25">
      <c r="A202" s="2"/>
      <c r="D202" s="1"/>
      <c r="E202" s="3"/>
      <c r="F202" s="2"/>
      <c r="G202" s="2"/>
      <c r="H202" s="2"/>
      <c r="I202" s="3"/>
      <c r="J202" s="3"/>
      <c r="K202" s="3"/>
      <c r="L202" s="3"/>
      <c r="M202" s="3"/>
      <c r="N202" s="3"/>
      <c r="O202" s="3"/>
      <c r="P202" s="3"/>
      <c r="Q202" s="3"/>
      <c r="R202" s="2"/>
      <c r="S202" s="2"/>
      <c r="T202" s="2"/>
      <c r="U202" s="2"/>
      <c r="V202" s="2"/>
      <c r="W202" s="2"/>
      <c r="X202" s="2"/>
    </row>
    <row r="203" spans="1:24" x14ac:dyDescent="0.25">
      <c r="A203" s="2"/>
      <c r="D203" s="1"/>
      <c r="E203" s="3"/>
      <c r="H203" s="2"/>
      <c r="I203" s="3"/>
      <c r="J203" s="3"/>
      <c r="K203" s="3"/>
      <c r="L203" s="3"/>
      <c r="M203" s="3"/>
      <c r="N203" s="3"/>
      <c r="O203" s="3"/>
      <c r="P203" s="3"/>
      <c r="Q203" s="3"/>
      <c r="R203" s="2"/>
      <c r="S203" s="2"/>
      <c r="T203" s="2"/>
      <c r="U203" s="2"/>
      <c r="V203" s="2"/>
      <c r="W203" s="2"/>
      <c r="X203" s="2"/>
    </row>
    <row r="204" spans="1:24" x14ac:dyDescent="0.25">
      <c r="A204" s="2"/>
      <c r="D204" s="4"/>
      <c r="E204" s="3"/>
      <c r="F204" s="2"/>
      <c r="G204" s="2"/>
      <c r="H204" s="2"/>
      <c r="I204" s="3"/>
      <c r="J204" s="3"/>
      <c r="K204" s="3"/>
      <c r="L204" s="3"/>
      <c r="M204" s="3"/>
      <c r="N204" s="3"/>
      <c r="O204" s="3"/>
      <c r="P204" s="3"/>
      <c r="Q204" s="3"/>
      <c r="R204" s="2"/>
      <c r="S204" s="2"/>
      <c r="T204" s="2"/>
      <c r="U204" s="2"/>
      <c r="V204" s="2"/>
      <c r="W204" s="2"/>
      <c r="X204" s="2"/>
    </row>
    <row r="205" spans="1:24" x14ac:dyDescent="0.25">
      <c r="A205" s="2"/>
      <c r="D205" s="2"/>
      <c r="E205" s="2"/>
      <c r="F205" s="2"/>
      <c r="G205" s="2"/>
      <c r="H205" s="2"/>
      <c r="I205" s="3"/>
      <c r="J205" s="3"/>
      <c r="K205" s="3"/>
      <c r="L205" s="3"/>
      <c r="M205" s="3"/>
      <c r="N205" s="3"/>
      <c r="O205" s="3"/>
      <c r="P205" s="3"/>
      <c r="Q205" s="3"/>
      <c r="R205" s="2"/>
      <c r="S205" s="2"/>
      <c r="T205" s="2"/>
      <c r="U205" s="2"/>
      <c r="V205" s="2"/>
      <c r="W205" s="2"/>
      <c r="X205" s="2"/>
    </row>
    <row r="206" spans="1:24" x14ac:dyDescent="0.25">
      <c r="A206" s="2"/>
      <c r="D206" s="2"/>
      <c r="E206" s="3"/>
      <c r="F206" s="2"/>
      <c r="G206" s="2"/>
      <c r="H206" s="2"/>
      <c r="I206" s="3"/>
      <c r="J206" s="3"/>
      <c r="K206" s="3"/>
      <c r="L206" s="3"/>
      <c r="M206" s="3"/>
      <c r="N206" s="3"/>
      <c r="O206" s="3"/>
      <c r="P206" s="3"/>
      <c r="Q206" s="3"/>
      <c r="R206" s="2"/>
      <c r="S206" s="2"/>
      <c r="T206" s="2"/>
      <c r="U206" s="2"/>
      <c r="V206" s="2"/>
      <c r="W206" s="2"/>
      <c r="X206" s="2"/>
    </row>
    <row r="207" spans="1:24" x14ac:dyDescent="0.25">
      <c r="A207" s="2"/>
      <c r="D207" s="1"/>
      <c r="E207" s="3"/>
      <c r="F207" s="2"/>
      <c r="G207" s="2"/>
      <c r="H207" s="2"/>
      <c r="I207" s="3"/>
      <c r="J207" s="3"/>
      <c r="K207" s="3"/>
      <c r="L207" s="3"/>
      <c r="M207" s="3"/>
      <c r="N207" s="3"/>
      <c r="O207" s="3"/>
      <c r="P207" s="3"/>
      <c r="Q207" s="3"/>
      <c r="R207" s="2"/>
      <c r="S207" s="2"/>
      <c r="T207" s="2"/>
      <c r="U207" s="2"/>
      <c r="V207" s="2"/>
      <c r="W207" s="2"/>
      <c r="X207" s="2"/>
    </row>
    <row r="208" spans="1:24" x14ac:dyDescent="0.25">
      <c r="A208" s="2"/>
      <c r="D208" s="1"/>
      <c r="E208" s="3"/>
      <c r="F208" s="2"/>
      <c r="G208" s="2"/>
      <c r="H208" s="2"/>
      <c r="I208" s="3"/>
      <c r="J208" s="3"/>
      <c r="K208" s="3"/>
      <c r="L208" s="3"/>
      <c r="M208" s="3"/>
      <c r="N208" s="3"/>
      <c r="O208" s="3"/>
      <c r="P208" s="3"/>
      <c r="Q208" s="3"/>
      <c r="R208" s="2"/>
      <c r="S208" s="2"/>
      <c r="T208" s="2"/>
      <c r="U208" s="2"/>
      <c r="V208" s="2"/>
      <c r="W208" s="2"/>
      <c r="X208" s="2"/>
    </row>
    <row r="209" spans="1:24" x14ac:dyDescent="0.25">
      <c r="A209" s="2"/>
      <c r="D209" s="4"/>
      <c r="E209" s="3"/>
      <c r="F209" s="2"/>
      <c r="G209" s="2"/>
      <c r="H209" s="2"/>
      <c r="I209" s="2"/>
      <c r="J209" s="2"/>
      <c r="K209" s="2"/>
      <c r="L209" s="2"/>
      <c r="M209" s="2"/>
      <c r="N209" s="2"/>
      <c r="O209" s="2"/>
      <c r="P209" s="2"/>
      <c r="Q209" s="2"/>
      <c r="R209" s="2"/>
      <c r="S209" s="2"/>
      <c r="T209" s="2"/>
      <c r="U209" s="2"/>
      <c r="V209" s="2"/>
      <c r="W209" s="2"/>
      <c r="X209" s="2"/>
    </row>
    <row r="210" spans="1:24" x14ac:dyDescent="0.25">
      <c r="A210" s="2"/>
      <c r="D210" s="2"/>
      <c r="E210" s="2"/>
      <c r="F210" s="2"/>
      <c r="G210" s="2"/>
      <c r="H210" s="2"/>
      <c r="I210" s="2"/>
      <c r="J210" s="2"/>
      <c r="K210" s="2"/>
      <c r="L210" s="2"/>
      <c r="M210" s="2"/>
      <c r="N210" s="2"/>
      <c r="O210" s="2"/>
      <c r="P210" s="2"/>
      <c r="Q210" s="2"/>
      <c r="R210" s="2"/>
      <c r="S210" s="2"/>
      <c r="T210" s="2"/>
      <c r="U210" s="2"/>
      <c r="V210" s="2"/>
      <c r="W210" s="2"/>
      <c r="X210" s="2"/>
    </row>
    <row r="211" spans="1:24" x14ac:dyDescent="0.25">
      <c r="D211" s="4"/>
      <c r="E211" s="3"/>
      <c r="S211" s="2"/>
      <c r="T211" s="2"/>
      <c r="U211" s="2"/>
      <c r="V211" s="2"/>
      <c r="W211" s="2"/>
      <c r="X211" s="2"/>
    </row>
    <row r="212" spans="1:24" x14ac:dyDescent="0.25">
      <c r="S212" s="2"/>
      <c r="T212" s="2"/>
      <c r="U212" s="2"/>
      <c r="V212" s="2"/>
      <c r="W212" s="2"/>
      <c r="X212" s="2"/>
    </row>
    <row r="213" spans="1:24" x14ac:dyDescent="0.25">
      <c r="S213" s="2"/>
      <c r="T213" s="2"/>
      <c r="U213" s="2"/>
      <c r="V213" s="2"/>
      <c r="W213" s="2"/>
      <c r="X213" s="2"/>
    </row>
    <row r="214" spans="1:24" x14ac:dyDescent="0.25">
      <c r="S214" s="2"/>
      <c r="T214" s="2"/>
      <c r="U214" s="2"/>
      <c r="V214" s="2"/>
      <c r="W214" s="2"/>
      <c r="X214" s="2"/>
    </row>
    <row r="215" spans="1:24" x14ac:dyDescent="0.25">
      <c r="S215" s="2"/>
      <c r="T215" s="2"/>
      <c r="U215" s="2"/>
      <c r="V215" s="2"/>
      <c r="W215" s="2"/>
      <c r="X215" s="2"/>
    </row>
    <row r="216" spans="1:24" x14ac:dyDescent="0.25">
      <c r="S216" s="2"/>
      <c r="T216" s="2"/>
      <c r="U216" s="2"/>
      <c r="V216" s="2"/>
      <c r="W216" s="2"/>
      <c r="X216" s="2"/>
    </row>
    <row r="217" spans="1:24" x14ac:dyDescent="0.25">
      <c r="S217" s="2"/>
      <c r="T217" s="2"/>
      <c r="U217" s="2"/>
      <c r="V217" s="2"/>
      <c r="W217" s="2"/>
      <c r="X217" s="2"/>
    </row>
  </sheetData>
  <mergeCells count="5">
    <mergeCell ref="A81:R83"/>
    <mergeCell ref="C2:E2"/>
    <mergeCell ref="C10:C12"/>
    <mergeCell ref="A4:R4"/>
    <mergeCell ref="A5:R5"/>
  </mergeCells>
  <phoneticPr fontId="0" type="noConversion"/>
  <printOptions horizontalCentered="1" verticalCentered="1" gridLinesSet="0"/>
  <pageMargins left="0.7" right="0.7" top="0.75" bottom="0.75" header="0.3" footer="0.3"/>
  <pageSetup scale="57"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DBCC1-357E-4633-A6CB-2F19E9E80B3A}">
  <dimension ref="A1:B18"/>
  <sheetViews>
    <sheetView tabSelected="1" workbookViewId="0">
      <selection activeCell="A2" sqref="A2:B18"/>
    </sheetView>
  </sheetViews>
  <sheetFormatPr defaultRowHeight="15.75" x14ac:dyDescent="0.25"/>
  <sheetData>
    <row r="1" spans="1:2" ht="26.25" x14ac:dyDescent="0.25">
      <c r="A1" s="86" t="s">
        <v>49</v>
      </c>
      <c r="B1" s="86" t="s">
        <v>50</v>
      </c>
    </row>
    <row r="2" spans="1:2" x14ac:dyDescent="0.25">
      <c r="A2">
        <f>'2-17-22'!A13*5</f>
        <v>8</v>
      </c>
      <c r="B2">
        <f>'2-17-22'!B13*5</f>
        <v>4</v>
      </c>
    </row>
    <row r="3" spans="1:2" x14ac:dyDescent="0.25">
      <c r="A3">
        <f>'2-17-22'!A16*5</f>
        <v>12</v>
      </c>
      <c r="B3">
        <f>'2-17-22'!B16*5</f>
        <v>6</v>
      </c>
    </row>
    <row r="4" spans="1:2" x14ac:dyDescent="0.25">
      <c r="A4">
        <f>'2-17-22'!A19*5</f>
        <v>17</v>
      </c>
      <c r="B4">
        <f>'2-17-22'!B19*5</f>
        <v>8.5</v>
      </c>
    </row>
    <row r="5" spans="1:2" x14ac:dyDescent="0.25">
      <c r="A5">
        <f>'2-17-22'!A22*5</f>
        <v>22</v>
      </c>
      <c r="B5">
        <f>'2-17-22'!B22*5</f>
        <v>11</v>
      </c>
    </row>
    <row r="6" spans="1:2" x14ac:dyDescent="0.25">
      <c r="A6">
        <f>'2-17-22'!A25*5</f>
        <v>27</v>
      </c>
      <c r="B6">
        <f>'2-17-22'!B25*5</f>
        <v>13.5</v>
      </c>
    </row>
    <row r="7" spans="1:2" x14ac:dyDescent="0.25">
      <c r="A7">
        <f>'2-17-22'!A29*5</f>
        <v>31</v>
      </c>
      <c r="B7">
        <f>'2-17-22'!B29*5</f>
        <v>15.5</v>
      </c>
    </row>
    <row r="8" spans="1:2" x14ac:dyDescent="0.25">
      <c r="A8">
        <f>'2-17-22'!A33*5</f>
        <v>36</v>
      </c>
      <c r="B8">
        <f>'2-17-22'!B33*5</f>
        <v>18</v>
      </c>
    </row>
    <row r="9" spans="1:2" x14ac:dyDescent="0.25">
      <c r="A9">
        <f>'2-17-22'!A37*5</f>
        <v>41</v>
      </c>
      <c r="B9">
        <f>'2-17-22'!B37*5</f>
        <v>20.5</v>
      </c>
    </row>
    <row r="10" spans="1:2" x14ac:dyDescent="0.25">
      <c r="A10">
        <f>'2-17-22'!A41*5</f>
        <v>46</v>
      </c>
      <c r="B10">
        <f>'2-17-22'!B41*5</f>
        <v>23</v>
      </c>
    </row>
    <row r="11" spans="1:2" x14ac:dyDescent="0.25">
      <c r="A11">
        <f>'2-17-22'!A45*5</f>
        <v>50</v>
      </c>
      <c r="B11">
        <f>'2-17-22'!B45*5</f>
        <v>25</v>
      </c>
    </row>
    <row r="12" spans="1:2" x14ac:dyDescent="0.25">
      <c r="A12">
        <f>'2-17-22'!A49*5</f>
        <v>55</v>
      </c>
      <c r="B12">
        <f>'2-17-22'!B49*5</f>
        <v>27.5</v>
      </c>
    </row>
    <row r="13" spans="1:2" x14ac:dyDescent="0.25">
      <c r="A13">
        <f>'2-17-22'!A53*5</f>
        <v>60</v>
      </c>
      <c r="B13">
        <f>'2-17-22'!B53*5</f>
        <v>30</v>
      </c>
    </row>
    <row r="14" spans="1:2" x14ac:dyDescent="0.25">
      <c r="A14">
        <f>'2-17-22'!A57*5</f>
        <v>64</v>
      </c>
      <c r="B14">
        <f>'2-17-22'!B57*5</f>
        <v>32</v>
      </c>
    </row>
    <row r="15" spans="1:2" x14ac:dyDescent="0.25">
      <c r="A15">
        <f>'2-17-22'!A61*5</f>
        <v>69</v>
      </c>
      <c r="B15">
        <f>'2-17-22'!B61*5</f>
        <v>34.5</v>
      </c>
    </row>
    <row r="16" spans="1:2" x14ac:dyDescent="0.25">
      <c r="A16">
        <f>'2-17-22'!A65*5</f>
        <v>74</v>
      </c>
      <c r="B16">
        <f>'2-17-22'!B65*5</f>
        <v>37</v>
      </c>
    </row>
    <row r="17" spans="1:2" x14ac:dyDescent="0.25">
      <c r="A17">
        <f>'2-17-22'!A69*5</f>
        <v>79</v>
      </c>
      <c r="B17">
        <f>'2-17-22'!B69*5</f>
        <v>39.5</v>
      </c>
    </row>
    <row r="18" spans="1:2" x14ac:dyDescent="0.25">
      <c r="A18">
        <f>'2-17-22'!A73*5</f>
        <v>84</v>
      </c>
      <c r="B18">
        <f>'2-17-22'!B73*5</f>
        <v>42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0EFC389A0E46147B4E753A641CBDF31" ma:contentTypeVersion="0" ma:contentTypeDescription="Create a new document." ma:contentTypeScope="" ma:versionID="5a9cc330bb3231ea0348a22b3100f7f7">
  <xsd:schema xmlns:xsd="http://www.w3.org/2001/XMLSchema" xmlns:xs="http://www.w3.org/2001/XMLSchema" xmlns:p="http://schemas.microsoft.com/office/2006/metadata/properties" targetNamespace="http://schemas.microsoft.com/office/2006/metadata/properties" ma:root="true" ma:fieldsID="06e0e3112098b4d1518554ee266199a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A9C028-A114-41CD-B790-DD5A67C7C84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F4F5BDA-1F4F-4C92-80AD-FF46591C76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3E91B78-3BDF-4EAD-90F4-52B9AD3AE7A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Instructions</vt:lpstr>
      <vt:lpstr>2-17-22</vt:lpstr>
      <vt:lpstr>Sheet1</vt:lpstr>
      <vt:lpstr>CS10_</vt:lpstr>
      <vt:lpstr>CS11_</vt:lpstr>
      <vt:lpstr>CS8_</vt:lpstr>
      <vt:lpstr>CS9_</vt:lpstr>
      <vt:lpstr>'2-17-22'!Print_Area</vt:lpstr>
      <vt:lpstr>'2-17-22'!Print_Area_MI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Lindsey</dc:creator>
  <cp:lastModifiedBy>Owner</cp:lastModifiedBy>
  <cp:lastPrinted>2022-02-10T19:54:14Z</cp:lastPrinted>
  <dcterms:created xsi:type="dcterms:W3CDTF">1999-05-28T20:46:20Z</dcterms:created>
  <dcterms:modified xsi:type="dcterms:W3CDTF">2023-06-02T19:46:25Z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0x010100B0EFC389A0E46147B4E753A641CBDF31</vt:lpwstr>
  </property>
</Properties>
</file>